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5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7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8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theme/themeOverride2.xml" ContentType="application/vnd.openxmlformats-officedocument.themeOverrid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29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theme/themeOverride3.xml" ContentType="application/vnd.openxmlformats-officedocument.themeOverrid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theme/themeOverride4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1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theme/themeOverride5.xml" ContentType="application/vnd.openxmlformats-officedocument.themeOverrid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3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theme/themeOverride6.xml" ContentType="application/vnd.openxmlformats-officedocument.themeOverride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3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theme/themeOverride7.xml" ContentType="application/vnd.openxmlformats-officedocument.themeOverrid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theme/themeOverride8.xml" ContentType="application/vnd.openxmlformats-officedocument.themeOverride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5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theme/themeOverride9.xml" ContentType="application/vnd.openxmlformats-officedocument.themeOverride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theme/themeOverride10.xml" ContentType="application/vnd.openxmlformats-officedocument.themeOverride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7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theme/themeOverride11.xml" ContentType="application/vnd.openxmlformats-officedocument.themeOverrid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theme/themeOverride12.xml" ContentType="application/vnd.openxmlformats-officedocument.themeOverride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39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theme/themeOverride13.xml" ContentType="application/vnd.openxmlformats-officedocument.themeOverrid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40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41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42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44.xml" ContentType="application/vnd.openxmlformats-officedocument.drawing+xml"/>
  <Override PartName="/xl/charts/chart182.xml" ContentType="application/vnd.openxmlformats-officedocument.drawingml.chart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TEPLO\Čtvrtletní zprávy TEPLO\2024\II._čtvrtletí 2024_teplo\v1\"/>
    </mc:Choice>
  </mc:AlternateContent>
  <xr:revisionPtr revIDLastSave="0" documentId="13_ncr:1_{AA8F957D-AB95-471F-961F-957F871D8803}" xr6:coauthVersionLast="36" xr6:coauthVersionMax="47" xr10:uidLastSave="{00000000-0000-0000-0000-000000000000}"/>
  <bookViews>
    <workbookView xWindow="0" yWindow="0" windowWidth="28800" windowHeight="11925" tabRatio="955" xr2:uid="{00000000-000D-0000-FFFF-FFFF00000000}"/>
  </bookViews>
  <sheets>
    <sheet name="Titulní" sheetId="182" r:id="rId1"/>
    <sheet name="Obsah" sheetId="27" r:id="rId2"/>
    <sheet name="Úvod" sheetId="170" r:id="rId3"/>
    <sheet name="1" sheetId="51" r:id="rId4"/>
    <sheet name="2" sheetId="181" r:id="rId5"/>
    <sheet name="3" sheetId="7" r:id="rId6"/>
    <sheet name="4.1" sheetId="128" r:id="rId7"/>
    <sheet name="4.2" sheetId="127" r:id="rId8"/>
    <sheet name="4.3" sheetId="132" r:id="rId9"/>
    <sheet name="5.1" sheetId="53" r:id="rId10"/>
    <sheet name="5.2" sheetId="131" r:id="rId11"/>
    <sheet name="5.3" sheetId="130" r:id="rId12"/>
    <sheet name="5.4" sheetId="147" r:id="rId13"/>
    <sheet name="6" sheetId="77" r:id="rId14"/>
    <sheet name="7.1" sheetId="129" r:id="rId15"/>
    <sheet name="7.2" sheetId="57" r:id="rId16"/>
    <sheet name="8.1" sheetId="146" r:id="rId17"/>
    <sheet name="8.2" sheetId="148" r:id="rId18"/>
    <sheet name="14.2" sheetId="118" state="hidden" r:id="rId19"/>
    <sheet name="14.3" sheetId="112" state="hidden" r:id="rId20"/>
    <sheet name="14.4" sheetId="119" state="hidden" r:id="rId21"/>
    <sheet name="14.5" sheetId="113" state="hidden" r:id="rId22"/>
    <sheet name="14.6" sheetId="120" state="hidden" r:id="rId23"/>
    <sheet name="14.7" sheetId="114" state="hidden" r:id="rId24"/>
    <sheet name="14.8" sheetId="121" state="hidden" r:id="rId25"/>
    <sheet name="14.9" sheetId="115" state="hidden" r:id="rId26"/>
    <sheet name="14.10" sheetId="122" state="hidden" r:id="rId27"/>
    <sheet name="14.11" sheetId="116" state="hidden" r:id="rId28"/>
    <sheet name="14.12" sheetId="123" state="hidden" r:id="rId29"/>
    <sheet name="14.13" sheetId="117" state="hidden" r:id="rId30"/>
    <sheet name="14.14" sheetId="124" state="hidden" r:id="rId31"/>
    <sheet name="8.3" sheetId="149" r:id="rId32"/>
    <sheet name="8.4" sheetId="150" r:id="rId33"/>
    <sheet name="8.5" sheetId="151" r:id="rId34"/>
    <sheet name="8.6" sheetId="152" r:id="rId35"/>
    <sheet name="8.7" sheetId="153" r:id="rId36"/>
    <sheet name="8.8" sheetId="154" r:id="rId37"/>
    <sheet name="8.9" sheetId="155" r:id="rId38"/>
    <sheet name="8.10" sheetId="156" r:id="rId39"/>
    <sheet name="8.11" sheetId="157" r:id="rId40"/>
    <sheet name="8.12" sheetId="158" r:id="rId41"/>
    <sheet name="8.13" sheetId="159" r:id="rId42"/>
    <sheet name="8.14" sheetId="160" r:id="rId43"/>
    <sheet name="9" sheetId="161" r:id="rId44"/>
    <sheet name="10.1" sheetId="162" r:id="rId45"/>
    <sheet name="10.2" sheetId="166" r:id="rId46"/>
    <sheet name="10.3" sheetId="163" r:id="rId47"/>
    <sheet name="10.4" sheetId="171" r:id="rId48"/>
    <sheet name="10.5" sheetId="167" r:id="rId49"/>
    <sheet name="Obálka" sheetId="178" r:id="rId50"/>
  </sheets>
  <definedNames>
    <definedName name="Datum_OTE">"2. 5. 2017"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C32" i="166" l="1"/>
  <c r="D32" i="166"/>
  <c r="E32" i="166"/>
  <c r="F32" i="166"/>
  <c r="G32" i="166"/>
  <c r="H32" i="166"/>
  <c r="I32" i="166"/>
  <c r="J32" i="166"/>
  <c r="K32" i="166"/>
  <c r="L32" i="166"/>
  <c r="M32" i="166"/>
  <c r="B32" i="166"/>
  <c r="C37" i="166"/>
  <c r="D37" i="166"/>
  <c r="E37" i="166"/>
  <c r="F37" i="166"/>
  <c r="G37" i="166"/>
  <c r="H37" i="166"/>
  <c r="I37" i="166"/>
  <c r="J37" i="166"/>
  <c r="K37" i="166"/>
  <c r="L37" i="166"/>
  <c r="M37" i="166"/>
  <c r="B37" i="166"/>
  <c r="C36" i="166"/>
  <c r="D36" i="166"/>
  <c r="E36" i="166"/>
  <c r="F36" i="166"/>
  <c r="G36" i="166"/>
  <c r="H36" i="166"/>
  <c r="I36" i="166"/>
  <c r="J36" i="166"/>
  <c r="K36" i="166"/>
  <c r="L36" i="166"/>
  <c r="M36" i="166"/>
  <c r="B36" i="166"/>
  <c r="C39" i="166"/>
  <c r="D39" i="166"/>
  <c r="E39" i="166"/>
  <c r="F39" i="166"/>
  <c r="G39" i="166"/>
  <c r="H39" i="166"/>
  <c r="I39" i="166"/>
  <c r="J39" i="166"/>
  <c r="K39" i="166"/>
  <c r="L39" i="166"/>
  <c r="M39" i="166"/>
  <c r="B39" i="166"/>
  <c r="B31" i="166"/>
  <c r="C30" i="166"/>
  <c r="D30" i="166"/>
  <c r="E30" i="166"/>
  <c r="F30" i="166"/>
  <c r="G30" i="166"/>
  <c r="H30" i="166"/>
  <c r="I30" i="166"/>
  <c r="J30" i="166"/>
  <c r="K30" i="166"/>
  <c r="L30" i="166"/>
  <c r="M30" i="166"/>
  <c r="B30" i="166"/>
  <c r="C29" i="166"/>
  <c r="D29" i="166"/>
  <c r="E29" i="166"/>
  <c r="F29" i="166"/>
  <c r="G29" i="166"/>
  <c r="H29" i="166"/>
  <c r="I29" i="166"/>
  <c r="J29" i="166"/>
  <c r="K29" i="166"/>
  <c r="L29" i="166"/>
  <c r="M29" i="166"/>
  <c r="B29" i="166"/>
  <c r="F24" i="162"/>
  <c r="E24" i="162"/>
  <c r="D24" i="162"/>
  <c r="F23" i="162"/>
  <c r="E23" i="162"/>
  <c r="D23" i="162"/>
  <c r="F14" i="162"/>
  <c r="E14" i="162"/>
  <c r="D14" i="162"/>
  <c r="F13" i="162"/>
  <c r="E13" i="162"/>
  <c r="D13" i="162"/>
  <c r="I38" i="166" l="1"/>
  <c r="M38" i="166"/>
  <c r="C38" i="166"/>
  <c r="G38" i="166"/>
  <c r="K38" i="166"/>
  <c r="D38" i="166"/>
  <c r="H38" i="166"/>
  <c r="L38" i="166"/>
  <c r="E38" i="166" l="1"/>
  <c r="J38" i="166"/>
  <c r="F38" i="166"/>
  <c r="F31" i="171" l="1"/>
  <c r="F30" i="171"/>
  <c r="F29" i="171"/>
  <c r="F6" i="171"/>
  <c r="F5" i="171"/>
  <c r="F18" i="171"/>
  <c r="F17" i="171"/>
  <c r="F19" i="171"/>
  <c r="F7" i="171"/>
  <c r="B38" i="166"/>
  <c r="K31" i="166"/>
  <c r="F31" i="166"/>
  <c r="G31" i="166"/>
  <c r="H31" i="166"/>
  <c r="M31" i="166"/>
  <c r="J31" i="166"/>
  <c r="I31" i="166"/>
  <c r="E31" i="166"/>
  <c r="D31" i="166"/>
  <c r="C31" i="166"/>
  <c r="I24" i="163" l="1"/>
  <c r="I4" i="163"/>
  <c r="L31" i="166"/>
  <c r="G26" i="161" l="1"/>
  <c r="F26" i="161"/>
  <c r="E26" i="161"/>
  <c r="D26" i="161"/>
  <c r="C26" i="161"/>
  <c r="B26" i="161"/>
  <c r="N8" i="166" l="1"/>
  <c r="F19" i="162"/>
  <c r="F9" i="162"/>
  <c r="N18" i="166"/>
  <c r="K1" i="171" l="1"/>
  <c r="F15" i="162" l="1"/>
  <c r="F5" i="162"/>
  <c r="F17" i="162" l="1"/>
  <c r="C4" i="167" l="1"/>
  <c r="I1" i="167" l="1"/>
  <c r="K1" i="163"/>
  <c r="N1" i="166"/>
  <c r="L1" i="162"/>
  <c r="M1" i="161"/>
  <c r="I1" i="160"/>
  <c r="I1" i="159"/>
  <c r="I1" i="158"/>
  <c r="I1" i="157"/>
  <c r="I1" i="156"/>
  <c r="I1" i="155"/>
  <c r="I1" i="154"/>
  <c r="I1" i="153"/>
  <c r="I1" i="152"/>
  <c r="I1" i="151"/>
  <c r="I1" i="150"/>
  <c r="I1" i="149"/>
  <c r="I1" i="148"/>
  <c r="I1" i="146"/>
  <c r="J1" i="57"/>
  <c r="N1" i="129"/>
  <c r="M1" i="77"/>
  <c r="P1" i="130"/>
  <c r="N1" i="131"/>
  <c r="N1" i="53"/>
  <c r="P1" i="132"/>
  <c r="N1" i="127"/>
  <c r="N1" i="128"/>
  <c r="H6" i="162" l="1"/>
  <c r="H7" i="162" s="1"/>
  <c r="F16" i="162"/>
  <c r="F6" i="162"/>
  <c r="F7" i="162" l="1"/>
  <c r="N15" i="166" l="1"/>
  <c r="N5" i="166" l="1"/>
  <c r="N14" i="166" l="1"/>
  <c r="N4" i="166"/>
  <c r="A23" i="7" l="1"/>
  <c r="A21" i="7" l="1"/>
  <c r="A20" i="7"/>
  <c r="A18" i="7" l="1"/>
  <c r="A22" i="7" l="1"/>
  <c r="A19" i="7" l="1"/>
  <c r="M1" i="113" l="1"/>
  <c r="M1" i="117"/>
  <c r="M1" i="123"/>
  <c r="M1" i="121"/>
  <c r="M1" i="114"/>
  <c r="M1" i="120"/>
  <c r="M1" i="119"/>
  <c r="M1" i="115"/>
  <c r="M1" i="124"/>
  <c r="M1" i="122"/>
  <c r="M1" i="112"/>
  <c r="M1" i="116"/>
  <c r="M1" i="118"/>
  <c r="N6" i="166" l="1"/>
  <c r="N16" i="166" l="1"/>
  <c r="C4" i="163" l="1"/>
  <c r="C24" i="163" l="1"/>
  <c r="N7" i="166" l="1"/>
  <c r="F8" i="162"/>
  <c r="N17" i="166" l="1"/>
  <c r="F18" i="162"/>
  <c r="B19" i="167" l="1"/>
  <c r="B18" i="167"/>
  <c r="D18" i="167" s="1"/>
  <c r="B17" i="167"/>
  <c r="B16" i="167"/>
  <c r="B15" i="167"/>
  <c r="E15" i="167" s="1"/>
  <c r="B14" i="167"/>
  <c r="B13" i="167"/>
  <c r="D13" i="167" s="1"/>
  <c r="B12" i="167"/>
  <c r="D12" i="167" s="1"/>
  <c r="B10" i="167"/>
  <c r="D10" i="167" s="1"/>
  <c r="B9" i="167"/>
  <c r="D9" i="167" s="1"/>
  <c r="B8" i="167"/>
  <c r="D8" i="167" s="1"/>
  <c r="B6" i="167"/>
  <c r="E17" i="167" l="1"/>
  <c r="D17" i="167"/>
  <c r="E14" i="167"/>
  <c r="D14" i="167"/>
  <c r="B5" i="167"/>
  <c r="B46" i="181"/>
  <c r="D6" i="167"/>
  <c r="E6" i="167"/>
  <c r="B7" i="167"/>
  <c r="B47" i="181"/>
  <c r="B11" i="167"/>
  <c r="B48" i="181"/>
  <c r="D15" i="167"/>
  <c r="E19" i="167"/>
  <c r="D19" i="167"/>
  <c r="E16" i="167"/>
  <c r="D16" i="167"/>
  <c r="B20" i="167"/>
  <c r="B49" i="181"/>
  <c r="E20" i="167" l="1"/>
  <c r="D49" i="181" s="1"/>
  <c r="D20" i="167"/>
  <c r="C49" i="181" s="1"/>
  <c r="E11" i="167"/>
  <c r="D48" i="181" s="1"/>
  <c r="D11" i="167"/>
  <c r="C48" i="181" s="1"/>
  <c r="E7" i="167"/>
  <c r="D47" i="181" s="1"/>
  <c r="D7" i="167"/>
  <c r="C47" i="181" s="1"/>
  <c r="B4" i="167"/>
  <c r="E5" i="167"/>
  <c r="D46" i="181" s="1"/>
  <c r="D5" i="167"/>
  <c r="C46" i="181" s="1"/>
  <c r="B43" i="181" l="1"/>
  <c r="E4" i="167"/>
  <c r="D43" i="181" s="1"/>
  <c r="D4" i="167"/>
  <c r="C43" i="181" s="1"/>
  <c r="F32" i="171" l="1"/>
  <c r="F20" i="171"/>
  <c r="F8" i="171"/>
  <c r="A5" i="181" l="1"/>
  <c r="A22" i="181"/>
  <c r="A6" i="181"/>
  <c r="A23" i="181"/>
  <c r="A4" i="181"/>
  <c r="A21" i="181"/>
  <c r="F10" i="162" l="1"/>
  <c r="F20" i="162"/>
  <c r="N19" i="166"/>
  <c r="N9" i="166"/>
  <c r="D38" i="149"/>
  <c r="D38" i="150"/>
  <c r="D38" i="156"/>
  <c r="D38" i="148"/>
  <c r="D38" i="153"/>
  <c r="D38" i="159"/>
  <c r="D38" i="146"/>
  <c r="D38" i="160"/>
  <c r="D38" i="157"/>
  <c r="D38" i="154"/>
  <c r="D38" i="158"/>
  <c r="D38" i="151"/>
  <c r="D38" i="155"/>
  <c r="D38" i="152"/>
  <c r="E38" i="150"/>
  <c r="E38" i="158"/>
  <c r="E38" i="153"/>
  <c r="E38" i="157"/>
  <c r="E38" i="148"/>
  <c r="E38" i="154"/>
  <c r="E38" i="151"/>
  <c r="E38" i="152"/>
  <c r="E38" i="155"/>
  <c r="E38" i="160"/>
  <c r="E38" i="146"/>
  <c r="E38" i="159"/>
  <c r="E38" i="149"/>
  <c r="E38" i="156"/>
  <c r="C38" i="155"/>
  <c r="C38" i="146"/>
  <c r="C38" i="156"/>
  <c r="C38" i="151"/>
  <c r="C38" i="158"/>
  <c r="C38" i="150"/>
  <c r="C38" i="152"/>
  <c r="C38" i="159"/>
  <c r="C38" i="157"/>
  <c r="C38" i="160"/>
  <c r="C38" i="149"/>
  <c r="C38" i="153"/>
  <c r="C38" i="148"/>
  <c r="C38" i="154"/>
  <c r="D25" i="161"/>
  <c r="F25" i="161"/>
  <c r="B25" i="161"/>
  <c r="C34" i="171" l="1"/>
  <c r="B41" i="181" s="1"/>
  <c r="C10" i="171"/>
  <c r="B39" i="181" s="1"/>
  <c r="B10" i="171"/>
  <c r="B12" i="171" s="1"/>
  <c r="C22" i="171"/>
  <c r="C35" i="171"/>
  <c r="C41" i="181" s="1"/>
  <c r="C36" i="171"/>
  <c r="D41" i="181" s="1"/>
  <c r="C11" i="171"/>
  <c r="C39" i="181" s="1"/>
  <c r="B22" i="171"/>
  <c r="B34" i="171"/>
  <c r="K7" i="129"/>
  <c r="I7" i="129"/>
  <c r="N9" i="129"/>
  <c r="N15" i="129"/>
  <c r="D7" i="129"/>
  <c r="H7" i="129"/>
  <c r="N10" i="129"/>
  <c r="L7" i="129"/>
  <c r="N11" i="129"/>
  <c r="G7" i="129"/>
  <c r="N12" i="129"/>
  <c r="N8" i="129"/>
  <c r="N13" i="129"/>
  <c r="E7" i="129"/>
  <c r="M7" i="129"/>
  <c r="N14" i="129"/>
  <c r="C7" i="129"/>
  <c r="J7" i="129"/>
  <c r="F7" i="129"/>
  <c r="B7" i="129"/>
  <c r="B11" i="171" l="1"/>
  <c r="C12" i="171"/>
  <c r="D39" i="181" s="1"/>
  <c r="C23" i="171"/>
  <c r="C40" i="181" s="1"/>
  <c r="B40" i="181"/>
  <c r="B23" i="171"/>
  <c r="C24" i="171"/>
  <c r="D40" i="181" s="1"/>
  <c r="B24" i="171"/>
  <c r="B35" i="171"/>
  <c r="B36" i="171"/>
  <c r="F21" i="171"/>
  <c r="F33" i="171"/>
  <c r="F9" i="171"/>
  <c r="K6" i="129"/>
  <c r="H6" i="129"/>
  <c r="N6" i="129"/>
  <c r="B6" i="129"/>
  <c r="E6" i="129"/>
  <c r="J17" i="57" l="1"/>
  <c r="J9" i="57"/>
  <c r="E6" i="77"/>
  <c r="K6" i="77"/>
  <c r="L6" i="77"/>
  <c r="B6" i="77"/>
  <c r="J12" i="57"/>
  <c r="B4" i="57"/>
  <c r="J5" i="57"/>
  <c r="C4" i="57"/>
  <c r="F4" i="57"/>
  <c r="J13" i="57"/>
  <c r="I6" i="77"/>
  <c r="H6" i="77"/>
  <c r="J8" i="57"/>
  <c r="G4" i="57"/>
  <c r="C6" i="77"/>
  <c r="J14" i="57"/>
  <c r="J10" i="57"/>
  <c r="J6" i="57"/>
  <c r="J18" i="57"/>
  <c r="I4" i="57"/>
  <c r="J15" i="57"/>
  <c r="J6" i="77"/>
  <c r="J11" i="57"/>
  <c r="E4" i="57"/>
  <c r="F6" i="77"/>
  <c r="M6" i="77"/>
  <c r="G6" i="77"/>
  <c r="B36" i="181" s="1"/>
  <c r="J7" i="57"/>
  <c r="J16" i="57"/>
  <c r="H4" i="57"/>
  <c r="D4" i="57"/>
  <c r="K5" i="77" l="1"/>
  <c r="H5" i="77"/>
  <c r="E5" i="77"/>
  <c r="J4" i="57"/>
  <c r="D6" i="77"/>
  <c r="B5" i="77" s="1"/>
  <c r="B38" i="157" l="1"/>
  <c r="B38" i="159"/>
  <c r="B38" i="152"/>
  <c r="B38" i="151"/>
  <c r="B38" i="156"/>
  <c r="B38" i="150"/>
  <c r="B38" i="155"/>
  <c r="B38" i="154"/>
  <c r="B38" i="148"/>
  <c r="F11" i="162" l="1"/>
  <c r="N20" i="166"/>
  <c r="N10" i="166"/>
  <c r="F21" i="162"/>
  <c r="H39" i="153"/>
  <c r="B38" i="153"/>
  <c r="B38" i="158"/>
  <c r="H40" i="158"/>
  <c r="H40" i="146"/>
  <c r="B38" i="146"/>
  <c r="H39" i="160"/>
  <c r="B38" i="160"/>
  <c r="B38" i="149"/>
  <c r="H39" i="149"/>
  <c r="M20" i="7" l="1"/>
  <c r="D21" i="7"/>
  <c r="C20" i="7"/>
  <c r="F19" i="7"/>
  <c r="M19" i="7"/>
  <c r="F20" i="7"/>
  <c r="J20" i="7"/>
  <c r="I19" i="7"/>
  <c r="L21" i="7"/>
  <c r="B26" i="163"/>
  <c r="G20" i="7"/>
  <c r="D19" i="7"/>
  <c r="L20" i="7"/>
  <c r="H28" i="163"/>
  <c r="J21" i="7"/>
  <c r="I20" i="7"/>
  <c r="D20" i="7"/>
  <c r="C21" i="7"/>
  <c r="L19" i="7"/>
  <c r="M21" i="7"/>
  <c r="G19" i="7"/>
  <c r="I21" i="7"/>
  <c r="J19" i="7"/>
  <c r="C19" i="7"/>
  <c r="H31" i="163"/>
  <c r="G21" i="7"/>
  <c r="D7" i="53"/>
  <c r="F21" i="7"/>
  <c r="B31" i="163"/>
  <c r="E26" i="147" l="1"/>
  <c r="E22" i="147"/>
  <c r="E24" i="147"/>
  <c r="E23" i="147"/>
  <c r="H12" i="163"/>
  <c r="H35" i="163"/>
  <c r="B15" i="181"/>
  <c r="E25" i="147"/>
  <c r="E28" i="147"/>
  <c r="E27" i="147"/>
  <c r="H18" i="163"/>
  <c r="B34" i="163"/>
  <c r="B5" i="163"/>
  <c r="B9" i="181"/>
  <c r="B29" i="181"/>
  <c r="B8" i="163"/>
  <c r="B17" i="163"/>
  <c r="B12" i="181"/>
  <c r="H14" i="163"/>
  <c r="H34" i="163"/>
  <c r="H17" i="163"/>
  <c r="B17" i="181"/>
  <c r="H37" i="163"/>
  <c r="B34" i="181"/>
  <c r="B30" i="163"/>
  <c r="B11" i="181"/>
  <c r="B26" i="181"/>
  <c r="H32" i="163"/>
  <c r="B32" i="181"/>
  <c r="B33" i="181"/>
  <c r="B7" i="163"/>
  <c r="B10" i="181"/>
  <c r="B13" i="163"/>
  <c r="D13" i="163" s="1"/>
  <c r="H11" i="163"/>
  <c r="B28" i="181"/>
  <c r="B36" i="163"/>
  <c r="B16" i="181"/>
  <c r="B27" i="181"/>
  <c r="B12" i="163"/>
  <c r="B10" i="163"/>
  <c r="B20" i="163"/>
  <c r="B16" i="163"/>
  <c r="H8" i="163"/>
  <c r="H13" i="163"/>
  <c r="B35" i="163"/>
  <c r="B28" i="163"/>
  <c r="B37" i="163"/>
  <c r="H26" i="163"/>
  <c r="B18" i="163"/>
  <c r="D18" i="163" s="1"/>
  <c r="B11" i="163"/>
  <c r="H15" i="163"/>
  <c r="H29" i="163"/>
  <c r="H6" i="163"/>
  <c r="B38" i="163"/>
  <c r="H38" i="163"/>
  <c r="B33" i="163"/>
  <c r="H19" i="163"/>
  <c r="H33" i="163"/>
  <c r="B6" i="163"/>
  <c r="B25" i="163"/>
  <c r="H20" i="163"/>
  <c r="B32" i="163"/>
  <c r="B27" i="163"/>
  <c r="H27" i="163"/>
  <c r="B15" i="163"/>
  <c r="B9" i="163"/>
  <c r="B14" i="163"/>
  <c r="B19" i="163"/>
  <c r="H5" i="163"/>
  <c r="H7" i="163"/>
  <c r="H9" i="163"/>
  <c r="H16" i="163"/>
  <c r="H25" i="163"/>
  <c r="H10" i="163"/>
  <c r="H30" i="163"/>
  <c r="B29" i="163"/>
  <c r="H36" i="163"/>
  <c r="C6" i="147"/>
  <c r="F7" i="53"/>
  <c r="E4" i="132"/>
  <c r="E7" i="128"/>
  <c r="C7" i="128"/>
  <c r="G7" i="128"/>
  <c r="P8" i="130"/>
  <c r="J7" i="53"/>
  <c r="P14" i="130"/>
  <c r="P16" i="130"/>
  <c r="I4" i="132"/>
  <c r="P15" i="132"/>
  <c r="O4" i="132"/>
  <c r="C4" i="132"/>
  <c r="E6" i="127"/>
  <c r="C6" i="127"/>
  <c r="M4" i="130"/>
  <c r="M6" i="127"/>
  <c r="M6" i="131"/>
  <c r="K6" i="127"/>
  <c r="M7" i="128"/>
  <c r="I7" i="128"/>
  <c r="J7" i="128"/>
  <c r="K7" i="128"/>
  <c r="D35" i="147"/>
  <c r="C7" i="53"/>
  <c r="P12" i="130"/>
  <c r="P9" i="130"/>
  <c r="E7" i="53"/>
  <c r="G7" i="53"/>
  <c r="P20" i="130"/>
  <c r="N4" i="130"/>
  <c r="P7" i="130"/>
  <c r="P18" i="132"/>
  <c r="P17" i="132"/>
  <c r="P19" i="130"/>
  <c r="H4" i="132"/>
  <c r="P15" i="130"/>
  <c r="I7" i="53"/>
  <c r="O4" i="130"/>
  <c r="P9" i="132"/>
  <c r="I6" i="131"/>
  <c r="P13" i="132"/>
  <c r="P17" i="130"/>
  <c r="N4" i="132"/>
  <c r="P6" i="130"/>
  <c r="P19" i="132"/>
  <c r="I6" i="127"/>
  <c r="D6" i="131"/>
  <c r="D6" i="127"/>
  <c r="D7" i="128"/>
  <c r="L7" i="128"/>
  <c r="F7" i="128"/>
  <c r="B21" i="147"/>
  <c r="P14" i="132"/>
  <c r="P18" i="130"/>
  <c r="D4" i="132"/>
  <c r="C4" i="130"/>
  <c r="J4" i="130"/>
  <c r="L4" i="130"/>
  <c r="P6" i="132"/>
  <c r="F6" i="127"/>
  <c r="K7" i="53"/>
  <c r="I4" i="130"/>
  <c r="P16" i="132"/>
  <c r="M7" i="53"/>
  <c r="F6" i="131"/>
  <c r="K4" i="132"/>
  <c r="P13" i="130"/>
  <c r="P7" i="132"/>
  <c r="G6" i="131"/>
  <c r="L6" i="127"/>
  <c r="D21" i="147"/>
  <c r="D6" i="147"/>
  <c r="C35" i="147"/>
  <c r="C21" i="147"/>
  <c r="H7" i="128"/>
  <c r="P20" i="132"/>
  <c r="P11" i="132"/>
  <c r="K4" i="130"/>
  <c r="P8" i="132"/>
  <c r="J6" i="127"/>
  <c r="P11" i="130"/>
  <c r="G4" i="130"/>
  <c r="L7" i="53"/>
  <c r="G6" i="127"/>
  <c r="P10" i="130"/>
  <c r="G4" i="132"/>
  <c r="P12" i="132"/>
  <c r="P10" i="132"/>
  <c r="M4" i="132"/>
  <c r="J6" i="131"/>
  <c r="E4" i="130"/>
  <c r="L4" i="132"/>
  <c r="J4" i="132"/>
  <c r="H4" i="130"/>
  <c r="F4" i="130"/>
  <c r="D4" i="130"/>
  <c r="L6" i="131"/>
  <c r="E6" i="131"/>
  <c r="C6" i="131"/>
  <c r="F4" i="132"/>
  <c r="N13" i="128"/>
  <c r="N9" i="128"/>
  <c r="B7" i="128"/>
  <c r="B6" i="128" s="1"/>
  <c r="N8" i="128"/>
  <c r="N21" i="128"/>
  <c r="B35" i="147"/>
  <c r="N22" i="128"/>
  <c r="N17" i="128"/>
  <c r="N12" i="128"/>
  <c r="N14" i="128"/>
  <c r="N19" i="128"/>
  <c r="N11" i="128"/>
  <c r="N16" i="128"/>
  <c r="N15" i="128"/>
  <c r="N23" i="128"/>
  <c r="N10" i="128"/>
  <c r="N20" i="128"/>
  <c r="N18" i="128"/>
  <c r="B6" i="147"/>
  <c r="N10" i="131"/>
  <c r="N17" i="127"/>
  <c r="N19" i="53"/>
  <c r="N10" i="53"/>
  <c r="N8" i="53"/>
  <c r="B7" i="53"/>
  <c r="N23" i="53"/>
  <c r="N14" i="53"/>
  <c r="K11" i="7"/>
  <c r="K21" i="7"/>
  <c r="N16" i="127"/>
  <c r="H21" i="7"/>
  <c r="H11" i="7"/>
  <c r="N18" i="53"/>
  <c r="H20" i="7"/>
  <c r="H9" i="7"/>
  <c r="N13" i="53"/>
  <c r="N13" i="127"/>
  <c r="N9" i="131"/>
  <c r="N9" i="127"/>
  <c r="N17" i="131"/>
  <c r="N20" i="53"/>
  <c r="E7" i="7"/>
  <c r="E19" i="7"/>
  <c r="N8" i="127"/>
  <c r="H19" i="7"/>
  <c r="H7" i="7"/>
  <c r="N22" i="53"/>
  <c r="N12" i="53"/>
  <c r="J18" i="163"/>
  <c r="N21" i="53"/>
  <c r="B21" i="7"/>
  <c r="N11" i="7"/>
  <c r="B11" i="7"/>
  <c r="P5" i="130"/>
  <c r="B4" i="130"/>
  <c r="E9" i="7"/>
  <c r="E20" i="7"/>
  <c r="N13" i="131"/>
  <c r="N20" i="127"/>
  <c r="E21" i="7"/>
  <c r="E11" i="7"/>
  <c r="J13" i="163"/>
  <c r="N16" i="53"/>
  <c r="N17" i="53"/>
  <c r="N9" i="7"/>
  <c r="B9" i="7"/>
  <c r="B20" i="7"/>
  <c r="K19" i="7"/>
  <c r="K7" i="7"/>
  <c r="N11" i="53"/>
  <c r="K20" i="7"/>
  <c r="K9" i="7"/>
  <c r="N9" i="53"/>
  <c r="B6" i="131"/>
  <c r="N7" i="131"/>
  <c r="N14" i="131"/>
  <c r="B7" i="7"/>
  <c r="N7" i="7"/>
  <c r="B19" i="7"/>
  <c r="B4" i="132"/>
  <c r="P5" i="132"/>
  <c r="N15" i="53"/>
  <c r="N12" i="127"/>
  <c r="N11" i="131"/>
  <c r="N15" i="131"/>
  <c r="N19" i="131"/>
  <c r="N14" i="127"/>
  <c r="N12" i="131"/>
  <c r="N18" i="127"/>
  <c r="N16" i="131"/>
  <c r="N20" i="131"/>
  <c r="N10" i="127"/>
  <c r="N8" i="131"/>
  <c r="N15" i="127"/>
  <c r="N19" i="127"/>
  <c r="N7" i="127"/>
  <c r="B6" i="127"/>
  <c r="N11" i="127"/>
  <c r="L22" i="7"/>
  <c r="I22" i="7"/>
  <c r="M22" i="7"/>
  <c r="M18" i="7"/>
  <c r="I18" i="7"/>
  <c r="J18" i="7"/>
  <c r="L18" i="7"/>
  <c r="J22" i="7"/>
  <c r="F22" i="147" l="1"/>
  <c r="B5" i="131"/>
  <c r="G18" i="7"/>
  <c r="G11" i="166"/>
  <c r="F18" i="7"/>
  <c r="F11" i="166"/>
  <c r="F22" i="7"/>
  <c r="F21" i="166"/>
  <c r="B22" i="181" s="1"/>
  <c r="G22" i="7"/>
  <c r="G21" i="166"/>
  <c r="B23" i="181" s="1"/>
  <c r="N18" i="131"/>
  <c r="B5" i="147"/>
  <c r="B5" i="127"/>
  <c r="P4" i="132"/>
  <c r="E6" i="53"/>
  <c r="B34" i="147"/>
  <c r="H6" i="128"/>
  <c r="P4" i="130"/>
  <c r="E5" i="131"/>
  <c r="H6" i="127"/>
  <c r="H5" i="127" s="1"/>
  <c r="H6" i="131"/>
  <c r="H5" i="131" s="1"/>
  <c r="H7" i="53"/>
  <c r="H6" i="53" s="1"/>
  <c r="K6" i="131"/>
  <c r="K5" i="131" s="1"/>
  <c r="E7" i="147"/>
  <c r="K6" i="128"/>
  <c r="K5" i="127"/>
  <c r="N5" i="127"/>
  <c r="K6" i="53"/>
  <c r="E13" i="147"/>
  <c r="N5" i="131"/>
  <c r="N6" i="128"/>
  <c r="E14" i="147"/>
  <c r="E8" i="147"/>
  <c r="E6" i="128"/>
  <c r="B20" i="147"/>
  <c r="F27" i="147" s="1"/>
  <c r="E5" i="127"/>
  <c r="D11" i="166"/>
  <c r="D18" i="7"/>
  <c r="B6" i="181"/>
  <c r="C11" i="166"/>
  <c r="C18" i="7"/>
  <c r="B5" i="181"/>
  <c r="C21" i="166"/>
  <c r="C22" i="7"/>
  <c r="D21" i="166"/>
  <c r="D22" i="7"/>
  <c r="D29" i="163"/>
  <c r="E29" i="163"/>
  <c r="B24" i="163"/>
  <c r="D25" i="163"/>
  <c r="E25" i="163"/>
  <c r="K35" i="163"/>
  <c r="J35" i="163"/>
  <c r="D37" i="163"/>
  <c r="C17" i="181" s="1"/>
  <c r="E37" i="163"/>
  <c r="D17" i="181" s="1"/>
  <c r="J31" i="163"/>
  <c r="K31" i="163"/>
  <c r="D33" i="163"/>
  <c r="E33" i="163"/>
  <c r="K27" i="163"/>
  <c r="J27" i="163"/>
  <c r="K26" i="163"/>
  <c r="J26" i="163"/>
  <c r="E28" i="163"/>
  <c r="D28" i="163"/>
  <c r="K38" i="163"/>
  <c r="J38" i="163"/>
  <c r="K34" i="163"/>
  <c r="J34" i="163"/>
  <c r="E36" i="163"/>
  <c r="D16" i="181" s="1"/>
  <c r="D36" i="163"/>
  <c r="C16" i="181" s="1"/>
  <c r="J30" i="163"/>
  <c r="K30" i="163"/>
  <c r="D32" i="163"/>
  <c r="C15" i="181" s="1"/>
  <c r="E32" i="163"/>
  <c r="D15" i="181" s="1"/>
  <c r="J37" i="163"/>
  <c r="C34" i="181" s="1"/>
  <c r="K37" i="163"/>
  <c r="D34" i="181" s="1"/>
  <c r="K33" i="163"/>
  <c r="J33" i="163"/>
  <c r="K29" i="163"/>
  <c r="J29" i="163"/>
  <c r="E30" i="163"/>
  <c r="D30" i="163"/>
  <c r="K12" i="163"/>
  <c r="J12" i="163"/>
  <c r="J32" i="163"/>
  <c r="C32" i="181" s="1"/>
  <c r="K32" i="163"/>
  <c r="D32" i="181" s="1"/>
  <c r="J25" i="163"/>
  <c r="H24" i="163"/>
  <c r="K25" i="163"/>
  <c r="J6" i="163"/>
  <c r="K6" i="163"/>
  <c r="K8" i="163"/>
  <c r="J8" i="163"/>
  <c r="K14" i="163"/>
  <c r="J14" i="163"/>
  <c r="J36" i="163"/>
  <c r="C33" i="181" s="1"/>
  <c r="K36" i="163"/>
  <c r="D33" i="181" s="1"/>
  <c r="J28" i="163"/>
  <c r="K28" i="163"/>
  <c r="D31" i="163"/>
  <c r="E31" i="163"/>
  <c r="E38" i="163"/>
  <c r="D38" i="163"/>
  <c r="K15" i="163"/>
  <c r="J15" i="163"/>
  <c r="D35" i="163"/>
  <c r="E35" i="163"/>
  <c r="J9" i="163"/>
  <c r="K9" i="163"/>
  <c r="J19" i="163"/>
  <c r="K19" i="163"/>
  <c r="E26" i="163"/>
  <c r="D26" i="163"/>
  <c r="J17" i="163"/>
  <c r="K17" i="163"/>
  <c r="K7" i="163"/>
  <c r="D27" i="181" s="1"/>
  <c r="J7" i="163"/>
  <c r="C27" i="181" s="1"/>
  <c r="E27" i="163"/>
  <c r="D27" i="163"/>
  <c r="J10" i="163"/>
  <c r="K10" i="163"/>
  <c r="D34" i="163"/>
  <c r="E34" i="163"/>
  <c r="J11" i="163"/>
  <c r="C28" i="181" s="1"/>
  <c r="K11" i="163"/>
  <c r="D28" i="181" s="1"/>
  <c r="J20" i="163"/>
  <c r="C29" i="181" s="1"/>
  <c r="K20" i="163"/>
  <c r="D29" i="181" s="1"/>
  <c r="K5" i="163"/>
  <c r="D26" i="181" s="1"/>
  <c r="H4" i="163"/>
  <c r="J5" i="163"/>
  <c r="C26" i="181" s="1"/>
  <c r="B6" i="53"/>
  <c r="K16" i="163"/>
  <c r="J16" i="163"/>
  <c r="D15" i="163"/>
  <c r="E15" i="163"/>
  <c r="D17" i="163"/>
  <c r="E17" i="163"/>
  <c r="E7" i="163"/>
  <c r="D10" i="181" s="1"/>
  <c r="D7" i="163"/>
  <c r="C10" i="181" s="1"/>
  <c r="E20" i="163"/>
  <c r="D12" i="181" s="1"/>
  <c r="D20" i="163"/>
  <c r="C12" i="181" s="1"/>
  <c r="D12" i="163"/>
  <c r="E12" i="163"/>
  <c r="D8" i="163"/>
  <c r="E8" i="163"/>
  <c r="E16" i="163"/>
  <c r="D16" i="163"/>
  <c r="D11" i="163"/>
  <c r="C11" i="181" s="1"/>
  <c r="E11" i="163"/>
  <c r="D11" i="181" s="1"/>
  <c r="E9" i="163"/>
  <c r="D9" i="163"/>
  <c r="E14" i="163"/>
  <c r="D14" i="163"/>
  <c r="D19" i="163"/>
  <c r="E19" i="163"/>
  <c r="D5" i="163"/>
  <c r="C9" i="181" s="1"/>
  <c r="E5" i="163"/>
  <c r="D9" i="181" s="1"/>
  <c r="B4" i="163"/>
  <c r="D6" i="163"/>
  <c r="E6" i="163"/>
  <c r="E10" i="163"/>
  <c r="D10" i="163"/>
  <c r="D23" i="7"/>
  <c r="F23" i="7"/>
  <c r="M23" i="7"/>
  <c r="L23" i="7"/>
  <c r="I23" i="7"/>
  <c r="C23" i="7"/>
  <c r="G23" i="7"/>
  <c r="E11" i="166"/>
  <c r="J23" i="7"/>
  <c r="E21" i="166"/>
  <c r="B21" i="181" s="1"/>
  <c r="F23" i="147" l="1"/>
  <c r="F24" i="147"/>
  <c r="N6" i="53"/>
  <c r="E37" i="147"/>
  <c r="E11" i="147"/>
  <c r="F25" i="147"/>
  <c r="F26" i="147"/>
  <c r="F28" i="147"/>
  <c r="E10" i="147"/>
  <c r="E9" i="147"/>
  <c r="E12" i="147"/>
  <c r="E38" i="147"/>
  <c r="E40" i="166"/>
  <c r="E22" i="166"/>
  <c r="C21" i="181" s="1"/>
  <c r="E23" i="166"/>
  <c r="D21" i="181" s="1"/>
  <c r="G23" i="166"/>
  <c r="D23" i="181" s="1"/>
  <c r="G22" i="166"/>
  <c r="C23" i="181" s="1"/>
  <c r="G40" i="166"/>
  <c r="F33" i="166"/>
  <c r="F13" i="166"/>
  <c r="D5" i="181" s="1"/>
  <c r="F12" i="166"/>
  <c r="C5" i="181" s="1"/>
  <c r="E33" i="166"/>
  <c r="E12" i="166"/>
  <c r="C4" i="181" s="1"/>
  <c r="E13" i="166"/>
  <c r="D4" i="181" s="1"/>
  <c r="F23" i="166"/>
  <c r="D22" i="181" s="1"/>
  <c r="F40" i="166"/>
  <c r="F22" i="166"/>
  <c r="C22" i="181" s="1"/>
  <c r="G12" i="166"/>
  <c r="C6" i="181" s="1"/>
  <c r="G33" i="166"/>
  <c r="G13" i="166"/>
  <c r="D6" i="181" s="1"/>
  <c r="E36" i="147"/>
  <c r="B21" i="166"/>
  <c r="N13" i="7"/>
  <c r="B13" i="7"/>
  <c r="B22" i="162" s="1"/>
  <c r="B22" i="7"/>
  <c r="E13" i="7"/>
  <c r="C22" i="162" s="1"/>
  <c r="B20" i="181" s="1"/>
  <c r="E22" i="7"/>
  <c r="K18" i="7"/>
  <c r="K5" i="7"/>
  <c r="E18" i="7"/>
  <c r="E5" i="7"/>
  <c r="C12" i="162" s="1"/>
  <c r="B3" i="181" s="1"/>
  <c r="H22" i="7"/>
  <c r="H13" i="7"/>
  <c r="H18" i="7"/>
  <c r="H5" i="7"/>
  <c r="B11" i="166"/>
  <c r="B18" i="7"/>
  <c r="N5" i="7"/>
  <c r="B4" i="181"/>
  <c r="B5" i="7"/>
  <c r="B12" i="162" s="1"/>
  <c r="K22" i="7"/>
  <c r="K13" i="7"/>
  <c r="D4" i="163"/>
  <c r="E4" i="163"/>
  <c r="K4" i="163"/>
  <c r="J4" i="163"/>
  <c r="K24" i="163"/>
  <c r="J24" i="163"/>
  <c r="E24" i="163"/>
  <c r="D24" i="163"/>
  <c r="D40" i="166"/>
  <c r="D22" i="166"/>
  <c r="D23" i="166"/>
  <c r="C22" i="166"/>
  <c r="C40" i="166"/>
  <c r="C23" i="166"/>
  <c r="C13" i="166"/>
  <c r="C33" i="166"/>
  <c r="C12" i="166"/>
  <c r="D13" i="166"/>
  <c r="D33" i="166"/>
  <c r="D12" i="166"/>
  <c r="B39" i="151"/>
  <c r="B40" i="151"/>
  <c r="B40" i="156"/>
  <c r="B39" i="159"/>
  <c r="B40" i="155"/>
  <c r="B39" i="148"/>
  <c r="B39" i="150"/>
  <c r="B39" i="152"/>
  <c r="B39" i="154"/>
  <c r="B40" i="148"/>
  <c r="B40" i="154"/>
  <c r="B39" i="156"/>
  <c r="B40" i="157"/>
  <c r="B40" i="150"/>
  <c r="B40" i="152"/>
  <c r="B39" i="155"/>
  <c r="B39" i="157"/>
  <c r="B40" i="159"/>
  <c r="C13" i="162" l="1"/>
  <c r="C3" i="181" s="1"/>
  <c r="C14" i="162"/>
  <c r="D3" i="181" s="1"/>
  <c r="C23" i="162"/>
  <c r="C20" i="181" s="1"/>
  <c r="C24" i="162"/>
  <c r="D20" i="181" s="1"/>
  <c r="H15" i="7"/>
  <c r="H23" i="7"/>
  <c r="E15" i="7"/>
  <c r="E23" i="7"/>
  <c r="B15" i="7"/>
  <c r="N15" i="7"/>
  <c r="B23" i="7"/>
  <c r="K23" i="7"/>
  <c r="K15" i="7"/>
  <c r="B40" i="160"/>
  <c r="H41" i="160"/>
  <c r="H41" i="146"/>
  <c r="B39" i="146"/>
  <c r="H41" i="153"/>
  <c r="B40" i="153"/>
  <c r="H41" i="149"/>
  <c r="B40" i="149"/>
  <c r="H40" i="160"/>
  <c r="B39" i="160"/>
  <c r="H41" i="158"/>
  <c r="B39" i="158"/>
  <c r="H42" i="146"/>
  <c r="B40" i="146"/>
  <c r="B39" i="153"/>
  <c r="H40" i="153"/>
  <c r="H42" i="158"/>
  <c r="B40" i="158"/>
  <c r="B39" i="149"/>
  <c r="H40" i="149"/>
  <c r="B13" i="162"/>
  <c r="B14" i="162"/>
  <c r="B13" i="166"/>
  <c r="B33" i="166"/>
  <c r="B12" i="166"/>
  <c r="B24" i="162"/>
  <c r="B23" i="162"/>
  <c r="B40" i="166"/>
  <c r="B23" i="166"/>
  <c r="B22" i="166"/>
</calcChain>
</file>

<file path=xl/sharedStrings.xml><?xml version="1.0" encoding="utf-8"?>
<sst xmlns="http://schemas.openxmlformats.org/spreadsheetml/2006/main" count="1509" uniqueCount="340">
  <si>
    <t>Energetika</t>
  </si>
  <si>
    <t>Doprava</t>
  </si>
  <si>
    <t>Stavebnictví</t>
  </si>
  <si>
    <t>Ostatní</t>
  </si>
  <si>
    <t>Celkem kraj</t>
  </si>
  <si>
    <t>Obchod, služby, školství, zdravotnictví</t>
  </si>
  <si>
    <t>Zemědělství a lesnictví</t>
  </si>
  <si>
    <t>Celkem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</si>
  <si>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</si>
  <si>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</si>
  <si>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</si>
  <si>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</si>
  <si>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</si>
  <si>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</si>
  <si>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</si>
  <si>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</si>
  <si>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</si>
  <si>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</si>
  <si>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</si>
  <si>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</si>
  <si>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Brikety a pelety</t>
  </si>
  <si>
    <t>Kapalná biopaliva</t>
  </si>
  <si>
    <t>Ostatní biomasa</t>
  </si>
  <si>
    <t>Palivové dříví</t>
  </si>
  <si>
    <t>Piliny, kůra, štěpky, dřevní odpad</t>
  </si>
  <si>
    <t>Domácnosti</t>
  </si>
  <si>
    <t>Průmysl</t>
  </si>
  <si>
    <t>Skládkový plyn</t>
  </si>
  <si>
    <t>Kalový plyn (ČOV)</t>
  </si>
  <si>
    <t>Ostatní bioplyn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</si>
  <si>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</si>
  <si>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</si>
  <si>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</si>
  <si>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</si>
  <si>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</si>
  <si>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</si>
  <si>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</si>
  <si>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</si>
  <si>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</si>
  <si>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</si>
  <si>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</si>
  <si>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Celulózové výluhy</t>
  </si>
  <si>
    <t>I. čtvrtletí</t>
  </si>
  <si>
    <t>II. čtvrtletí</t>
  </si>
  <si>
    <t>III. čtvrtletí</t>
  </si>
  <si>
    <t>IV. čtvrtletí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</si>
  <si>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</si>
  <si>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</si>
  <si>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</si>
  <si>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</si>
  <si>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</si>
  <si>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</si>
  <si>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</si>
  <si>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</si>
  <si>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</si>
  <si>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</si>
  <si>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</si>
  <si>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</si>
  <si>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</si>
  <si>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Výroba tepla brutto</t>
  </si>
  <si>
    <t>Elektrická energie</t>
  </si>
  <si>
    <t>Energie prostředí (tepelné čerpadlo)</t>
  </si>
  <si>
    <t>Energie Slunce (solární kolektor)</t>
  </si>
  <si>
    <t>Černé uhlí tříděné</t>
  </si>
  <si>
    <t>Černé uhlí průmyslové</t>
  </si>
  <si>
    <t>Černouhelné kaly a granulát</t>
  </si>
  <si>
    <t>Hnědé uhlí tříděné</t>
  </si>
  <si>
    <t>Hnědé uhlí průmyslové</t>
  </si>
  <si>
    <t>Hnědé uhlí - Brikety</t>
  </si>
  <si>
    <t>Hnědé uhlí - Lignit</t>
  </si>
  <si>
    <t>Hnědé uhlí - Mourové kaly</t>
  </si>
  <si>
    <t xml:space="preserve">Technologická vlastní spotřeba tepla </t>
  </si>
  <si>
    <t>Jaderné palivo</t>
  </si>
  <si>
    <t>Dodávky tepla z uhlí</t>
  </si>
  <si>
    <t>Dodávky tepla z bioplynu</t>
  </si>
  <si>
    <t>Dodávky tepla z biomasy</t>
  </si>
  <si>
    <t>JHČ</t>
  </si>
  <si>
    <t>JHM</t>
  </si>
  <si>
    <t>KVK</t>
  </si>
  <si>
    <t>HKK</t>
  </si>
  <si>
    <t>LBK</t>
  </si>
  <si>
    <t>MSK</t>
  </si>
  <si>
    <t>OLK</t>
  </si>
  <si>
    <t>PAK</t>
  </si>
  <si>
    <t>PLK</t>
  </si>
  <si>
    <t>PHA</t>
  </si>
  <si>
    <t>STČ</t>
  </si>
  <si>
    <t>ULK</t>
  </si>
  <si>
    <t>VYS</t>
  </si>
  <si>
    <t>ZLK</t>
  </si>
  <si>
    <t>Bilanční rozdíl</t>
  </si>
  <si>
    <t>Ztráty</t>
  </si>
  <si>
    <t>SZT</t>
  </si>
  <si>
    <t>Soustava zásobování teplem</t>
  </si>
  <si>
    <t>Výroba tepla brutto =</t>
  </si>
  <si>
    <t>Ztráty =</t>
  </si>
  <si>
    <t>Bilanční rozdíl =</t>
  </si>
  <si>
    <t>Technologická vlastní spotřeba tepla =</t>
  </si>
  <si>
    <t>Ztráty při výrobě tepla a distribuční ztráty (v rozvodech).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</si>
  <si>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</si>
  <si>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</si>
  <si>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</si>
  <si>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</si>
  <si>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</si>
  <si>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</si>
  <si>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</si>
  <si>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</si>
  <si>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</si>
  <si>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</si>
  <si>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</si>
  <si>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</si>
  <si>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tepla brutto v krajích ČR</t>
  </si>
  <si>
    <t>Výroba tepla brutto podle paliv</t>
  </si>
  <si>
    <t>CZ-NACE</t>
  </si>
  <si>
    <t>Klasifikace ekonomických činností CZ-NACE dle Českého statistického úřadu</t>
  </si>
  <si>
    <t>Rostlinné materiály neaglomerované</t>
  </si>
  <si>
    <t>Dodávky tepla</t>
  </si>
  <si>
    <t>Spotřeba tepla podle sektorů národního hospodářství</t>
  </si>
  <si>
    <t>Spotřeba tepla podle sektorů národního hospodářství v krajích ČR</t>
  </si>
  <si>
    <t>Dodávky tepla podle paliv</t>
  </si>
  <si>
    <t>Dodávky tepla v krajích ČR</t>
  </si>
  <si>
    <t>Spotřeba tepla =</t>
  </si>
  <si>
    <t>Konečná spotřeba tepla v jednotlivých sektorech národního hospodářství.</t>
  </si>
  <si>
    <t>Dodávky tepla z uhlí, biomasy a bioplynu</t>
  </si>
  <si>
    <t>KVET</t>
  </si>
  <si>
    <t>Kombinovaná výroba elektřiny a tepla</t>
  </si>
  <si>
    <t>Hlavní město Praha (PHA)</t>
  </si>
  <si>
    <t>Kraj Vysočina (VYS)</t>
  </si>
  <si>
    <t>Kraj Vysočina</t>
  </si>
  <si>
    <t>Hlavní město Praha</t>
  </si>
  <si>
    <t>Výroba, dodávky a spotřeba tepla: Jihomoravský kraj</t>
  </si>
  <si>
    <t>Výroba, dodávky a spotřeba tepla: Karlovarský kraj</t>
  </si>
  <si>
    <t>Výroba, dodávky a spotřeba tepla: Královéhradecký kraj</t>
  </si>
  <si>
    <t>Výroba, dodávky a spotřeba tepla: Liberecký kraj</t>
  </si>
  <si>
    <t>Výroba, dodávky a spotřeba tepla: Moravskoslezský kraj</t>
  </si>
  <si>
    <t>Výroba, dodávky a spotřeba tepla: Olomoucký kraj</t>
  </si>
  <si>
    <t>Výroba, dodávky a spotřeba tepla: Pardubický kraj</t>
  </si>
  <si>
    <t>Výroba, dodávky a spotřeba tepla: Plzeňský kraj</t>
  </si>
  <si>
    <t>Výroba, dodávky a spotřeba tepla: Středočeský kraj</t>
  </si>
  <si>
    <t>Výroba, dodávky a spotřeba tepla: Ústecký kraj</t>
  </si>
  <si>
    <t>Výroba, dodávky a spotřeba tepla: Kraj Vysočina</t>
  </si>
  <si>
    <t>Výroba, dodávky a spotřeba tepla: Zlínský kraj</t>
  </si>
  <si>
    <t>Výroba, dodávky a spotřeba tepla: Hlavní město Praha</t>
  </si>
  <si>
    <t>Výroba, dodávky a spotřeba tepla: Jihočeský kraj</t>
  </si>
  <si>
    <t>Královéhradecký kraj (HKK)</t>
  </si>
  <si>
    <t>Liberecký kraj (LBK)</t>
  </si>
  <si>
    <t>Moravskoslezský kraj (MSK)</t>
  </si>
  <si>
    <t>Olomoucký kraj (OLK)</t>
  </si>
  <si>
    <t>Pardubický kraj (PAK)</t>
  </si>
  <si>
    <t>Plzeňský kraj (PLK)</t>
  </si>
  <si>
    <t>Středočeský kraj (STČ)</t>
  </si>
  <si>
    <t>Ústecký kraj (ULK)</t>
  </si>
  <si>
    <t>Zlínský kraj (ZLK)</t>
  </si>
  <si>
    <t>Jihočeský kraj (JHČ)</t>
  </si>
  <si>
    <t>Jihomoravský kraj (JHM)</t>
  </si>
  <si>
    <t>Karlovarský kraj (KVK)</t>
  </si>
  <si>
    <t>Spotřeba tepla podle sektorů národního hospodářství *</t>
  </si>
  <si>
    <t>Instalovaný výkon v ČR</t>
  </si>
  <si>
    <t>Celkem ČR *</t>
  </si>
  <si>
    <t>Brutto výroba tepla na zdrojích bez tepla použitého na výrobu elektřiny.</t>
  </si>
  <si>
    <t>Spotřeba tepla pro vlastní potřebu výrobce (bez technologické vlastní spotřeby tepla).</t>
  </si>
  <si>
    <t>Výroba tepla netto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</si>
  <si>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</si>
  <si>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Dodávka užitečného tepla z KVET</t>
  </si>
  <si>
    <t>Instalovaný výkon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</si>
  <si>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KVET</t>
    </r>
  </si>
  <si>
    <t>Výroba tepla brutto bez technologické vlastní spotřeby tepla.</t>
  </si>
  <si>
    <t>* Nezahrnuje část nezjištěného rozvodu tepla</t>
  </si>
  <si>
    <r>
      <t>Q</t>
    </r>
    <r>
      <rPr>
        <b/>
        <vertAlign val="subscript"/>
        <sz val="9"/>
        <rFont val="Arial"/>
        <family val="2"/>
        <charset val="238"/>
        <scheme val="minor"/>
      </rPr>
      <t xml:space="preserve">KVET/ </t>
    </r>
    <r>
      <rPr>
        <b/>
        <sz val="9"/>
        <rFont val="Arial"/>
        <family val="2"/>
        <charset val="238"/>
        <scheme val="minor"/>
      </rP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</si>
  <si>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Výroba tepla netto =</t>
  </si>
  <si>
    <t>Meziroční změna</t>
  </si>
  <si>
    <t>Meziroční změna-výroba tepla brutto</t>
  </si>
  <si>
    <t>Výroba tepla brutto 2017</t>
  </si>
  <si>
    <t>Výroba tepla brutto 2018</t>
  </si>
  <si>
    <t>Meziroční změna-dodávky tepla</t>
  </si>
  <si>
    <t>Dodávky tepla 2017</t>
  </si>
  <si>
    <t>Dodávky tepla 2018</t>
  </si>
  <si>
    <t xml:space="preserve">Vývoj výroby tepla z KVET </t>
  </si>
  <si>
    <t>Množství tepelné energie dodané do soustav zásobování teplem.</t>
  </si>
  <si>
    <t>Dodávky tepla =</t>
  </si>
  <si>
    <t>Vlastní spotřeba tepla =</t>
  </si>
  <si>
    <t>Vlastní spotřeba tepla</t>
  </si>
  <si>
    <t>Výroba tepla brutto 2019</t>
  </si>
  <si>
    <t>Dodávky tepla 2019</t>
  </si>
  <si>
    <t>Výroba tepla</t>
  </si>
  <si>
    <r>
      <t>Q</t>
    </r>
    <r>
      <rPr>
        <b/>
        <vertAlign val="subscript"/>
        <sz val="11"/>
        <rFont val="Arial"/>
        <family val="2"/>
        <charset val="238"/>
        <scheme val="minor"/>
      </rPr>
      <t>netto</t>
    </r>
  </si>
  <si>
    <r>
      <t>Q</t>
    </r>
    <r>
      <rPr>
        <b/>
        <vertAlign val="subscript"/>
        <sz val="11"/>
        <rFont val="Arial"/>
        <family val="2"/>
        <charset val="238"/>
        <scheme val="minor"/>
      </rPr>
      <t>KVET</t>
    </r>
  </si>
  <si>
    <t>Výroba tepla brutto 2020</t>
  </si>
  <si>
    <t>Dodávky tepla 2020</t>
  </si>
  <si>
    <t>Energie prostředí (TČ)</t>
  </si>
  <si>
    <t>Energie Slunce (SK)</t>
  </si>
  <si>
    <t>Vývoj spotřeby tepla</t>
  </si>
  <si>
    <r>
      <t>Celkový instalovaný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</si>
  <si>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t>Vývoj bilance tepla: čtvrtletní porovnání</t>
  </si>
  <si>
    <t>Vývoj bilance tepla: měsíční porovnání</t>
  </si>
  <si>
    <t>Výroba tepla z KVET</t>
  </si>
  <si>
    <t>Výroba tepla brutto 2021</t>
  </si>
  <si>
    <t>Dodávky tepla 2021</t>
  </si>
  <si>
    <t>OBSAH</t>
  </si>
  <si>
    <t>ÚVOD</t>
  </si>
  <si>
    <r>
      <t>Výroba tepla brutto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technologická vlastní spotřeba tepla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ztráty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dodávky do vlastního podniku – dodávky tepla.</t>
    </r>
  </si>
  <si>
    <t>Spotřeba tepla na výrobu tepla a elektrické energie, která je nezbytná pro zajištění procesu výroby tepla a elektrické energie.</t>
  </si>
  <si>
    <t>Zemědělství a lesnictví</t>
  </si>
  <si>
    <t xml:space="preserve"> </t>
  </si>
  <si>
    <t>1</t>
  </si>
  <si>
    <t>2</t>
  </si>
  <si>
    <t>3</t>
  </si>
  <si>
    <t>4</t>
  </si>
  <si>
    <t>4.1</t>
  </si>
  <si>
    <t>4.2</t>
  </si>
  <si>
    <t>4.3</t>
  </si>
  <si>
    <t>5</t>
  </si>
  <si>
    <t>5.1</t>
  </si>
  <si>
    <t>5.2</t>
  </si>
  <si>
    <t>6</t>
  </si>
  <si>
    <t>7</t>
  </si>
  <si>
    <t>7.1</t>
  </si>
  <si>
    <t>7.2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</si>
  <si>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</si>
  <si>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</si>
  <si>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</si>
  <si>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</si>
  <si>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</si>
  <si>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</si>
  <si>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</si>
  <si>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</si>
  <si>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</si>
  <si>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</si>
  <si>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</si>
  <si>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</si>
  <si>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</si>
  <si>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</si>
  <si>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</si>
  <si>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9</t>
  </si>
  <si>
    <t>10</t>
  </si>
  <si>
    <t>10.1</t>
  </si>
  <si>
    <t>10.2</t>
  </si>
  <si>
    <t>10.3</t>
  </si>
  <si>
    <t>10.4</t>
  </si>
  <si>
    <t>10.5</t>
  </si>
  <si>
    <t>3 BILANCE TEPLA [TJ]</t>
  </si>
  <si>
    <t>4 VÝROBA TEPLA</t>
  </si>
  <si>
    <t>4.1 Výroba tepla brutto podle paliv [TJ]</t>
  </si>
  <si>
    <t>4.2 Výroba tepla brutto v krajích ČR [TJ]</t>
  </si>
  <si>
    <t>5 DODÁVKY TEPLA</t>
  </si>
  <si>
    <t>5.1 Dodávky tepla podle paliv [TJ]</t>
  </si>
  <si>
    <t>5.2 Dodávky tepla v krajích ČR [TJ]</t>
  </si>
  <si>
    <t>Oddělení statistiky a sledování kvality</t>
  </si>
  <si>
    <t>ZKRATKY, POJMY A ZÁKLADNÍ VZTAHY</t>
  </si>
  <si>
    <t>BILANCE TEPLA</t>
  </si>
  <si>
    <t>VÝROBA TEPLA</t>
  </si>
  <si>
    <t>DODÁVKY TEPLA</t>
  </si>
  <si>
    <t>INSTALOVANÝ VÝKON VÝROBEN TEPLA V KRAJÍCH ČR</t>
  </si>
  <si>
    <t>SPOTŘEBA TEPLA</t>
  </si>
  <si>
    <t>VÝROBA, DODÁVKY A SPOTŘEBA TEPLA V JEDNOTLIVÝCH KRAJÍCH ČR</t>
  </si>
  <si>
    <t>VÝVOJ BILANCE TEPLA, DODÁVEK TEPLA, SPOTŘEBY TEPLA A KVET</t>
  </si>
  <si>
    <t>5.4 Dodávky tepla z uhlí, biomasy a bioplynu [TJ]</t>
  </si>
  <si>
    <r>
      <t>6 INSTALOVANÝ VÝKON VÝROBEN TEPLA V KRAJÍCH ČR [MW</t>
    </r>
    <r>
      <rPr>
        <b/>
        <vertAlign val="subscript"/>
        <sz val="16"/>
        <color theme="3"/>
        <rFont val="Arial"/>
        <family val="2"/>
        <charset val="238"/>
        <scheme val="minor"/>
      </rPr>
      <t>t</t>
    </r>
    <r>
      <rPr>
        <b/>
        <sz val="16"/>
        <color theme="3"/>
        <rFont val="Arial"/>
        <family val="2"/>
        <charset val="238"/>
        <scheme val="minor"/>
      </rPr>
      <t>]</t>
    </r>
  </si>
  <si>
    <t>7 SPOTŘEBA TEPLA</t>
  </si>
  <si>
    <t>7.1 Spotřeba tepla podle sektorů národního hospodářství [TJ]</t>
  </si>
  <si>
    <t>7.2 Spotřeba tepla podle sektorů národního hospodářství v krajích ČR [TJ]</t>
  </si>
  <si>
    <t>8 VÝROBA, DODÁVKY A SPOTŘEBA TEPLA V JEDNOTLIVÝCH KRAJÍCH ČR</t>
  </si>
  <si>
    <t>8.1 Výroba, dodávky a spotřeba tepla: Hlavní město Praha</t>
  </si>
  <si>
    <t>8.2 Výroba, dodávky a spotřeba tepla: Jihočeský kraj</t>
  </si>
  <si>
    <t>8.3 Výroba, dodávky a spotřeba tepla: Jihomoravský kraj</t>
  </si>
  <si>
    <t>8.4 Výroba, dodávky a spotřeba tepla: Karlovarský kraj</t>
  </si>
  <si>
    <t>8.5 Výroba, dodávky a spotřeba tepla: Kraj Vysočina</t>
  </si>
  <si>
    <t>8.6 Výroba, dodávky a spotřeba tepla: Královéhradecký kraj</t>
  </si>
  <si>
    <t>8.7 Výroba, dodávky a spotřeba tepla: Liberecký kraj</t>
  </si>
  <si>
    <t>8.8 Výroba, dodávky a spotřeba tepla: Moravskoslezský kraj</t>
  </si>
  <si>
    <t>8.9 Výroba, dodávky a spotřeba tepla: Olomoucký kraj</t>
  </si>
  <si>
    <t>8.10 Výroba, dodávky a spotřeba tepla: Pardubický kraj</t>
  </si>
  <si>
    <t>8.11 Výroba, dodávky a spotřeba tepla: Plzeňský kraj</t>
  </si>
  <si>
    <t>8.12 Výroba, dodávky a spotřeba tepla: Středočeský kraj</t>
  </si>
  <si>
    <t>8.13 Výroba, dodávky a spotřeba tepla: Ústecký kraj</t>
  </si>
  <si>
    <t>8.14 Výroba, dodávky a spotřeba tepla: Zlínský kraj</t>
  </si>
  <si>
    <t>9 VÝROBA TEPLA NETTO A VÝROBA TEPLA Z KVET [TJ]</t>
  </si>
  <si>
    <t>10 VÝVOJ BILANCE TEPLA, DODÁVEK TEPLA, SPOTŘEBY TEPLA A KVET</t>
  </si>
  <si>
    <t>10.1 Vývoj bilance tepla: čtvrtletní porovnání [TJ]</t>
  </si>
  <si>
    <t>10.2 Vývoj bilance tepla: měsíční porovnání [TJ]</t>
  </si>
  <si>
    <t>5.3</t>
  </si>
  <si>
    <t>5.4</t>
  </si>
  <si>
    <t>Vývoj výroby tepla brutto a dodávek tepla podle paliv a krajů ČR</t>
  </si>
  <si>
    <t>Kraj</t>
  </si>
  <si>
    <t>Podíl v ČR</t>
  </si>
  <si>
    <t>Výroba tepla brutto 2022</t>
  </si>
  <si>
    <t>Dodávky tepla 2022</t>
  </si>
  <si>
    <t>max</t>
  </si>
  <si>
    <t>min</t>
  </si>
  <si>
    <t>10.3 Vývoj výroby tepla brutto a dodávek tepla podle paliv a krajů ČR [TJ]</t>
  </si>
  <si>
    <t>Spotřeba tepla 2019</t>
  </si>
  <si>
    <t>Spotřeba tepla 2020</t>
  </si>
  <si>
    <t>Spotřeba tepla 2021</t>
  </si>
  <si>
    <t>Spotřeba tepla 2022</t>
  </si>
  <si>
    <t>Meziroční změna-spotřeba tepla</t>
  </si>
  <si>
    <t>10.4 Vývoj spotřeby tepla [TJ]</t>
  </si>
  <si>
    <t>10.5 Vývoj výroby tepla z KVET [TJ]</t>
  </si>
  <si>
    <t>VÝROBA TEPLA NETTO A VÝROBA TEPLA Z KVET</t>
  </si>
  <si>
    <t>Výroba tepla brutto z vybraných paliv [TJ]</t>
  </si>
  <si>
    <t>Výroba tepla brutto ve vybraných krajích [TJ]</t>
  </si>
  <si>
    <t>Dodávky tepla z vybraných paliv [TJ]</t>
  </si>
  <si>
    <t>Dodávky tepla ve vybraných krajích [TJ]</t>
  </si>
  <si>
    <t>Výroby tepla KVET z vybraných paliv [TJ]</t>
  </si>
  <si>
    <t>1 ZKRATKY, POJMY A ZÁKLADNÍ VZTAHY</t>
  </si>
  <si>
    <r>
      <t xml:space="preserve">Výroba tepla brutto [TJ] </t>
    </r>
    <r>
      <rPr>
        <sz val="11"/>
        <color theme="1"/>
        <rFont val="Arial"/>
        <family val="2"/>
        <charset val="238"/>
      </rPr>
      <t>(kapitola 4)</t>
    </r>
  </si>
  <si>
    <r>
      <t xml:space="preserve">Dodávky tepla [TJ] </t>
    </r>
    <r>
      <rPr>
        <sz val="11"/>
        <color theme="1"/>
        <rFont val="Arial"/>
        <family val="2"/>
        <charset val="238"/>
      </rPr>
      <t>(kapitola 5)</t>
    </r>
  </si>
  <si>
    <r>
      <t>Instalovaný výkon [MW</t>
    </r>
    <r>
      <rPr>
        <b/>
        <vertAlign val="subscript"/>
        <sz val="11"/>
        <color theme="1"/>
        <rFont val="Arial"/>
        <family val="2"/>
        <charset val="238"/>
      </rPr>
      <t>t</t>
    </r>
    <r>
      <rPr>
        <b/>
        <sz val="11"/>
        <color theme="1"/>
        <rFont val="Arial"/>
        <family val="2"/>
        <charset val="238"/>
      </rPr>
      <t xml:space="preserve">] </t>
    </r>
    <r>
      <rPr>
        <sz val="11"/>
        <color theme="1"/>
        <rFont val="Arial"/>
        <family val="2"/>
        <charset val="238"/>
      </rPr>
      <t>(kapitola 6)</t>
    </r>
  </si>
  <si>
    <r>
      <t xml:space="preserve">Spotřeba tepla [TJ] </t>
    </r>
    <r>
      <rPr>
        <sz val="11"/>
        <color theme="1"/>
        <rFont val="Arial"/>
        <family val="2"/>
        <charset val="238"/>
      </rPr>
      <t>(kapitola 7)</t>
    </r>
  </si>
  <si>
    <r>
      <t xml:space="preserve">Výroby tepla z KVET [TJ] </t>
    </r>
    <r>
      <rPr>
        <sz val="11"/>
        <color theme="1"/>
        <rFont val="Arial"/>
        <family val="2"/>
        <charset val="238"/>
      </rPr>
      <t>(kapitola 9)</t>
    </r>
  </si>
  <si>
    <t>Vydání</t>
  </si>
  <si>
    <t>Výroba tepla brutto 2023</t>
  </si>
  <si>
    <t>Dodávky tepla 2023</t>
  </si>
  <si>
    <t>Spotřeba tepla 2023</t>
  </si>
  <si>
    <t>IV. čtvrtletí 2023</t>
  </si>
  <si>
    <t>teplo.statistika@eru.gov.cz</t>
  </si>
  <si>
    <t>Výroba tepla brutto [GJ]</t>
  </si>
  <si>
    <t>Dodávky tepla podle paliv [GJ]</t>
  </si>
  <si>
    <t>Dodávka tepla ze Středočeského kraje [GJ]</t>
  </si>
  <si>
    <t>Spotřeba tepla podle sektorů [GJ]*</t>
  </si>
  <si>
    <t>Dodávka tepla z Pardubického kraje [GJ]</t>
  </si>
  <si>
    <t>Dodávka tepla do Královehrad. kr. [GJ]</t>
  </si>
  <si>
    <t>Dodávka tepla do Prahy [GJ]</t>
  </si>
  <si>
    <t>Výroba tepla brutto 2024</t>
  </si>
  <si>
    <t>Dodávky tepla 2024</t>
  </si>
  <si>
    <t>Rozsah 2017-2023</t>
  </si>
  <si>
    <t>Rozdíl
(2024-2023)</t>
  </si>
  <si>
    <t>Spotřeba tepla 2024</t>
  </si>
  <si>
    <r>
      <rPr>
        <b/>
        <sz val="24"/>
        <color rgb="FF1A3366"/>
        <rFont val="Arial"/>
        <family val="2"/>
        <charset val="238"/>
      </rPr>
      <t xml:space="preserve">ČTVRTLETNÍ ZPRÁVA O PROVOZU TEPLÁRENSKÝCH SOUSTAV
ČESKÉ REPUBLIKY
</t>
    </r>
    <r>
      <rPr>
        <b/>
        <sz val="24"/>
        <color rgb="FFE53A2E"/>
        <rFont val="Arial"/>
        <family val="2"/>
        <charset val="238"/>
      </rPr>
      <t>ZA II. ČTVRTLETÍ 2024</t>
    </r>
  </si>
  <si>
    <t>STRUČNÝ PŘEHLED ZA II. ČTVRTLETÍ 2024</t>
  </si>
  <si>
    <t>Výroba tepla brutto podle paliv v krajích ČR za II. čtvrtletí</t>
  </si>
  <si>
    <t>Dodávky tepla podle paliv v krajích ČR za II. čtvrtletí</t>
  </si>
  <si>
    <t>2 STRUČNÝ PŘEHLED ZA II. ČTVRTLETÍ 2024</t>
  </si>
  <si>
    <t>4.3 Výroba tepla brutto podle paliv v krajích ČR za II. čtvrtletí [TJ]</t>
  </si>
  <si>
    <t>5.3 Dodávky tepla podle paliv v krajích ČR za II. čtvrtletí [TJ]</t>
  </si>
  <si>
    <t>II. čtvrtletí 2024</t>
  </si>
  <si>
    <t>II. čtvrtletí 2023</t>
  </si>
  <si>
    <t>09/2024</t>
  </si>
  <si>
    <t>* Rozdíl mezi dodávkou a spotřebou jsou ztráty z nakoupeného tepla a z nezjištěného rozvodu tepla.</t>
  </si>
  <si>
    <t xml:space="preserve">Energetický regulační úřad (ERÚ) zveřejňuje čtvrtletní zprávu o provozu teplárenských soustav ČR za dané čtvrtletí roku 2024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
Veškerá data vycházejí z podkladů od licencovaných subjektů: výrobců elektřiny, tepelné energie a provozovatelů rozvodných tepelných zařízení. 
Čtvrtletní zpráva přináší informace o základních ukazatelích v teplárenství a doplňuje tak čtvrtletní zprávu o provozu elektrizační soustavy ČR, která se věnuje mimo jiné i kombinované výrobě elektřiny a tepla (KVET). Tato zpráva zahrnuje údaje o veškerém vyrobeném teple z licencované činnosti včetně KVET. Jednotlivé kapitoly obsahují statistická data o bilanci, výrobě, dodávce a spotřebě tepla podle příslušných kategorií. Zpráva dále obsahuje vyhodnocení instalovaného výkonu výroben tepla v ČR a některá krajská vyhodnocení. Zjištěné a opravené chyby v obdržených datech a zpětné korekce výkazů jsou průběžně promítány do statistiky a projeví se vždy v dalších zveřejněných zprávách, případně v roční zprávě o provozu teplárenských soustav ČR za rok 2024, kterou ERÚ předpokládá zveřejnit do konce května roku 2025.
</t>
  </si>
  <si>
    <t xml:space="preserve">II. čtvrtletí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</si>
</sst>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_ "/>
    <numFmt numFmtId="166" formatCode="0.0"/>
    <numFmt numFmtId="167" formatCode="0.0%"/>
    <numFmt numFmtId="168" formatCode="\$#,##0\ ;\(\$#,##0\)"/>
    <numFmt numFmtId="169" formatCode="#,##0.000"/>
  </numFmts>
  <fonts count="101" x14ac:knownFonts="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4"/>
      <name val="Arial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sz val="9"/>
      <color theme="0"/>
      <name val="Arial"/>
      <family val="2"/>
      <charset val="238"/>
    </font>
    <font>
      <sz val="10"/>
      <name val="Arial CE"/>
      <family val="2"/>
      <charset val="238"/>
    </font>
    <font>
      <b/>
      <sz val="9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238"/>
      <scheme val="minor"/>
    </font>
    <font>
      <sz val="9"/>
      <color rgb="FFFF0000"/>
      <name val="Arial"/>
      <family val="2"/>
      <charset val="238"/>
    </font>
    <font>
      <sz val="1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vertAlign val="subscript"/>
      <sz val="16"/>
      <color theme="3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1"/>
      <color rgb="FFFF0000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10"/>
      <color rgb="FFFF0000"/>
      <name val="Arial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sz val="11"/>
      <color rgb="FFE53A2E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sz val="16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b/>
      <sz val="16"/>
      <color theme="3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bscript"/>
      <sz val="11"/>
      <color theme="1"/>
      <name val="Arial"/>
      <family val="2"/>
      <charset val="238"/>
    </font>
    <font>
      <sz val="11"/>
      <color theme="3"/>
      <name val="Arial"/>
      <family val="2"/>
      <charset val="238"/>
    </font>
    <font>
      <sz val="8"/>
      <color theme="0"/>
      <name val="Arial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52" fillId="0" borderId="0"/>
    <xf numFmtId="0" fontId="8" fillId="0" borderId="0"/>
    <xf numFmtId="9" fontId="8" fillId="0" borderId="0" applyFont="0" applyFill="0" applyBorder="0" applyAlignment="0" applyProtection="0"/>
    <xf numFmtId="0" fontId="55" fillId="0" borderId="0"/>
    <xf numFmtId="4" fontId="57" fillId="20" borderId="29" applyNumberFormat="0" applyProtection="0">
      <alignment horizontal="left" vertical="center" indent="1"/>
    </xf>
    <xf numFmtId="0" fontId="5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" fillId="0" borderId="0"/>
    <xf numFmtId="9" fontId="8" fillId="0" borderId="0" applyFont="0" applyFill="0" applyBorder="0" applyAlignment="0" applyProtection="0"/>
    <xf numFmtId="4" fontId="58" fillId="7" borderId="29" applyNumberFormat="0" applyProtection="0">
      <alignment vertical="center"/>
    </xf>
    <xf numFmtId="4" fontId="58" fillId="21" borderId="29" applyNumberFormat="0" applyProtection="0">
      <alignment horizontal="left" vertical="center" indent="1"/>
    </xf>
    <xf numFmtId="4" fontId="58" fillId="22" borderId="0" applyNumberFormat="0" applyProtection="0">
      <alignment horizontal="left" vertical="center" indent="1"/>
    </xf>
    <xf numFmtId="4" fontId="57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8" fillId="0" borderId="0"/>
    <xf numFmtId="2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4" fontId="60" fillId="21" borderId="29" applyNumberFormat="0" applyProtection="0">
      <alignment vertical="center"/>
    </xf>
    <xf numFmtId="0" fontId="58" fillId="21" borderId="29" applyNumberFormat="0" applyProtection="0">
      <alignment horizontal="left" vertical="top" indent="1"/>
    </xf>
    <xf numFmtId="4" fontId="57" fillId="8" borderId="29" applyNumberFormat="0" applyProtection="0">
      <alignment horizontal="right" vertical="center"/>
    </xf>
    <xf numFmtId="4" fontId="57" fillId="3" borderId="29" applyNumberFormat="0" applyProtection="0">
      <alignment horizontal="right" vertical="center"/>
    </xf>
    <xf numFmtId="4" fontId="57" fillId="17" borderId="29" applyNumberFormat="0" applyProtection="0">
      <alignment horizontal="right" vertical="center"/>
    </xf>
    <xf numFmtId="4" fontId="57" fillId="10" borderId="29" applyNumberFormat="0" applyProtection="0">
      <alignment horizontal="right" vertical="center"/>
    </xf>
    <xf numFmtId="4" fontId="57" fillId="24" borderId="29" applyNumberFormat="0" applyProtection="0">
      <alignment horizontal="right" vertical="center"/>
    </xf>
    <xf numFmtId="4" fontId="57" fillId="9" borderId="29" applyNumberFormat="0" applyProtection="0">
      <alignment horizontal="right" vertical="center"/>
    </xf>
    <xf numFmtId="4" fontId="57" fillId="25" borderId="29" applyNumberFormat="0" applyProtection="0">
      <alignment horizontal="right" vertical="center"/>
    </xf>
    <xf numFmtId="4" fontId="57" fillId="26" borderId="29" applyNumberFormat="0" applyProtection="0">
      <alignment horizontal="right" vertical="center"/>
    </xf>
    <xf numFmtId="4" fontId="57" fillId="27" borderId="2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7" fillId="23" borderId="0" applyNumberFormat="0" applyProtection="0">
      <alignment horizontal="left" vertical="center" indent="1"/>
    </xf>
    <xf numFmtId="4" fontId="61" fillId="28" borderId="0" applyNumberFormat="0" applyProtection="0">
      <alignment horizontal="left" vertical="center" indent="1"/>
    </xf>
    <xf numFmtId="4" fontId="57" fillId="20" borderId="29" applyNumberFormat="0" applyProtection="0">
      <alignment horizontal="right" vertical="center"/>
    </xf>
    <xf numFmtId="4" fontId="62" fillId="23" borderId="0" applyNumberFormat="0" applyProtection="0">
      <alignment horizontal="left" vertical="center" indent="1"/>
    </xf>
    <xf numFmtId="4" fontId="62" fillId="22" borderId="0" applyNumberFormat="0" applyProtection="0">
      <alignment horizontal="left" vertical="center" indent="1"/>
    </xf>
    <xf numFmtId="0" fontId="8" fillId="28" borderId="29" applyNumberFormat="0" applyProtection="0">
      <alignment horizontal="left" vertical="center" indent="1"/>
    </xf>
    <xf numFmtId="0" fontId="8" fillId="28" borderId="29" applyNumberFormat="0" applyProtection="0">
      <alignment horizontal="left" vertical="top" indent="1"/>
    </xf>
    <xf numFmtId="0" fontId="8" fillId="22" borderId="29" applyNumberFormat="0" applyProtection="0">
      <alignment horizontal="left" vertical="center" indent="1"/>
    </xf>
    <xf numFmtId="0" fontId="8" fillId="22" borderId="29" applyNumberFormat="0" applyProtection="0">
      <alignment horizontal="left" vertical="top" indent="1"/>
    </xf>
    <xf numFmtId="0" fontId="8" fillId="29" borderId="29" applyNumberFormat="0" applyProtection="0">
      <alignment horizontal="left" vertical="center" indent="1"/>
    </xf>
    <xf numFmtId="0" fontId="8" fillId="29" borderId="29" applyNumberFormat="0" applyProtection="0">
      <alignment horizontal="left" vertical="top" indent="1"/>
    </xf>
    <xf numFmtId="0" fontId="8" fillId="30" borderId="29" applyNumberFormat="0" applyProtection="0">
      <alignment horizontal="left" vertical="center" indent="1"/>
    </xf>
    <xf numFmtId="0" fontId="8" fillId="30" borderId="29" applyNumberFormat="0" applyProtection="0">
      <alignment horizontal="left" vertical="top" indent="1"/>
    </xf>
    <xf numFmtId="4" fontId="57" fillId="31" borderId="29" applyNumberFormat="0" applyProtection="0">
      <alignment vertical="center"/>
    </xf>
    <xf numFmtId="4" fontId="63" fillId="31" borderId="29" applyNumberFormat="0" applyProtection="0">
      <alignment vertical="center"/>
    </xf>
    <xf numFmtId="4" fontId="57" fillId="31" borderId="29" applyNumberFormat="0" applyProtection="0">
      <alignment horizontal="left" vertical="center" indent="1"/>
    </xf>
    <xf numFmtId="0" fontId="57" fillId="31" borderId="29" applyNumberFormat="0" applyProtection="0">
      <alignment horizontal="left" vertical="top" indent="1"/>
    </xf>
    <xf numFmtId="4" fontId="63" fillId="23" borderId="29" applyNumberFormat="0" applyProtection="0">
      <alignment horizontal="right" vertical="center"/>
    </xf>
    <xf numFmtId="0" fontId="57" fillId="22" borderId="29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4" fontId="65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2" fillId="32" borderId="30" applyNumberFormat="0" applyFont="0" applyFill="0" applyAlignment="0" applyProtection="0"/>
    <xf numFmtId="0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3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168" fontId="52" fillId="32" borderId="0" applyFont="0" applyFill="0" applyBorder="0" applyAlignment="0" applyProtection="0"/>
    <xf numFmtId="0" fontId="59" fillId="0" borderId="0" applyNumberFormat="0" applyFill="0" applyBorder="0" applyAlignment="0" applyProtection="0"/>
    <xf numFmtId="2" fontId="52" fillId="32" borderId="0" applyFont="0" applyFill="0" applyBorder="0" applyAlignment="0" applyProtection="0"/>
    <xf numFmtId="0" fontId="67" fillId="32" borderId="0" applyNumberFormat="0" applyFill="0" applyBorder="0" applyAlignment="0" applyProtection="0"/>
    <xf numFmtId="0" fontId="68" fillId="32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" fontId="69" fillId="0" borderId="0">
      <alignment horizontal="left"/>
      <protection hidden="1"/>
    </xf>
    <xf numFmtId="1" fontId="70" fillId="0" borderId="0">
      <protection hidden="1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4" fillId="0" borderId="0"/>
    <xf numFmtId="0" fontId="3" fillId="0" borderId="0"/>
    <xf numFmtId="0" fontId="85" fillId="0" borderId="0" applyNumberForma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16">
    <xf numFmtId="0" fontId="0" fillId="0" borderId="0" xfId="0"/>
    <xf numFmtId="164" fontId="31" fillId="0" borderId="0" xfId="0" applyNumberFormat="1" applyFont="1" applyFill="1" applyBorder="1"/>
    <xf numFmtId="0" fontId="27" fillId="0" borderId="0" xfId="0" applyFont="1" applyFill="1" applyBorder="1"/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164" fontId="29" fillId="0" borderId="12" xfId="0" applyNumberFormat="1" applyFont="1" applyFill="1" applyBorder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/>
    <xf numFmtId="9" fontId="33" fillId="0" borderId="0" xfId="41" applyFont="1" applyFill="1" applyBorder="1"/>
    <xf numFmtId="164" fontId="29" fillId="0" borderId="9" xfId="0" applyNumberFormat="1" applyFont="1" applyFill="1" applyBorder="1"/>
    <xf numFmtId="0" fontId="29" fillId="19" borderId="9" xfId="0" applyFont="1" applyFill="1" applyBorder="1"/>
    <xf numFmtId="0" fontId="29" fillId="0" borderId="12" xfId="0" applyFont="1" applyFill="1" applyBorder="1" applyAlignment="1">
      <alignment horizontal="left" vertical="center" indent="1"/>
    </xf>
    <xf numFmtId="0" fontId="29" fillId="19" borderId="0" xfId="0" applyFont="1" applyFill="1" applyBorder="1"/>
    <xf numFmtId="0" fontId="29" fillId="0" borderId="0" xfId="0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vertical="center" indent="1"/>
    </xf>
    <xf numFmtId="164" fontId="29" fillId="0" borderId="13" xfId="0" applyNumberFormat="1" applyFont="1" applyFill="1" applyBorder="1"/>
    <xf numFmtId="164" fontId="29" fillId="0" borderId="13" xfId="0" applyNumberFormat="1" applyFont="1" applyFill="1" applyBorder="1" applyAlignment="1"/>
    <xf numFmtId="0" fontId="29" fillId="0" borderId="0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22" xfId="0" applyNumberFormat="1" applyFont="1" applyFill="1" applyBorder="1"/>
    <xf numFmtId="0" fontId="31" fillId="0" borderId="0" xfId="0" applyFont="1" applyFill="1" applyBorder="1"/>
    <xf numFmtId="164" fontId="29" fillId="0" borderId="24" xfId="0" applyNumberFormat="1" applyFont="1" applyFill="1" applyBorder="1"/>
    <xf numFmtId="164" fontId="33" fillId="0" borderId="0" xfId="0" applyNumberFormat="1" applyFont="1" applyFill="1" applyBorder="1"/>
    <xf numFmtId="0" fontId="29" fillId="0" borderId="21" xfId="0" applyFont="1" applyFill="1" applyBorder="1" applyAlignment="1">
      <alignment horizontal="left" vertical="center" indent="1"/>
    </xf>
    <xf numFmtId="0" fontId="29" fillId="19" borderId="0" xfId="0" applyFont="1" applyFill="1"/>
    <xf numFmtId="0" fontId="31" fillId="19" borderId="0" xfId="0" applyFont="1" applyFill="1" applyBorder="1" applyAlignment="1">
      <alignment horizontal="right"/>
    </xf>
    <xf numFmtId="0" fontId="29" fillId="0" borderId="13" xfId="0" applyFont="1" applyFill="1" applyBorder="1" applyAlignment="1">
      <alignment horizontal="left" vertical="center" indent="1"/>
    </xf>
    <xf numFmtId="0" fontId="29" fillId="0" borderId="11" xfId="0" applyFont="1" applyFill="1" applyBorder="1" applyAlignment="1">
      <alignment horizontal="left" vertical="center" indent="1"/>
    </xf>
    <xf numFmtId="0" fontId="31" fillId="19" borderId="17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164" fontId="31" fillId="18" borderId="24" xfId="0" applyNumberFormat="1" applyFont="1" applyFill="1" applyBorder="1"/>
    <xf numFmtId="164" fontId="31" fillId="18" borderId="9" xfId="0" applyNumberFormat="1" applyFont="1" applyFill="1" applyBorder="1"/>
    <xf numFmtId="0" fontId="29" fillId="0" borderId="10" xfId="0" applyFont="1" applyFill="1" applyBorder="1" applyAlignment="1">
      <alignment horizontal="left" vertical="center" indent="1"/>
    </xf>
    <xf numFmtId="0" fontId="29" fillId="19" borderId="0" xfId="0" applyFont="1" applyFill="1" applyBorder="1" applyAlignment="1">
      <alignment horizontal="right" vertical="center"/>
    </xf>
    <xf numFmtId="0" fontId="31" fillId="19" borderId="14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67" fontId="29" fillId="0" borderId="0" xfId="41" applyNumberFormat="1" applyFont="1" applyFill="1" applyBorder="1"/>
    <xf numFmtId="167" fontId="29" fillId="0" borderId="13" xfId="0" applyNumberFormat="1" applyFont="1" applyFill="1" applyBorder="1" applyAlignment="1">
      <alignment vertical="center"/>
    </xf>
    <xf numFmtId="167" fontId="29" fillId="0" borderId="11" xfId="0" applyNumberFormat="1" applyFont="1" applyFill="1" applyBorder="1" applyAlignment="1">
      <alignment vertical="center"/>
    </xf>
    <xf numFmtId="167" fontId="29" fillId="0" borderId="0" xfId="0" applyNumberFormat="1" applyFont="1" applyFill="1" applyBorder="1"/>
    <xf numFmtId="167" fontId="29" fillId="18" borderId="13" xfId="41" applyNumberFormat="1" applyFont="1" applyFill="1" applyBorder="1" applyAlignment="1"/>
    <xf numFmtId="167" fontId="29" fillId="18" borderId="13" xfId="0" applyNumberFormat="1" applyFont="1" applyFill="1" applyBorder="1" applyAlignment="1">
      <alignment vertical="center"/>
    </xf>
    <xf numFmtId="0" fontId="29" fillId="19" borderId="15" xfId="0" applyFont="1" applyFill="1" applyBorder="1"/>
    <xf numFmtId="0" fontId="31" fillId="19" borderId="18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3" fillId="0" borderId="0" xfId="41" applyNumberFormat="1" applyFont="1" applyFill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164" fontId="29" fillId="0" borderId="23" xfId="0" applyNumberFormat="1" applyFont="1" applyFill="1" applyBorder="1" applyAlignment="1">
      <alignment vertical="center"/>
    </xf>
    <xf numFmtId="164" fontId="29" fillId="0" borderId="2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Fill="1" applyBorder="1" applyAlignment="1">
      <alignment wrapText="1"/>
    </xf>
    <xf numFmtId="0" fontId="31" fillId="19" borderId="9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29" fillId="0" borderId="0" xfId="0" applyFont="1" applyFill="1" applyBorder="1" applyAlignment="1"/>
    <xf numFmtId="49" fontId="44" fillId="0" borderId="0" xfId="0" applyNumberFormat="1" applyFont="1" applyFill="1" applyBorder="1" applyAlignment="1">
      <alignment horizontal="right"/>
    </xf>
    <xf numFmtId="0" fontId="26" fillId="0" borderId="0" xfId="0" applyFont="1" applyFill="1"/>
    <xf numFmtId="0" fontId="39" fillId="0" borderId="0" xfId="0" applyFont="1" applyFill="1" applyBorder="1"/>
    <xf numFmtId="164" fontId="3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/>
    <xf numFmtId="0" fontId="34" fillId="0" borderId="0" xfId="0" applyFont="1" applyFill="1" applyBorder="1" applyAlignment="1">
      <alignment vertical="top"/>
    </xf>
    <xf numFmtId="0" fontId="47" fillId="0" borderId="0" xfId="0" applyFont="1" applyFill="1" applyBorder="1"/>
    <xf numFmtId="0" fontId="50" fillId="0" borderId="0" xfId="0" applyFont="1" applyFill="1" applyBorder="1"/>
    <xf numFmtId="0" fontId="29" fillId="0" borderId="0" xfId="0" applyFont="1" applyFill="1"/>
    <xf numFmtId="0" fontId="30" fillId="0" borderId="0" xfId="0" applyFont="1" applyFill="1"/>
    <xf numFmtId="0" fontId="49" fillId="0" borderId="0" xfId="0" applyFont="1" applyFill="1"/>
    <xf numFmtId="0" fontId="25" fillId="0" borderId="0" xfId="0" applyFont="1" applyFill="1"/>
    <xf numFmtId="164" fontId="29" fillId="0" borderId="0" xfId="0" applyNumberFormat="1" applyFont="1" applyFill="1"/>
    <xf numFmtId="0" fontId="26" fillId="0" borderId="0" xfId="0" applyFont="1" applyFill="1" applyAlignment="1"/>
    <xf numFmtId="0" fontId="29" fillId="0" borderId="0" xfId="0" applyFont="1" applyFill="1" applyAlignment="1">
      <alignment horizontal="right"/>
    </xf>
    <xf numFmtId="0" fontId="27" fillId="0" borderId="0" xfId="0" applyFont="1" applyFill="1"/>
    <xf numFmtId="0" fontId="48" fillId="0" borderId="0" xfId="0" applyFont="1" applyFill="1"/>
    <xf numFmtId="0" fontId="31" fillId="0" borderId="0" xfId="0" applyFont="1" applyFill="1"/>
    <xf numFmtId="0" fontId="46" fillId="0" borderId="0" xfId="0" applyFont="1" applyFill="1"/>
    <xf numFmtId="0" fontId="45" fillId="0" borderId="0" xfId="0" applyFont="1" applyFill="1" applyAlignment="1"/>
    <xf numFmtId="0" fontId="46" fillId="0" borderId="0" xfId="0" applyFont="1" applyFill="1" applyBorder="1"/>
    <xf numFmtId="0" fontId="46" fillId="0" borderId="0" xfId="0" applyFont="1" applyFill="1" applyAlignment="1">
      <alignment vertical="top"/>
    </xf>
    <xf numFmtId="0" fontId="46" fillId="0" borderId="0" xfId="0" applyFont="1" applyFill="1" applyAlignment="1"/>
    <xf numFmtId="0" fontId="43" fillId="0" borderId="0" xfId="0" applyFont="1" applyFill="1"/>
    <xf numFmtId="0" fontId="44" fillId="0" borderId="0" xfId="0" applyFont="1" applyFill="1" applyAlignment="1">
      <alignment horizontal="right"/>
    </xf>
    <xf numFmtId="164" fontId="29" fillId="0" borderId="23" xfId="0" applyNumberFormat="1" applyFont="1" applyFill="1" applyBorder="1"/>
    <xf numFmtId="167" fontId="29" fillId="0" borderId="13" xfId="41" applyNumberFormat="1" applyFont="1" applyFill="1" applyBorder="1" applyAlignment="1"/>
    <xf numFmtId="164" fontId="33" fillId="0" borderId="0" xfId="0" applyNumberFormat="1" applyFont="1" applyFill="1"/>
    <xf numFmtId="167" fontId="29" fillId="0" borderId="13" xfId="41" applyNumberFormat="1" applyFont="1" applyFill="1" applyBorder="1"/>
    <xf numFmtId="167" fontId="29" fillId="0" borderId="11" xfId="41" applyNumberFormat="1" applyFont="1" applyFill="1" applyBorder="1" applyAlignment="1"/>
    <xf numFmtId="167" fontId="29" fillId="0" borderId="11" xfId="41" applyNumberFormat="1" applyFont="1" applyFill="1" applyBorder="1"/>
    <xf numFmtId="167" fontId="29" fillId="0" borderId="12" xfId="41" applyNumberFormat="1" applyFont="1" applyFill="1" applyBorder="1"/>
    <xf numFmtId="166" fontId="29" fillId="0" borderId="0" xfId="0" applyNumberFormat="1" applyFont="1" applyFill="1" applyBorder="1"/>
    <xf numFmtId="0" fontId="34" fillId="0" borderId="0" xfId="0" applyFont="1" applyFill="1" applyAlignment="1">
      <alignment horizontal="right"/>
    </xf>
    <xf numFmtId="0" fontId="36" fillId="0" borderId="0" xfId="0" applyFont="1" applyFill="1" applyAlignment="1">
      <alignment horizontal="right"/>
    </xf>
    <xf numFmtId="166" fontId="33" fillId="0" borderId="0" xfId="0" applyNumberFormat="1" applyFont="1" applyFill="1" applyBorder="1"/>
    <xf numFmtId="167" fontId="33" fillId="0" borderId="0" xfId="41" applyNumberFormat="1" applyFont="1" applyFill="1" applyBorder="1"/>
    <xf numFmtId="0" fontId="33" fillId="0" borderId="0" xfId="0" applyFont="1" applyFill="1"/>
    <xf numFmtId="167" fontId="33" fillId="0" borderId="0" xfId="41" applyNumberFormat="1" applyFont="1" applyFill="1"/>
    <xf numFmtId="167" fontId="33" fillId="0" borderId="0" xfId="0" applyNumberFormat="1" applyFont="1" applyFill="1"/>
    <xf numFmtId="0" fontId="29" fillId="0" borderId="0" xfId="0" applyNumberFormat="1" applyFont="1" applyFill="1" applyAlignment="1"/>
    <xf numFmtId="0" fontId="33" fillId="0" borderId="0" xfId="41" applyNumberFormat="1" applyFont="1" applyFill="1" applyAlignment="1"/>
    <xf numFmtId="0" fontId="33" fillId="0" borderId="0" xfId="0" applyNumberFormat="1" applyFont="1" applyFill="1" applyAlignment="1"/>
    <xf numFmtId="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33" fillId="0" borderId="0" xfId="0" applyNumberFormat="1" applyFont="1" applyFill="1" applyBorder="1"/>
    <xf numFmtId="0" fontId="51" fillId="0" borderId="0" xfId="0" applyFont="1" applyFill="1"/>
    <xf numFmtId="164" fontId="51" fillId="0" borderId="0" xfId="0" applyNumberFormat="1" applyFont="1" applyFill="1"/>
    <xf numFmtId="9" fontId="33" fillId="0" borderId="0" xfId="41" applyFont="1" applyFill="1"/>
    <xf numFmtId="0" fontId="32" fillId="0" borderId="0" xfId="42" applyFont="1" applyFill="1" applyBorder="1" applyAlignment="1">
      <alignment horizontal="right"/>
    </xf>
    <xf numFmtId="167" fontId="33" fillId="0" borderId="0" xfId="0" applyNumberFormat="1" applyFont="1" applyFill="1" applyBorder="1"/>
    <xf numFmtId="0" fontId="53" fillId="0" borderId="0" xfId="0" applyFont="1" applyFill="1"/>
    <xf numFmtId="9" fontId="26" fillId="0" borderId="0" xfId="41" applyFont="1" applyFill="1"/>
    <xf numFmtId="0" fontId="33" fillId="0" borderId="0" xfId="0" applyFont="1" applyFill="1" applyBorder="1" applyAlignment="1">
      <alignment horizontal="left" indent="1"/>
    </xf>
    <xf numFmtId="164" fontId="31" fillId="0" borderId="0" xfId="0" applyNumberFormat="1" applyFont="1" applyFill="1"/>
    <xf numFmtId="167" fontId="26" fillId="0" borderId="0" xfId="41" applyNumberFormat="1" applyFont="1" applyFill="1"/>
    <xf numFmtId="0" fontId="34" fillId="0" borderId="0" xfId="0" applyFont="1" applyFill="1" applyBorder="1"/>
    <xf numFmtId="9" fontId="26" fillId="0" borderId="0" xfId="41" applyFont="1" applyFill="1" applyAlignment="1"/>
    <xf numFmtId="9" fontId="29" fillId="0" borderId="0" xfId="41" applyFont="1" applyFill="1" applyBorder="1"/>
    <xf numFmtId="0" fontId="26" fillId="0" borderId="0" xfId="0" applyFont="1" applyFill="1" applyAlignment="1">
      <alignment horizontal="center"/>
    </xf>
    <xf numFmtId="0" fontId="31" fillId="0" borderId="0" xfId="0" applyFont="1" applyFill="1" applyBorder="1" applyAlignment="1"/>
    <xf numFmtId="167" fontId="29" fillId="0" borderId="0" xfId="41" applyNumberFormat="1" applyFont="1" applyFill="1"/>
    <xf numFmtId="164" fontId="26" fillId="0" borderId="0" xfId="0" applyNumberFormat="1" applyFont="1" applyFill="1"/>
    <xf numFmtId="167" fontId="29" fillId="0" borderId="0" xfId="41" applyNumberFormat="1" applyFont="1" applyFill="1" applyBorder="1" applyAlignment="1"/>
    <xf numFmtId="0" fontId="29" fillId="0" borderId="0" xfId="0" applyFont="1" applyFill="1" applyBorder="1"/>
    <xf numFmtId="0" fontId="26" fillId="0" borderId="0" xfId="0" applyFont="1" applyFill="1"/>
    <xf numFmtId="0" fontId="47" fillId="0" borderId="0" xfId="0" applyFont="1" applyFill="1" applyBorder="1"/>
    <xf numFmtId="0" fontId="26" fillId="0" borderId="0" xfId="0" applyFont="1" applyFill="1" applyAlignment="1"/>
    <xf numFmtId="0" fontId="27" fillId="0" borderId="0" xfId="0" applyFont="1"/>
    <xf numFmtId="0" fontId="31" fillId="0" borderId="0" xfId="0" applyFont="1" applyFill="1" applyBorder="1" applyAlignment="1">
      <alignment horizontal="center" vertical="center" wrapText="1"/>
    </xf>
    <xf numFmtId="164" fontId="53" fillId="0" borderId="0" xfId="0" applyNumberFormat="1" applyFont="1" applyFill="1"/>
    <xf numFmtId="164" fontId="71" fillId="0" borderId="0" xfId="0" applyNumberFormat="1" applyFont="1" applyFill="1"/>
    <xf numFmtId="164" fontId="72" fillId="0" borderId="0" xfId="0" applyNumberFormat="1" applyFont="1" applyFill="1" applyBorder="1"/>
    <xf numFmtId="9" fontId="72" fillId="0" borderId="0" xfId="41" applyFont="1" applyFill="1" applyBorder="1"/>
    <xf numFmtId="9" fontId="71" fillId="0" borderId="0" xfId="41" applyFont="1" applyFill="1"/>
    <xf numFmtId="9" fontId="53" fillId="0" borderId="0" xfId="41" applyFont="1" applyFill="1"/>
    <xf numFmtId="10" fontId="26" fillId="0" borderId="0" xfId="41" applyNumberFormat="1" applyFont="1" applyFill="1"/>
    <xf numFmtId="9" fontId="31" fillId="0" borderId="0" xfId="41" applyFont="1" applyFill="1" applyBorder="1"/>
    <xf numFmtId="0" fontId="73" fillId="0" borderId="0" xfId="0" applyFont="1" applyFill="1"/>
    <xf numFmtId="0" fontId="33" fillId="33" borderId="0" xfId="0" applyFont="1" applyFill="1"/>
    <xf numFmtId="0" fontId="40" fillId="0" borderId="0" xfId="0" applyFont="1" applyFill="1"/>
    <xf numFmtId="0" fontId="48" fillId="0" borderId="0" xfId="0" applyFont="1" applyFill="1" applyBorder="1"/>
    <xf numFmtId="0" fontId="27" fillId="0" borderId="0" xfId="43" applyFont="1" applyFill="1"/>
    <xf numFmtId="49" fontId="27" fillId="0" borderId="0" xfId="43" applyNumberFormat="1" applyFont="1" applyFill="1" applyAlignment="1">
      <alignment horizontal="right" vertical="center"/>
    </xf>
    <xf numFmtId="0" fontId="74" fillId="0" borderId="0" xfId="43" applyFont="1" applyFill="1"/>
    <xf numFmtId="0" fontId="29" fillId="0" borderId="0" xfId="43" applyFont="1" applyFill="1"/>
    <xf numFmtId="0" fontId="45" fillId="0" borderId="0" xfId="0" applyFont="1" applyFill="1"/>
    <xf numFmtId="0" fontId="46" fillId="0" borderId="0" xfId="0" applyFont="1" applyAlignment="1">
      <alignment vertical="top" wrapText="1"/>
    </xf>
    <xf numFmtId="0" fontId="45" fillId="0" borderId="0" xfId="0" applyFont="1" applyFill="1" applyAlignment="1">
      <alignment vertical="top"/>
    </xf>
    <xf numFmtId="169" fontId="0" fillId="0" borderId="0" xfId="0" applyNumberFormat="1"/>
    <xf numFmtId="166" fontId="0" fillId="0" borderId="0" xfId="0" applyNumberFormat="1"/>
    <xf numFmtId="9" fontId="26" fillId="0" borderId="0" xfId="41" applyNumberFormat="1" applyFont="1" applyFill="1"/>
    <xf numFmtId="9" fontId="29" fillId="0" borderId="0" xfId="41" applyNumberFormat="1" applyFont="1" applyFill="1" applyBorder="1" applyAlignment="1"/>
    <xf numFmtId="0" fontId="29" fillId="0" borderId="0" xfId="150" applyFont="1" applyFill="1" applyBorder="1"/>
    <xf numFmtId="0" fontId="29" fillId="0" borderId="0" xfId="150" applyFont="1" applyFill="1"/>
    <xf numFmtId="0" fontId="29" fillId="0" borderId="0" xfId="150" applyFont="1" applyFill="1" applyAlignment="1"/>
    <xf numFmtId="164" fontId="29" fillId="0" borderId="0" xfId="150" applyNumberFormat="1" applyFont="1" applyFill="1"/>
    <xf numFmtId="0" fontId="34" fillId="0" borderId="0" xfId="0" applyFont="1" applyFill="1" applyBorder="1" applyAlignment="1">
      <alignment horizontal="right"/>
    </xf>
    <xf numFmtId="0" fontId="25" fillId="0" borderId="0" xfId="0" applyFont="1"/>
    <xf numFmtId="0" fontId="31" fillId="33" borderId="31" xfId="0" applyFont="1" applyFill="1" applyBorder="1" applyAlignment="1">
      <alignment horizontal="center" vertical="center"/>
    </xf>
    <xf numFmtId="0" fontId="29" fillId="33" borderId="31" xfId="0" applyFont="1" applyFill="1" applyBorder="1" applyAlignment="1">
      <alignment horizontal="left" indent="1"/>
    </xf>
    <xf numFmtId="0" fontId="31" fillId="33" borderId="31" xfId="0" applyFont="1" applyFill="1" applyBorder="1" applyAlignment="1">
      <alignment vertical="center" wrapText="1"/>
    </xf>
    <xf numFmtId="0" fontId="31" fillId="33" borderId="31" xfId="0" applyFont="1" applyFill="1" applyBorder="1" applyAlignment="1">
      <alignment vertical="center"/>
    </xf>
    <xf numFmtId="0" fontId="29" fillId="33" borderId="31" xfId="0" applyFont="1" applyFill="1" applyBorder="1" applyAlignment="1">
      <alignment horizontal="left" wrapText="1" indent="1"/>
    </xf>
    <xf numFmtId="0" fontId="29" fillId="33" borderId="31" xfId="0" applyFont="1" applyFill="1" applyBorder="1" applyAlignment="1">
      <alignment horizontal="left" vertical="center" indent="1"/>
    </xf>
    <xf numFmtId="0" fontId="31" fillId="33" borderId="32" xfId="0" applyFont="1" applyFill="1" applyBorder="1" applyAlignment="1">
      <alignment vertical="center" wrapText="1"/>
    </xf>
    <xf numFmtId="0" fontId="78" fillId="0" borderId="0" xfId="43" applyFont="1" applyFill="1" applyAlignment="1">
      <alignment horizontal="left" vertical="top"/>
    </xf>
    <xf numFmtId="0" fontId="78" fillId="0" borderId="0" xfId="0" applyFont="1" applyFill="1" applyAlignment="1">
      <alignment horizontal="left" vertical="top"/>
    </xf>
    <xf numFmtId="0" fontId="78" fillId="0" borderId="0" xfId="0" applyFont="1" applyFill="1" applyBorder="1"/>
    <xf numFmtId="0" fontId="78" fillId="0" borderId="0" xfId="43" applyFont="1" applyFill="1" applyBorder="1"/>
    <xf numFmtId="0" fontId="78" fillId="0" borderId="0" xfId="43" applyFont="1" applyFill="1"/>
    <xf numFmtId="0" fontId="80" fillId="0" borderId="0" xfId="0" applyFont="1" applyFill="1" applyBorder="1"/>
    <xf numFmtId="0" fontId="31" fillId="33" borderId="31" xfId="0" applyFont="1" applyFill="1" applyBorder="1" applyAlignment="1">
      <alignment horizontal="right" vertic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0" fontId="77" fillId="0" borderId="0" xfId="0" applyFont="1" applyFill="1"/>
    <xf numFmtId="0" fontId="81" fillId="0" borderId="0" xfId="43" applyFont="1" applyFill="1" applyBorder="1"/>
    <xf numFmtId="0" fontId="81" fillId="0" borderId="0" xfId="43" applyFont="1" applyFill="1" applyBorder="1" applyAlignment="1">
      <alignment horizontal="left" vertical="center" indent="1"/>
    </xf>
    <xf numFmtId="0" fontId="84" fillId="0" borderId="0" xfId="0" applyFont="1" applyFill="1"/>
    <xf numFmtId="0" fontId="83" fillId="0" borderId="0" xfId="0" applyFont="1" applyFill="1"/>
    <xf numFmtId="49" fontId="81" fillId="0" borderId="0" xfId="43" applyNumberFormat="1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right" vertical="center"/>
    </xf>
    <xf numFmtId="164" fontId="29" fillId="33" borderId="31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164" fontId="31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2" xfId="0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vertical="top"/>
    </xf>
    <xf numFmtId="164" fontId="29" fillId="33" borderId="31" xfId="0" applyNumberFormat="1" applyFont="1" applyFill="1" applyBorder="1" applyAlignment="1">
      <alignment vertical="top"/>
    </xf>
    <xf numFmtId="0" fontId="31" fillId="33" borderId="31" xfId="42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top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 vertical="top"/>
    </xf>
    <xf numFmtId="167" fontId="31" fillId="33" borderId="31" xfId="41" applyNumberFormat="1" applyFont="1" applyFill="1" applyBorder="1" applyAlignment="1">
      <alignment vertical="top"/>
    </xf>
    <xf numFmtId="167" fontId="31" fillId="33" borderId="31" xfId="0" applyNumberFormat="1" applyFont="1" applyFill="1" applyBorder="1" applyAlignment="1">
      <alignment vertical="top"/>
    </xf>
    <xf numFmtId="167" fontId="29" fillId="33" borderId="31" xfId="0" applyNumberFormat="1" applyFont="1" applyFill="1" applyBorder="1" applyAlignment="1">
      <alignment vertical="top"/>
    </xf>
    <xf numFmtId="167" fontId="31" fillId="33" borderId="31" xfId="41" applyNumberFormat="1" applyFont="1" applyFill="1" applyBorder="1" applyAlignment="1">
      <alignment horizontal="right" vertical="top"/>
    </xf>
    <xf numFmtId="167" fontId="31" fillId="33" borderId="31" xfId="0" applyNumberFormat="1" applyFont="1" applyFill="1" applyBorder="1" applyAlignment="1">
      <alignment horizontal="right" vertical="top"/>
    </xf>
    <xf numFmtId="167" fontId="29" fillId="33" borderId="31" xfId="0" applyNumberFormat="1" applyFont="1" applyFill="1" applyBorder="1" applyAlignment="1">
      <alignment horizontal="right" vertical="top"/>
    </xf>
    <xf numFmtId="164" fontId="35" fillId="33" borderId="31" xfId="0" applyNumberFormat="1" applyFont="1" applyFill="1" applyBorder="1" applyAlignment="1" applyProtection="1">
      <alignment horizontal="right" vertical="top"/>
    </xf>
    <xf numFmtId="0" fontId="31" fillId="33" borderId="31" xfId="0" applyFont="1" applyFill="1" applyBorder="1" applyAlignment="1">
      <alignment horizontal="right" wrapText="1"/>
    </xf>
    <xf numFmtId="0" fontId="31" fillId="33" borderId="33" xfId="0" applyFont="1" applyFill="1" applyBorder="1" applyAlignment="1">
      <alignment horizontal="right" vertical="top"/>
    </xf>
    <xf numFmtId="0" fontId="8" fillId="0" borderId="0" xfId="0" applyFont="1"/>
    <xf numFmtId="0" fontId="31" fillId="0" borderId="0" xfId="0" applyFont="1" applyFill="1" applyAlignment="1"/>
    <xf numFmtId="0" fontId="40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40" fillId="0" borderId="0" xfId="0" applyFont="1" applyFill="1" applyAlignment="1"/>
    <xf numFmtId="0" fontId="78" fillId="0" borderId="0" xfId="43" applyFont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 wrapText="1"/>
    </xf>
    <xf numFmtId="49" fontId="87" fillId="0" borderId="0" xfId="0" applyNumberFormat="1" applyFont="1" applyFill="1" applyBorder="1" applyAlignment="1">
      <alignment horizontal="left" vertical="center"/>
    </xf>
    <xf numFmtId="0" fontId="87" fillId="0" borderId="0" xfId="0" applyFont="1" applyFill="1" applyBorder="1" applyAlignment="1">
      <alignment horizontal="left" vertical="center"/>
    </xf>
    <xf numFmtId="0" fontId="87" fillId="0" borderId="0" xfId="0" applyFont="1" applyFill="1" applyBorder="1" applyAlignment="1"/>
    <xf numFmtId="0" fontId="87" fillId="0" borderId="0" xfId="0" applyFont="1" applyFill="1" applyBorder="1" applyAlignment="1">
      <alignment horizontal="right" vertical="center"/>
    </xf>
    <xf numFmtId="0" fontId="87" fillId="0" borderId="0" xfId="0" applyFont="1" applyFill="1" applyBorder="1"/>
    <xf numFmtId="0" fontId="87" fillId="0" borderId="0" xfId="0" applyFont="1" applyFill="1" applyBorder="1" applyAlignment="1">
      <alignment horizontal="left" vertical="center" indent="1"/>
    </xf>
    <xf numFmtId="49" fontId="87" fillId="0" borderId="0" xfId="43" applyNumberFormat="1" applyFont="1" applyFill="1" applyBorder="1" applyAlignment="1">
      <alignment horizontal="left" vertical="center"/>
    </xf>
    <xf numFmtId="0" fontId="87" fillId="0" borderId="0" xfId="43" applyFont="1" applyFill="1" applyBorder="1" applyAlignment="1">
      <alignment horizontal="left" vertical="center"/>
    </xf>
    <xf numFmtId="0" fontId="87" fillId="0" borderId="0" xfId="43" applyFont="1" applyFill="1" applyBorder="1"/>
    <xf numFmtId="0" fontId="87" fillId="0" borderId="0" xfId="43" applyFont="1" applyFill="1" applyBorder="1" applyAlignment="1">
      <alignment horizontal="left" vertical="center" indent="1"/>
    </xf>
    <xf numFmtId="0" fontId="87" fillId="0" borderId="0" xfId="43" applyFont="1" applyFill="1" applyBorder="1" applyAlignment="1">
      <alignment horizontal="right" vertical="center"/>
    </xf>
    <xf numFmtId="0" fontId="87" fillId="0" borderId="0" xfId="0" applyFont="1" applyFill="1" applyBorder="1" applyAlignment="1">
      <alignment horizontal="right"/>
    </xf>
    <xf numFmtId="0" fontId="88" fillId="0" borderId="0" xfId="0" applyFont="1" applyFill="1" applyBorder="1"/>
    <xf numFmtId="0" fontId="89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89" fillId="0" borderId="0" xfId="0" applyFont="1" applyFill="1"/>
    <xf numFmtId="0" fontId="89" fillId="0" borderId="0" xfId="150" applyFont="1" applyFill="1" applyBorder="1"/>
    <xf numFmtId="49" fontId="39" fillId="0" borderId="0" xfId="0" applyNumberFormat="1" applyFont="1" applyFill="1" applyBorder="1" applyAlignment="1">
      <alignment horizontal="right"/>
    </xf>
    <xf numFmtId="49" fontId="39" fillId="0" borderId="0" xfId="0" applyNumberFormat="1" applyFont="1" applyFill="1" applyAlignment="1">
      <alignment horizontal="right"/>
    </xf>
    <xf numFmtId="49" fontId="39" fillId="0" borderId="0" xfId="150" applyNumberFormat="1" applyFont="1" applyFill="1" applyAlignment="1">
      <alignment horizontal="right"/>
    </xf>
    <xf numFmtId="9" fontId="31" fillId="33" borderId="31" xfId="41" applyFont="1" applyFill="1" applyBorder="1" applyAlignment="1">
      <alignment vertical="top"/>
    </xf>
    <xf numFmtId="9" fontId="29" fillId="33" borderId="31" xfId="41" applyFont="1" applyFill="1" applyBorder="1" applyAlignment="1">
      <alignment horizontal="right" vertical="top"/>
    </xf>
    <xf numFmtId="0" fontId="29" fillId="33" borderId="31" xfId="0" applyFont="1" applyFill="1" applyBorder="1" applyAlignment="1">
      <alignment vertical="top"/>
    </xf>
    <xf numFmtId="164" fontId="29" fillId="33" borderId="31" xfId="41" applyNumberFormat="1" applyFont="1" applyFill="1" applyBorder="1" applyAlignment="1">
      <alignment vertical="top"/>
    </xf>
    <xf numFmtId="0" fontId="31" fillId="33" borderId="31" xfId="0" applyFont="1" applyFill="1" applyBorder="1" applyAlignment="1">
      <alignment vertical="top"/>
    </xf>
    <xf numFmtId="0" fontId="31" fillId="33" borderId="31" xfId="0" applyFont="1" applyFill="1" applyBorder="1" applyAlignment="1">
      <alignment vertical="top" wrapText="1"/>
    </xf>
    <xf numFmtId="167" fontId="29" fillId="33" borderId="31" xfId="41" applyNumberFormat="1" applyFont="1" applyFill="1" applyBorder="1" applyAlignment="1">
      <alignment horizontal="right" vertical="top"/>
    </xf>
    <xf numFmtId="0" fontId="27" fillId="0" borderId="0" xfId="168" applyFont="1"/>
    <xf numFmtId="49" fontId="41" fillId="0" borderId="0" xfId="168" applyNumberFormat="1" applyFont="1" applyAlignment="1">
      <alignment vertical="center"/>
    </xf>
    <xf numFmtId="0" fontId="27" fillId="0" borderId="0" xfId="168" applyFont="1" applyAlignment="1">
      <alignment horizontal="left" vertical="center" indent="1"/>
    </xf>
    <xf numFmtId="0" fontId="27" fillId="0" borderId="0" xfId="168" applyFont="1" applyAlignment="1">
      <alignment horizontal="right" vertical="center"/>
    </xf>
    <xf numFmtId="0" fontId="40" fillId="0" borderId="0" xfId="168" applyFont="1"/>
    <xf numFmtId="0" fontId="38" fillId="0" borderId="0" xfId="168" applyFont="1"/>
    <xf numFmtId="0" fontId="38" fillId="0" borderId="0" xfId="168" applyFont="1" applyAlignment="1">
      <alignment horizontal="left" vertical="center" indent="1"/>
    </xf>
    <xf numFmtId="0" fontId="38" fillId="0" borderId="0" xfId="168" applyFont="1" applyAlignment="1">
      <alignment horizontal="right" vertical="center"/>
    </xf>
    <xf numFmtId="0" fontId="40" fillId="0" borderId="0" xfId="168" applyFont="1" applyAlignment="1">
      <alignment horizontal="center"/>
    </xf>
    <xf numFmtId="0" fontId="27" fillId="0" borderId="0" xfId="168" applyFont="1" applyAlignment="1">
      <alignment horizontal="left" vertical="center"/>
    </xf>
    <xf numFmtId="0" fontId="37" fillId="0" borderId="0" xfId="168" applyFont="1"/>
    <xf numFmtId="49" fontId="42" fillId="0" borderId="0" xfId="168" applyNumberFormat="1" applyFont="1" applyAlignment="1">
      <alignment vertical="center"/>
    </xf>
    <xf numFmtId="0" fontId="41" fillId="0" borderId="0" xfId="168" applyFont="1" applyAlignment="1">
      <alignment horizontal="center" vertical="center"/>
    </xf>
    <xf numFmtId="0" fontId="41" fillId="0" borderId="0" xfId="168" applyFont="1" applyAlignment="1">
      <alignment horizontal="left" vertical="center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82" fillId="0" borderId="0" xfId="0" applyNumberFormat="1" applyFont="1" applyFill="1" applyBorder="1" applyAlignment="1"/>
    <xf numFmtId="0" fontId="82" fillId="0" borderId="0" xfId="0" applyNumberFormat="1" applyFont="1" applyFill="1" applyBorder="1"/>
    <xf numFmtId="0" fontId="82" fillId="0" borderId="0" xfId="41" applyNumberFormat="1" applyFont="1" applyFill="1" applyBorder="1" applyAlignment="1"/>
    <xf numFmtId="166" fontId="82" fillId="0" borderId="0" xfId="0" applyNumberFormat="1" applyFont="1" applyFill="1" applyBorder="1"/>
    <xf numFmtId="167" fontId="82" fillId="0" borderId="0" xfId="41" applyNumberFormat="1" applyFont="1" applyFill="1"/>
    <xf numFmtId="164" fontId="82" fillId="0" borderId="0" xfId="0" applyNumberFormat="1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4" xfId="0" applyFont="1" applyFill="1" applyBorder="1" applyAlignment="1">
      <alignment horizontal="right" vertical="top"/>
    </xf>
    <xf numFmtId="0" fontId="31" fillId="33" borderId="35" xfId="0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31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vertical="top"/>
    </xf>
    <xf numFmtId="164" fontId="31" fillId="33" borderId="35" xfId="0" applyNumberFormat="1" applyFont="1" applyFill="1" applyBorder="1" applyAlignment="1">
      <alignment vertical="top"/>
    </xf>
    <xf numFmtId="164" fontId="29" fillId="33" borderId="34" xfId="0" applyNumberFormat="1" applyFont="1" applyFill="1" applyBorder="1" applyAlignment="1">
      <alignment vertical="top"/>
    </xf>
    <xf numFmtId="164" fontId="29" fillId="33" borderId="35" xfId="0" applyNumberFormat="1" applyFont="1" applyFill="1" applyBorder="1" applyAlignment="1">
      <alignment vertical="top"/>
    </xf>
    <xf numFmtId="0" fontId="31" fillId="33" borderId="34" xfId="0" applyFont="1" applyFill="1" applyBorder="1" applyAlignment="1">
      <alignment horizontal="right" vertical="center"/>
    </xf>
    <xf numFmtId="0" fontId="31" fillId="33" borderId="35" xfId="0" applyFont="1" applyFill="1" applyBorder="1" applyAlignment="1">
      <alignment horizontal="right" vertical="top" wrapText="1"/>
    </xf>
    <xf numFmtId="9" fontId="31" fillId="33" borderId="35" xfId="41" applyFont="1" applyFill="1" applyBorder="1" applyAlignment="1">
      <alignment vertical="top"/>
    </xf>
    <xf numFmtId="9" fontId="29" fillId="33" borderId="35" xfId="41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0" fontId="95" fillId="0" borderId="0" xfId="0" applyFont="1" applyFill="1" applyAlignment="1">
      <alignment horizontal="left" vertical="top"/>
    </xf>
    <xf numFmtId="0" fontId="96" fillId="0" borderId="0" xfId="173" applyFont="1"/>
    <xf numFmtId="49" fontId="8" fillId="0" borderId="0" xfId="0" applyNumberFormat="1" applyFont="1" applyFill="1" applyBorder="1" applyAlignment="1">
      <alignment horizontal="right"/>
    </xf>
    <xf numFmtId="0" fontId="97" fillId="0" borderId="0" xfId="173" applyFont="1"/>
    <xf numFmtId="164" fontId="97" fillId="0" borderId="36" xfId="173" applyNumberFormat="1" applyFont="1" applyBorder="1"/>
    <xf numFmtId="167" fontId="97" fillId="0" borderId="36" xfId="174" applyNumberFormat="1" applyFont="1" applyBorder="1"/>
    <xf numFmtId="0" fontId="96" fillId="0" borderId="0" xfId="173" applyFont="1" applyAlignment="1">
      <alignment horizontal="right"/>
    </xf>
    <xf numFmtId="164" fontId="96" fillId="0" borderId="0" xfId="173" applyNumberFormat="1" applyFont="1"/>
    <xf numFmtId="167" fontId="55" fillId="0" borderId="0" xfId="174" applyNumberFormat="1" applyFont="1"/>
    <xf numFmtId="167" fontId="8" fillId="0" borderId="0" xfId="174" applyNumberFormat="1" applyFont="1"/>
    <xf numFmtId="164" fontId="97" fillId="0" borderId="0" xfId="173" applyNumberFormat="1" applyFont="1"/>
    <xf numFmtId="167" fontId="97" fillId="0" borderId="0" xfId="174" applyNumberFormat="1" applyFont="1"/>
    <xf numFmtId="164" fontId="96" fillId="0" borderId="0" xfId="173" applyNumberFormat="1" applyFont="1" applyFill="1"/>
    <xf numFmtId="0" fontId="97" fillId="0" borderId="0" xfId="173" applyFont="1" applyAlignment="1">
      <alignment horizontal="left"/>
    </xf>
    <xf numFmtId="0" fontId="31" fillId="33" borderId="0" xfId="0" applyFont="1" applyFill="1" applyBorder="1" applyAlignment="1">
      <alignment horizontal="left" vertical="top"/>
    </xf>
    <xf numFmtId="0" fontId="31" fillId="33" borderId="0" xfId="0" applyFont="1" applyFill="1" applyBorder="1" applyAlignment="1">
      <alignment horizontal="right" vertical="center"/>
    </xf>
    <xf numFmtId="164" fontId="31" fillId="33" borderId="0" xfId="0" applyNumberFormat="1" applyFont="1" applyFill="1" applyBorder="1" applyAlignment="1">
      <alignment horizontal="right" vertical="top"/>
    </xf>
    <xf numFmtId="0" fontId="29" fillId="33" borderId="32" xfId="0" applyFont="1" applyFill="1" applyBorder="1" applyAlignment="1">
      <alignment horizontal="left" indent="1"/>
    </xf>
    <xf numFmtId="164" fontId="29" fillId="33" borderId="32" xfId="0" applyNumberFormat="1" applyFont="1" applyFill="1" applyBorder="1" applyAlignment="1">
      <alignment horizontal="right" vertical="top"/>
    </xf>
    <xf numFmtId="0" fontId="29" fillId="33" borderId="33" xfId="0" applyFont="1" applyFill="1" applyBorder="1" applyAlignment="1">
      <alignment horizontal="left" indent="1"/>
    </xf>
    <xf numFmtId="164" fontId="29" fillId="33" borderId="33" xfId="0" applyNumberFormat="1" applyFont="1" applyFill="1" applyBorder="1" applyAlignment="1">
      <alignment horizontal="right" vertical="top"/>
    </xf>
    <xf numFmtId="9" fontId="33" fillId="33" borderId="0" xfId="41" applyFont="1" applyFill="1" applyBorder="1" applyAlignment="1">
      <alignment horizontal="right" vertical="top"/>
    </xf>
    <xf numFmtId="164" fontId="32" fillId="33" borderId="0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29" fillId="33" borderId="0" xfId="0" applyFont="1" applyFill="1" applyBorder="1" applyAlignment="1">
      <alignment horizontal="left" indent="1"/>
    </xf>
    <xf numFmtId="164" fontId="29" fillId="33" borderId="0" xfId="0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horizontal="right" vertical="top"/>
    </xf>
    <xf numFmtId="167" fontId="29" fillId="33" borderId="35" xfId="41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vertical="top"/>
    </xf>
    <xf numFmtId="167" fontId="29" fillId="33" borderId="35" xfId="41" applyNumberFormat="1" applyFont="1" applyFill="1" applyBorder="1" applyAlignment="1">
      <alignment vertical="top"/>
    </xf>
    <xf numFmtId="167" fontId="29" fillId="33" borderId="35" xfId="0" applyNumberFormat="1" applyFont="1" applyFill="1" applyBorder="1" applyAlignment="1">
      <alignment horizontal="right" vertical="top"/>
    </xf>
    <xf numFmtId="0" fontId="33" fillId="0" borderId="0" xfId="150" applyFont="1" applyFill="1"/>
    <xf numFmtId="0" fontId="31" fillId="33" borderId="31" xfId="0" applyFont="1" applyFill="1" applyBorder="1" applyAlignment="1">
      <alignment horizontal="left" vertical="top" wrapText="1"/>
    </xf>
    <xf numFmtId="0" fontId="31" fillId="33" borderId="31" xfId="0" applyFont="1" applyFill="1" applyBorder="1" applyAlignment="1">
      <alignment horizontal="left" vertical="top"/>
    </xf>
    <xf numFmtId="0" fontId="86" fillId="0" borderId="0" xfId="150" applyFont="1"/>
    <xf numFmtId="0" fontId="8" fillId="0" borderId="0" xfId="150"/>
    <xf numFmtId="0" fontId="55" fillId="0" borderId="0" xfId="150" applyFont="1"/>
    <xf numFmtId="0" fontId="99" fillId="0" borderId="0" xfId="152" applyFont="1" applyAlignment="1">
      <alignment horizontal="left"/>
    </xf>
    <xf numFmtId="0" fontId="85" fillId="0" borderId="0" xfId="171" applyFill="1"/>
    <xf numFmtId="0" fontId="31" fillId="33" borderId="31" xfId="0" applyFont="1" applyFill="1" applyBorder="1" applyAlignment="1">
      <alignment horizontal="left" vertical="top"/>
    </xf>
    <xf numFmtId="49" fontId="99" fillId="0" borderId="0" xfId="152" applyNumberFormat="1" applyFont="1" applyAlignment="1">
      <alignment horizontal="right"/>
    </xf>
    <xf numFmtId="164" fontId="27" fillId="0" borderId="0" xfId="0" applyNumberFormat="1" applyFont="1" applyFill="1" applyBorder="1"/>
    <xf numFmtId="0" fontId="77" fillId="0" borderId="0" xfId="0" applyFont="1"/>
    <xf numFmtId="0" fontId="90" fillId="0" borderId="0" xfId="175" applyFont="1" applyAlignment="1">
      <alignment horizontal="left" vertical="center" wrapText="1"/>
    </xf>
    <xf numFmtId="49" fontId="77" fillId="0" borderId="0" xfId="175" applyNumberFormat="1" applyFont="1" applyAlignment="1">
      <alignment vertical="top" wrapText="1"/>
    </xf>
    <xf numFmtId="164" fontId="39" fillId="0" borderId="0" xfId="150" applyNumberFormat="1" applyFont="1" applyFill="1"/>
    <xf numFmtId="0" fontId="39" fillId="0" borderId="0" xfId="150" applyFont="1" applyFill="1"/>
    <xf numFmtId="0" fontId="100" fillId="0" borderId="0" xfId="0" applyFont="1" applyFill="1"/>
    <xf numFmtId="164" fontId="33" fillId="33" borderId="34" xfId="0" applyNumberFormat="1" applyFont="1" applyFill="1" applyBorder="1" applyAlignment="1">
      <alignment horizontal="right" vertical="top"/>
    </xf>
    <xf numFmtId="164" fontId="33" fillId="33" borderId="31" xfId="0" applyNumberFormat="1" applyFont="1" applyFill="1" applyBorder="1" applyAlignment="1">
      <alignment horizontal="right" vertical="top"/>
    </xf>
    <xf numFmtId="164" fontId="33" fillId="33" borderId="35" xfId="0" applyNumberFormat="1" applyFont="1" applyFill="1" applyBorder="1" applyAlignment="1">
      <alignment horizontal="right" vertical="top"/>
    </xf>
    <xf numFmtId="164" fontId="32" fillId="33" borderId="31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horizontal="right" vertical="top"/>
    </xf>
    <xf numFmtId="164" fontId="32" fillId="33" borderId="35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vertical="top"/>
    </xf>
    <xf numFmtId="164" fontId="32" fillId="33" borderId="31" xfId="0" applyNumberFormat="1" applyFont="1" applyFill="1" applyBorder="1" applyAlignment="1">
      <alignment vertical="top"/>
    </xf>
    <xf numFmtId="164" fontId="32" fillId="33" borderId="35" xfId="0" applyNumberFormat="1" applyFont="1" applyFill="1" applyBorder="1" applyAlignment="1">
      <alignment vertical="top"/>
    </xf>
    <xf numFmtId="164" fontId="33" fillId="33" borderId="34" xfId="0" applyNumberFormat="1" applyFont="1" applyFill="1" applyBorder="1" applyAlignment="1">
      <alignment vertical="top"/>
    </xf>
    <xf numFmtId="164" fontId="33" fillId="33" borderId="31" xfId="0" applyNumberFormat="1" applyFont="1" applyFill="1" applyBorder="1" applyAlignment="1">
      <alignment vertical="top"/>
    </xf>
    <xf numFmtId="164" fontId="33" fillId="33" borderId="35" xfId="0" applyNumberFormat="1" applyFont="1" applyFill="1" applyBorder="1" applyAlignment="1">
      <alignment vertical="top"/>
    </xf>
    <xf numFmtId="167" fontId="32" fillId="33" borderId="31" xfId="41" applyNumberFormat="1" applyFont="1" applyFill="1" applyBorder="1" applyAlignment="1">
      <alignment vertical="top"/>
    </xf>
    <xf numFmtId="164" fontId="31" fillId="33" borderId="31" xfId="0" applyNumberFormat="1" applyFont="1" applyFill="1" applyBorder="1" applyAlignment="1">
      <alignment horizontal="right" vertical="top"/>
    </xf>
    <xf numFmtId="10" fontId="29" fillId="0" borderId="0" xfId="41" applyNumberFormat="1" applyFont="1" applyFill="1" applyBorder="1"/>
    <xf numFmtId="164" fontId="82" fillId="33" borderId="0" xfId="0" applyNumberFormat="1" applyFont="1" applyFill="1" applyBorder="1" applyAlignment="1">
      <alignment horizontal="right" vertical="top"/>
    </xf>
    <xf numFmtId="9" fontId="82" fillId="0" borderId="0" xfId="41" applyFont="1" applyFill="1" applyBorder="1"/>
    <xf numFmtId="164" fontId="83" fillId="33" borderId="0" xfId="0" applyNumberFormat="1" applyFont="1" applyFill="1" applyBorder="1" applyAlignment="1">
      <alignment horizontal="right" vertical="top"/>
    </xf>
    <xf numFmtId="0" fontId="82" fillId="0" borderId="0" xfId="0" applyFont="1" applyFill="1" applyBorder="1"/>
    <xf numFmtId="166" fontId="82" fillId="33" borderId="0" xfId="41" applyNumberFormat="1" applyFont="1" applyFill="1" applyBorder="1" applyAlignment="1">
      <alignment horizontal="right" vertical="top"/>
    </xf>
    <xf numFmtId="1" fontId="33" fillId="33" borderId="0" xfId="41" applyNumberFormat="1" applyFont="1" applyFill="1" applyBorder="1" applyAlignment="1">
      <alignment horizontal="right" vertical="top"/>
    </xf>
    <xf numFmtId="10" fontId="33" fillId="0" borderId="0" xfId="41" applyNumberFormat="1" applyFont="1" applyFill="1" applyBorder="1"/>
    <xf numFmtId="0" fontId="92" fillId="0" borderId="0" xfId="168" applyFont="1" applyAlignment="1">
      <alignment horizontal="left" vertical="center" wrapText="1"/>
    </xf>
    <xf numFmtId="0" fontId="91" fillId="0" borderId="0" xfId="168" applyFont="1" applyAlignment="1">
      <alignment horizontal="left" vertical="center" wrapText="1"/>
    </xf>
    <xf numFmtId="0" fontId="75" fillId="0" borderId="0" xfId="168" applyFont="1" applyAlignment="1">
      <alignment horizontal="center"/>
    </xf>
    <xf numFmtId="49" fontId="75" fillId="0" borderId="0" xfId="168" applyNumberFormat="1" applyFont="1" applyAlignment="1">
      <alignment horizontal="center" vertical="center"/>
    </xf>
    <xf numFmtId="49" fontId="39" fillId="0" borderId="0" xfId="168" applyNumberFormat="1" applyFont="1" applyAlignment="1">
      <alignment horizontal="center" vertical="center"/>
    </xf>
    <xf numFmtId="0" fontId="46" fillId="0" borderId="0" xfId="43" applyFont="1" applyFill="1" applyBorder="1" applyAlignment="1">
      <alignment horizontal="justify" vertical="top" wrapText="1"/>
    </xf>
    <xf numFmtId="0" fontId="46" fillId="0" borderId="0" xfId="0" applyFont="1" applyFill="1" applyAlignment="1">
      <alignment vertical="top" wrapText="1"/>
    </xf>
    <xf numFmtId="0" fontId="97" fillId="0" borderId="0" xfId="173" applyFont="1" applyAlignment="1">
      <alignment horizontal="center" vertical="center"/>
    </xf>
    <xf numFmtId="164" fontId="31" fillId="33" borderId="31" xfId="0" applyNumberFormat="1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center" wrapText="1" indent="1"/>
    </xf>
    <xf numFmtId="164" fontId="29" fillId="33" borderId="34" xfId="0" applyNumberFormat="1" applyFont="1" applyFill="1" applyBorder="1" applyAlignment="1">
      <alignment horizontal="center" vertical="top"/>
    </xf>
    <xf numFmtId="164" fontId="29" fillId="33" borderId="31" xfId="0" applyNumberFormat="1" applyFont="1" applyFill="1" applyBorder="1" applyAlignment="1">
      <alignment horizontal="center" vertical="top"/>
    </xf>
    <xf numFmtId="164" fontId="29" fillId="33" borderId="35" xfId="0" applyNumberFormat="1" applyFont="1" applyFill="1" applyBorder="1" applyAlignment="1">
      <alignment horizontal="center" vertical="top"/>
    </xf>
    <xf numFmtId="164" fontId="33" fillId="33" borderId="31" xfId="0" applyNumberFormat="1" applyFont="1" applyFill="1" applyBorder="1" applyAlignment="1">
      <alignment horizontal="center" vertical="top"/>
    </xf>
    <xf numFmtId="164" fontId="33" fillId="33" borderId="34" xfId="0" applyNumberFormat="1" applyFont="1" applyFill="1" applyBorder="1" applyAlignment="1">
      <alignment horizontal="center" vertical="top"/>
    </xf>
    <xf numFmtId="164" fontId="33" fillId="33" borderId="35" xfId="0" applyNumberFormat="1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left" vertical="top"/>
    </xf>
    <xf numFmtId="0" fontId="31" fillId="33" borderId="34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center" vertical="top"/>
    </xf>
    <xf numFmtId="0" fontId="31" fillId="33" borderId="35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 wrapText="1"/>
    </xf>
    <xf numFmtId="164" fontId="31" fillId="33" borderId="34" xfId="0" applyNumberFormat="1" applyFont="1" applyFill="1" applyBorder="1" applyAlignment="1">
      <alignment horizontal="center" vertical="top"/>
    </xf>
    <xf numFmtId="164" fontId="31" fillId="33" borderId="31" xfId="0" applyNumberFormat="1" applyFont="1" applyFill="1" applyBorder="1" applyAlignment="1">
      <alignment horizontal="center" vertical="top"/>
    </xf>
    <xf numFmtId="164" fontId="31" fillId="33" borderId="35" xfId="0" applyNumberFormat="1" applyFont="1" applyFill="1" applyBorder="1" applyAlignment="1">
      <alignment horizontal="center" vertical="top"/>
    </xf>
    <xf numFmtId="164" fontId="32" fillId="33" borderId="34" xfId="0" applyNumberFormat="1" applyFont="1" applyFill="1" applyBorder="1" applyAlignment="1">
      <alignment horizontal="center" vertical="top"/>
    </xf>
    <xf numFmtId="164" fontId="32" fillId="33" borderId="31" xfId="0" applyNumberFormat="1" applyFont="1" applyFill="1" applyBorder="1" applyAlignment="1">
      <alignment horizontal="center" vertical="top"/>
    </xf>
    <xf numFmtId="164" fontId="32" fillId="33" borderId="35" xfId="0" applyNumberFormat="1" applyFont="1" applyFill="1" applyBorder="1" applyAlignment="1">
      <alignment horizontal="center" vertical="top"/>
    </xf>
    <xf numFmtId="0" fontId="31" fillId="33" borderId="37" xfId="0" applyFont="1" applyFill="1" applyBorder="1" applyAlignment="1">
      <alignment horizontal="left" vertical="top"/>
    </xf>
    <xf numFmtId="0" fontId="31" fillId="33" borderId="38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center" vertical="center"/>
    </xf>
    <xf numFmtId="0" fontId="31" fillId="33" borderId="37" xfId="0" applyFont="1" applyFill="1" applyBorder="1" applyAlignment="1">
      <alignment horizontal="right" vertical="top"/>
    </xf>
    <xf numFmtId="0" fontId="31" fillId="33" borderId="38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/>
    </xf>
    <xf numFmtId="0" fontId="31" fillId="19" borderId="13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1" fillId="19" borderId="14" xfId="0" applyFont="1" applyFill="1" applyBorder="1" applyAlignment="1">
      <alignment horizontal="right"/>
    </xf>
    <xf numFmtId="0" fontId="31" fillId="19" borderId="20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/>
    </xf>
    <xf numFmtId="0" fontId="29" fillId="19" borderId="9" xfId="0" applyFont="1" applyFill="1" applyBorder="1" applyAlignment="1">
      <alignment horizontal="right"/>
    </xf>
    <xf numFmtId="0" fontId="29" fillId="19" borderId="15" xfId="0" applyFont="1" applyFill="1" applyBorder="1" applyAlignment="1">
      <alignment horizontal="right"/>
    </xf>
    <xf numFmtId="0" fontId="31" fillId="19" borderId="19" xfId="0" applyFont="1" applyFill="1" applyBorder="1" applyAlignment="1">
      <alignment horizontal="center"/>
    </xf>
    <xf numFmtId="164" fontId="31" fillId="18" borderId="10" xfId="0" applyNumberFormat="1" applyFont="1" applyFill="1" applyBorder="1" applyAlignment="1">
      <alignment horizontal="left" vertical="center"/>
    </xf>
    <xf numFmtId="164" fontId="31" fillId="18" borderId="9" xfId="0" applyNumberFormat="1" applyFont="1" applyFill="1" applyBorder="1" applyAlignment="1">
      <alignment horizontal="left" vertical="center"/>
    </xf>
    <xf numFmtId="164" fontId="31" fillId="18" borderId="26" xfId="0" applyNumberFormat="1" applyFont="1" applyFill="1" applyBorder="1" applyAlignment="1">
      <alignment horizontal="center"/>
    </xf>
    <xf numFmtId="164" fontId="31" fillId="18" borderId="27" xfId="0" applyNumberFormat="1" applyFont="1" applyFill="1" applyBorder="1" applyAlignment="1">
      <alignment horizontal="center"/>
    </xf>
    <xf numFmtId="0" fontId="31" fillId="18" borderId="10" xfId="0" applyFont="1" applyFill="1" applyBorder="1" applyAlignment="1">
      <alignment horizontal="left" vertical="center"/>
    </xf>
    <xf numFmtId="0" fontId="31" fillId="18" borderId="0" xfId="0" applyFont="1" applyFill="1" applyBorder="1" applyAlignment="1">
      <alignment horizontal="left" vertical="center"/>
    </xf>
    <xf numFmtId="164" fontId="31" fillId="18" borderId="28" xfId="0" applyNumberFormat="1" applyFont="1" applyFill="1" applyBorder="1" applyAlignment="1">
      <alignment horizontal="center"/>
    </xf>
    <xf numFmtId="0" fontId="29" fillId="19" borderId="16" xfId="0" applyFont="1" applyFill="1" applyBorder="1" applyAlignment="1">
      <alignment horizontal="right" vertical="center"/>
    </xf>
    <xf numFmtId="0" fontId="29" fillId="19" borderId="9" xfId="0" applyFont="1" applyFill="1" applyBorder="1" applyAlignment="1">
      <alignment horizontal="right" vertical="center"/>
    </xf>
  </cellXfs>
  <cellStyles count="176">
    <cellStyle name="$l0 Row" xfId="130" xr:uid="{00000000-0005-0000-0000-000000000000}"/>
    <cellStyle name="$l1 Row" xfId="131" xr:uid="{00000000-0005-0000-0000-00000100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Celkem 2" xfId="111" xr:uid="{00000000-0005-0000-0000-000014000000}"/>
    <cellStyle name="Datum" xfId="112" xr:uid="{00000000-0005-0000-0000-000015000000}"/>
    <cellStyle name="F2" xfId="113" xr:uid="{00000000-0005-0000-0000-000016000000}"/>
    <cellStyle name="F3" xfId="114" xr:uid="{00000000-0005-0000-0000-000017000000}"/>
    <cellStyle name="F4" xfId="115" xr:uid="{00000000-0005-0000-0000-000018000000}"/>
    <cellStyle name="F5" xfId="116" xr:uid="{00000000-0005-0000-0000-000019000000}"/>
    <cellStyle name="F6" xfId="117" xr:uid="{00000000-0005-0000-0000-00001A000000}"/>
    <cellStyle name="F7" xfId="118" xr:uid="{00000000-0005-0000-0000-00001B000000}"/>
    <cellStyle name="F8" xfId="119" xr:uid="{00000000-0005-0000-0000-00001C000000}"/>
    <cellStyle name="Finanční0" xfId="120" xr:uid="{00000000-0005-0000-0000-00001D000000}"/>
    <cellStyle name="Fixed" xfId="58" xr:uid="{00000000-0005-0000-0000-00001E000000}"/>
    <cellStyle name="HEADING1" xfId="121" xr:uid="{00000000-0005-0000-0000-00001F000000}"/>
    <cellStyle name="HEADING2" xfId="122" xr:uid="{00000000-0005-0000-0000-000020000000}"/>
    <cellStyle name="Hypertextový odkaz" xfId="171" builtinId="8"/>
    <cellStyle name="Hypertextový odkaz 2" xfId="47" xr:uid="{00000000-0005-0000-0000-000021000000}"/>
    <cellStyle name="Kontrolní buňka" xfId="20" builtinId="23" customBuiltin="1"/>
    <cellStyle name="Měna0" xfId="123" xr:uid="{00000000-0005-0000-0000-000024000000}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al" xfId="124" xr:uid="{00000000-0005-0000-0000-00002B000000}"/>
    <cellStyle name="Normální" xfId="0" builtinId="0"/>
    <cellStyle name="Normální 10" xfId="100" xr:uid="{00000000-0005-0000-0000-00002D000000}"/>
    <cellStyle name="Normální 10 2" xfId="139" xr:uid="{00000000-0005-0000-0000-00002E000000}"/>
    <cellStyle name="Normální 10 3" xfId="151" xr:uid="{00000000-0005-0000-0000-00002F000000}"/>
    <cellStyle name="Normální 11" xfId="110" xr:uid="{00000000-0005-0000-0000-000030000000}"/>
    <cellStyle name="Normální 12" xfId="128" xr:uid="{00000000-0005-0000-0000-000031000000}"/>
    <cellStyle name="Normální 12 2" xfId="147" xr:uid="{00000000-0005-0000-0000-000032000000}"/>
    <cellStyle name="Normální 12 2 2" xfId="150" xr:uid="{00000000-0005-0000-0000-000033000000}"/>
    <cellStyle name="Normální 12 3" xfId="152" xr:uid="{00000000-0005-0000-0000-000034000000}"/>
    <cellStyle name="Normální 13" xfId="132" xr:uid="{00000000-0005-0000-0000-000035000000}"/>
    <cellStyle name="Normální 13 2" xfId="149" xr:uid="{00000000-0005-0000-0000-000036000000}"/>
    <cellStyle name="Normální 13 3" xfId="153" xr:uid="{00000000-0005-0000-0000-000037000000}"/>
    <cellStyle name="Normální 14" xfId="173" xr:uid="{4669F200-2867-45FB-8EC9-D5679104F2C4}"/>
    <cellStyle name="Normální 19" xfId="169" xr:uid="{8402CB00-FF53-419C-83D1-AFE65A98DBF0}"/>
    <cellStyle name="Normální 19 2" xfId="170" xr:uid="{6D95584E-CFCD-452C-9F27-53B53D80770F}"/>
    <cellStyle name="Normální 19 2 2" xfId="172" xr:uid="{22402AB5-EA49-46C1-AE0D-E421212159FB}"/>
    <cellStyle name="Normální 19 2 2 2" xfId="175" xr:uid="{9D48A8B9-3453-4334-BDB1-157EB2C39A54}"/>
    <cellStyle name="Normální 2" xfId="43" xr:uid="{00000000-0005-0000-0000-000038000000}"/>
    <cellStyle name="Normální 2 2" xfId="55" xr:uid="{00000000-0005-0000-0000-000039000000}"/>
    <cellStyle name="Normální 2 2 2" xfId="57" xr:uid="{00000000-0005-0000-0000-00003A000000}"/>
    <cellStyle name="Normální 2 3" xfId="61" xr:uid="{00000000-0005-0000-0000-00003B000000}"/>
    <cellStyle name="Normální 2 7" xfId="168" xr:uid="{4AB1B394-F26C-49A2-AB4A-B3DBD81C00F3}"/>
    <cellStyle name="Normální 3" xfId="45" xr:uid="{00000000-0005-0000-0000-00003C000000}"/>
    <cellStyle name="Normální 3 2" xfId="48" xr:uid="{00000000-0005-0000-0000-00003D000000}"/>
    <cellStyle name="Normální 4" xfId="49" xr:uid="{00000000-0005-0000-0000-00003E000000}"/>
    <cellStyle name="Normální 4 2" xfId="101" xr:uid="{00000000-0005-0000-0000-00003F000000}"/>
    <cellStyle name="Normální 4 2 2" xfId="140" xr:uid="{00000000-0005-0000-0000-000040000000}"/>
    <cellStyle name="Normální 4 2 3" xfId="154" xr:uid="{00000000-0005-0000-0000-000041000000}"/>
    <cellStyle name="Normální 4 3" xfId="133" xr:uid="{00000000-0005-0000-0000-000042000000}"/>
    <cellStyle name="Normální 4 4" xfId="155" xr:uid="{00000000-0005-0000-0000-000043000000}"/>
    <cellStyle name="Normální 5" xfId="56" xr:uid="{00000000-0005-0000-0000-000044000000}"/>
    <cellStyle name="Normální 5 2" xfId="59" xr:uid="{00000000-0005-0000-0000-000045000000}"/>
    <cellStyle name="Normální 5 2 2" xfId="104" xr:uid="{00000000-0005-0000-0000-000046000000}"/>
    <cellStyle name="Normální 5 2 2 2" xfId="142" xr:uid="{00000000-0005-0000-0000-000047000000}"/>
    <cellStyle name="Normální 5 2 2 3" xfId="156" xr:uid="{00000000-0005-0000-0000-000048000000}"/>
    <cellStyle name="Normální 5 2 3" xfId="135" xr:uid="{00000000-0005-0000-0000-000049000000}"/>
    <cellStyle name="Normální 5 2 4" xfId="157" xr:uid="{00000000-0005-0000-0000-00004A000000}"/>
    <cellStyle name="Normální 5 3" xfId="95" xr:uid="{00000000-0005-0000-0000-00004B000000}"/>
    <cellStyle name="Normální 5 4" xfId="103" xr:uid="{00000000-0005-0000-0000-00004C000000}"/>
    <cellStyle name="Normální 5 4 2" xfId="141" xr:uid="{00000000-0005-0000-0000-00004D000000}"/>
    <cellStyle name="Normální 5 4 3" xfId="158" xr:uid="{00000000-0005-0000-0000-00004E000000}"/>
    <cellStyle name="Normální 5 5" xfId="134" xr:uid="{00000000-0005-0000-0000-00004F000000}"/>
    <cellStyle name="Normální 5 6" xfId="159" xr:uid="{00000000-0005-0000-0000-000050000000}"/>
    <cellStyle name="Normální 6" xfId="60" xr:uid="{00000000-0005-0000-0000-000051000000}"/>
    <cellStyle name="Normální 6 2" xfId="106" xr:uid="{00000000-0005-0000-0000-000052000000}"/>
    <cellStyle name="Normální 7" xfId="96" xr:uid="{00000000-0005-0000-0000-000053000000}"/>
    <cellStyle name="Normální 7 2" xfId="99" xr:uid="{00000000-0005-0000-0000-000054000000}"/>
    <cellStyle name="Normální 7 3" xfId="107" xr:uid="{00000000-0005-0000-0000-000055000000}"/>
    <cellStyle name="Normální 7 3 2" xfId="144" xr:uid="{00000000-0005-0000-0000-000056000000}"/>
    <cellStyle name="Normální 7 3 3" xfId="160" xr:uid="{00000000-0005-0000-0000-000057000000}"/>
    <cellStyle name="Normální 7 4" xfId="136" xr:uid="{00000000-0005-0000-0000-000058000000}"/>
    <cellStyle name="Normální 7 5" xfId="161" xr:uid="{00000000-0005-0000-0000-000059000000}"/>
    <cellStyle name="Normální 8" xfId="97" xr:uid="{00000000-0005-0000-0000-00005A000000}"/>
    <cellStyle name="Normální 8 2" xfId="108" xr:uid="{00000000-0005-0000-0000-00005B000000}"/>
    <cellStyle name="Normální 8 2 2" xfId="145" xr:uid="{00000000-0005-0000-0000-00005C000000}"/>
    <cellStyle name="Normální 8 2 3" xfId="162" xr:uid="{00000000-0005-0000-0000-00005D000000}"/>
    <cellStyle name="Normální 8 3" xfId="137" xr:uid="{00000000-0005-0000-0000-00005E000000}"/>
    <cellStyle name="Normální 8 4" xfId="163" xr:uid="{00000000-0005-0000-0000-00005F000000}"/>
    <cellStyle name="Normální 9" xfId="98" xr:uid="{00000000-0005-0000-0000-000060000000}"/>
    <cellStyle name="Normální 9 2" xfId="109" xr:uid="{00000000-0005-0000-0000-000061000000}"/>
    <cellStyle name="Normální 9 2 2" xfId="146" xr:uid="{00000000-0005-0000-0000-000062000000}"/>
    <cellStyle name="Normální 9 2 3" xfId="164" xr:uid="{00000000-0005-0000-0000-000063000000}"/>
    <cellStyle name="Normální 9 3" xfId="138" xr:uid="{00000000-0005-0000-0000-000064000000}"/>
    <cellStyle name="Normální 9 4" xfId="165" xr:uid="{00000000-0005-0000-0000-000065000000}"/>
    <cellStyle name="normální_meszpr 12_2011-draft pro úpravy" xfId="42" xr:uid="{00000000-0005-0000-0000-000066000000}"/>
    <cellStyle name="Pevný" xfId="125" xr:uid="{00000000-0005-0000-0000-000067000000}"/>
    <cellStyle name="Poznámka" xfId="27" builtinId="10" customBuiltin="1"/>
    <cellStyle name="Procenta" xfId="41" builtinId="5"/>
    <cellStyle name="Procenta 2" xfId="44" xr:uid="{00000000-0005-0000-0000-00006A000000}"/>
    <cellStyle name="Procenta 2 2" xfId="50" xr:uid="{00000000-0005-0000-0000-00006B000000}"/>
    <cellStyle name="Procenta 2 3" xfId="102" xr:uid="{00000000-0005-0000-0000-00006C000000}"/>
    <cellStyle name="Procenta 3" xfId="105" xr:uid="{00000000-0005-0000-0000-00006D000000}"/>
    <cellStyle name="Procenta 3 2" xfId="129" xr:uid="{00000000-0005-0000-0000-00006E000000}"/>
    <cellStyle name="Procenta 3 2 2" xfId="148" xr:uid="{00000000-0005-0000-0000-00006F000000}"/>
    <cellStyle name="Procenta 3 2 3" xfId="166" xr:uid="{00000000-0005-0000-0000-000070000000}"/>
    <cellStyle name="Procenta 3 3" xfId="143" xr:uid="{00000000-0005-0000-0000-000071000000}"/>
    <cellStyle name="Procenta 3 4" xfId="167" xr:uid="{00000000-0005-0000-0000-000072000000}"/>
    <cellStyle name="Procenta 4" xfId="174" xr:uid="{BB4B7D1F-01B3-433F-BA24-9D066AF4D4CC}"/>
    <cellStyle name="Propojená buňka" xfId="28" builtinId="24" customBuiltin="1"/>
    <cellStyle name="SAPBEXaggData" xfId="51" xr:uid="{00000000-0005-0000-0000-000074000000}"/>
    <cellStyle name="SAPBEXaggDataEmph" xfId="62" xr:uid="{00000000-0005-0000-0000-000075000000}"/>
    <cellStyle name="SAPBEXaggItem" xfId="52" xr:uid="{00000000-0005-0000-0000-000076000000}"/>
    <cellStyle name="SAPBEXaggItemX" xfId="63" xr:uid="{00000000-0005-0000-0000-000077000000}"/>
    <cellStyle name="SAPBEXexcBad7" xfId="64" xr:uid="{00000000-0005-0000-0000-000078000000}"/>
    <cellStyle name="SAPBEXexcBad8" xfId="65" xr:uid="{00000000-0005-0000-0000-000079000000}"/>
    <cellStyle name="SAPBEXexcBad9" xfId="66" xr:uid="{00000000-0005-0000-0000-00007A000000}"/>
    <cellStyle name="SAPBEXexcCritical4" xfId="67" xr:uid="{00000000-0005-0000-0000-00007B000000}"/>
    <cellStyle name="SAPBEXexcCritical5" xfId="68" xr:uid="{00000000-0005-0000-0000-00007C000000}"/>
    <cellStyle name="SAPBEXexcCritical6" xfId="69" xr:uid="{00000000-0005-0000-0000-00007D000000}"/>
    <cellStyle name="SAPBEXexcGood1" xfId="70" xr:uid="{00000000-0005-0000-0000-00007E000000}"/>
    <cellStyle name="SAPBEXexcGood2" xfId="71" xr:uid="{00000000-0005-0000-0000-00007F000000}"/>
    <cellStyle name="SAPBEXexcGood3" xfId="72" xr:uid="{00000000-0005-0000-0000-000080000000}"/>
    <cellStyle name="SAPBEXfilterDrill" xfId="73" xr:uid="{00000000-0005-0000-0000-000081000000}"/>
    <cellStyle name="SAPBEXfilterItem" xfId="74" xr:uid="{00000000-0005-0000-0000-000082000000}"/>
    <cellStyle name="SAPBEXfilterText" xfId="75" xr:uid="{00000000-0005-0000-0000-000083000000}"/>
    <cellStyle name="SAPBEXformats" xfId="76" xr:uid="{00000000-0005-0000-0000-000084000000}"/>
    <cellStyle name="SAPBEXheaderItem" xfId="77" xr:uid="{00000000-0005-0000-0000-000085000000}"/>
    <cellStyle name="SAPBEXheaderText" xfId="78" xr:uid="{00000000-0005-0000-0000-000086000000}"/>
    <cellStyle name="SAPBEXHLevel0" xfId="79" xr:uid="{00000000-0005-0000-0000-000087000000}"/>
    <cellStyle name="SAPBEXHLevel0X" xfId="80" xr:uid="{00000000-0005-0000-0000-000088000000}"/>
    <cellStyle name="SAPBEXHLevel1" xfId="81" xr:uid="{00000000-0005-0000-0000-000089000000}"/>
    <cellStyle name="SAPBEXHLevel1X" xfId="82" xr:uid="{00000000-0005-0000-0000-00008A000000}"/>
    <cellStyle name="SAPBEXHLevel2" xfId="83" xr:uid="{00000000-0005-0000-0000-00008B000000}"/>
    <cellStyle name="SAPBEXHLevel2X" xfId="84" xr:uid="{00000000-0005-0000-0000-00008C000000}"/>
    <cellStyle name="SAPBEXHLevel3" xfId="85" xr:uid="{00000000-0005-0000-0000-00008D000000}"/>
    <cellStyle name="SAPBEXHLevel3X" xfId="86" xr:uid="{00000000-0005-0000-0000-00008E000000}"/>
    <cellStyle name="SAPBEXchaText" xfId="53" xr:uid="{00000000-0005-0000-0000-00008F000000}"/>
    <cellStyle name="SAPBEXresData" xfId="87" xr:uid="{00000000-0005-0000-0000-000090000000}"/>
    <cellStyle name="SAPBEXresDataEmph" xfId="88" xr:uid="{00000000-0005-0000-0000-000091000000}"/>
    <cellStyle name="SAPBEXresItem" xfId="89" xr:uid="{00000000-0005-0000-0000-000092000000}"/>
    <cellStyle name="SAPBEXresItemX" xfId="90" xr:uid="{00000000-0005-0000-0000-000093000000}"/>
    <cellStyle name="SAPBEXstdData" xfId="54" xr:uid="{00000000-0005-0000-0000-000094000000}"/>
    <cellStyle name="SAPBEXstdDataEmph" xfId="91" xr:uid="{00000000-0005-0000-0000-000095000000}"/>
    <cellStyle name="SAPBEXstdItem" xfId="46" xr:uid="{00000000-0005-0000-0000-000096000000}"/>
    <cellStyle name="SAPBEXstdItemX" xfId="92" xr:uid="{00000000-0005-0000-0000-000097000000}"/>
    <cellStyle name="SAPBEXtitle" xfId="93" xr:uid="{00000000-0005-0000-0000-000098000000}"/>
    <cellStyle name="SAPBEXundefined" xfId="94" xr:uid="{00000000-0005-0000-0000-000099000000}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áhlaví 1" xfId="126" xr:uid="{00000000-0005-0000-0000-0000A0000000}"/>
    <cellStyle name="Záhlaví 2" xfId="127" xr:uid="{00000000-0005-0000-0000-0000A1000000}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0"/>
  <tableStyles count="0" defaultTableStyle="TableStyleMedium2" defaultPivotStyle="PivotStyleLight16"/>
  <colors>
    <mruColors>
      <color rgb="FFE86159"/>
      <color rgb="FFDF2B20"/>
      <color rgb="FFF7C9C7"/>
      <color rgb="FFF0948F"/>
      <color rgb="FFC7CCD6"/>
      <color rgb="FF9196B0"/>
      <color rgb="FF596387"/>
      <color rgb="FF233060"/>
      <color rgb="FF000000"/>
      <color rgb="FF646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'3'!$O$5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C98-4D4F-B5B8-A007A8ABFA98}"/>
            </c:ext>
          </c:extLst>
        </c:ser>
        <c:ser>
          <c:idx val="1"/>
          <c:order val="1"/>
          <c:tx>
            <c:strRef>
              <c:f>'3'!$O$6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C98-4D4F-B5B8-A007A8ABFA98}"/>
            </c:ext>
          </c:extLst>
        </c:ser>
        <c:ser>
          <c:idx val="2"/>
          <c:order val="2"/>
          <c:tx>
            <c:strRef>
              <c:f>'3'!$O$7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C98-4D4F-B5B8-A007A8ABFA98}"/>
            </c:ext>
          </c:extLst>
        </c:ser>
        <c:ser>
          <c:idx val="3"/>
          <c:order val="3"/>
          <c:tx>
            <c:strRef>
              <c:f>'3'!$O$8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C98-4D4F-B5B8-A007A8ABFA98}"/>
            </c:ext>
          </c:extLst>
        </c:ser>
        <c:ser>
          <c:idx val="4"/>
          <c:order val="4"/>
          <c:tx>
            <c:strRef>
              <c:f>'3'!$O$9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C98-4D4F-B5B8-A007A8ABFA98}"/>
            </c:ext>
          </c:extLst>
        </c:ser>
        <c:ser>
          <c:idx val="5"/>
          <c:order val="5"/>
          <c:tx>
            <c:strRef>
              <c:f>'3'!$O$10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C98-4D4F-B5B8-A007A8AB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32640"/>
        <c:axId val="222034176"/>
      </c:barChart>
      <c:catAx>
        <c:axId val="2220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2034176"/>
        <c:crosses val="autoZero"/>
        <c:auto val="1"/>
        <c:lblAlgn val="ctr"/>
        <c:lblOffset val="100"/>
        <c:noMultiLvlLbl val="0"/>
      </c:catAx>
      <c:valAx>
        <c:axId val="222034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203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4-48C4-814A-3670A97690A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8C4-48C4-814A-3670A97690A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8C4-48C4-814A-3670A97690A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8C4-48C4-814A-3670A97690A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8C4-48C4-814A-3670A97690A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8C4-48C4-814A-3670A97690A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8C4-48C4-814A-3670A97690A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8C4-48C4-814A-3670A97690A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8C4-48C4-814A-3670A97690A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98C4-48C4-814A-3670A97690A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8C4-48C4-814A-3670A97690A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98C4-48C4-814A-3670A97690A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98C4-48C4-814A-3670A97690A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98C4-48C4-814A-3670A97690A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98C4-48C4-814A-3670A97690A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98C4-48C4-814A-3670A976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'14.12'!$L$19:$L$26</c:f>
              <c:numCache>
                <c:formatCode>General</c:formatCode>
                <c:ptCount val="8"/>
              </c:numCache>
            </c:numRef>
          </c:cat>
          <c:val>
            <c:numRef>
              <c:f>'14.12'!$M$19:$M$26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E73F-4CA1-94C9-939A54994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274880"/>
        <c:axId val="285276416"/>
      </c:barChart>
      <c:catAx>
        <c:axId val="28527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76416"/>
        <c:crosses val="autoZero"/>
        <c:auto val="1"/>
        <c:lblAlgn val="ctr"/>
        <c:lblOffset val="100"/>
        <c:noMultiLvlLbl val="0"/>
      </c:catAx>
      <c:valAx>
        <c:axId val="285276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74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52E1-43CD-A1A1-505FD1A893FD}"/>
              </c:ext>
            </c:extLst>
          </c:dPt>
          <c:cat>
            <c:numRef>
              <c:f>'14.13'!$J$19:$J$26</c:f>
              <c:numCache>
                <c:formatCode>General</c:formatCode>
                <c:ptCount val="8"/>
              </c:numCache>
            </c:numRef>
          </c:cat>
          <c:val>
            <c:numRef>
              <c:f>'14.13'!$K$19:$K$26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52E1-43CD-A1A1-505FD1A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'14.13'!$H$19:$H$22</c:f>
              <c:numCache>
                <c:formatCode>0.0</c:formatCode>
                <c:ptCount val="4"/>
              </c:numCache>
            </c:numRef>
          </c:cat>
          <c:val>
            <c:numRef>
              <c:f>'14.13'!$I$19:$I$22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56E-4ECF-8A0D-3E868447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55616"/>
        <c:axId val="285069696"/>
      </c:barChart>
      <c:catAx>
        <c:axId val="285055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069696"/>
        <c:crosses val="autoZero"/>
        <c:auto val="1"/>
        <c:lblAlgn val="ctr"/>
        <c:lblOffset val="100"/>
        <c:noMultiLvlLbl val="0"/>
      </c:catAx>
      <c:valAx>
        <c:axId val="2850696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055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'14.13'!$H$31:$H$38</c:f>
              <c:numCache>
                <c:formatCode>General</c:formatCode>
                <c:ptCount val="8"/>
              </c:numCache>
            </c:numRef>
          </c:cat>
          <c:val>
            <c:numRef>
              <c:f>'14.13'!$I$31:$I$38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4C9-4CD4-B0AC-45A08BAC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06560"/>
        <c:axId val="285108096"/>
      </c:barChart>
      <c:catAx>
        <c:axId val="28510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08096"/>
        <c:crosses val="autoZero"/>
        <c:auto val="1"/>
        <c:lblAlgn val="ctr"/>
        <c:lblOffset val="100"/>
        <c:noMultiLvlLbl val="0"/>
      </c:catAx>
      <c:valAx>
        <c:axId val="285108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06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41F-4ADC-AC16-F15E8BEBFAF0}"/>
            </c:ext>
          </c:extLst>
        </c:ser>
        <c:ser>
          <c:idx val="1"/>
          <c:order val="1"/>
          <c:tx>
            <c:strRef>
              <c:f>'14.13'!$J$32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41F-4ADC-AC16-F15E8BEBFAF0}"/>
            </c:ext>
          </c:extLst>
        </c:ser>
        <c:ser>
          <c:idx val="2"/>
          <c:order val="2"/>
          <c:tx>
            <c:strRef>
              <c:f>'14.13'!$J$33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41F-4ADC-AC16-F15E8BEBFAF0}"/>
            </c:ext>
          </c:extLst>
        </c:ser>
        <c:ser>
          <c:idx val="3"/>
          <c:order val="3"/>
          <c:tx>
            <c:strRef>
              <c:f>'14.13'!$J$34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41F-4ADC-AC16-F15E8BEBFAF0}"/>
            </c:ext>
          </c:extLst>
        </c:ser>
        <c:ser>
          <c:idx val="4"/>
          <c:order val="4"/>
          <c:tx>
            <c:strRef>
              <c:f>'14.13'!$J$35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41F-4ADC-AC16-F15E8BEBFAF0}"/>
            </c:ext>
          </c:extLst>
        </c:ser>
        <c:ser>
          <c:idx val="5"/>
          <c:order val="5"/>
          <c:tx>
            <c:strRef>
              <c:f>'14.13'!$J$36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41F-4ADC-AC16-F15E8BEBFAF0}"/>
            </c:ext>
          </c:extLst>
        </c:ser>
        <c:ser>
          <c:idx val="6"/>
          <c:order val="6"/>
          <c:tx>
            <c:strRef>
              <c:f>'14.13'!$J$37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41F-4ADC-AC16-F15E8BEBFAF0}"/>
            </c:ext>
          </c:extLst>
        </c:ser>
        <c:ser>
          <c:idx val="7"/>
          <c:order val="7"/>
          <c:tx>
            <c:strRef>
              <c:f>'14.13'!$J$38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41F-4ADC-AC16-F15E8BEB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157632"/>
        <c:axId val="285163520"/>
      </c:barChart>
      <c:catAx>
        <c:axId val="28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63520"/>
        <c:crosses val="autoZero"/>
        <c:auto val="1"/>
        <c:lblAlgn val="ctr"/>
        <c:lblOffset val="100"/>
        <c:noMultiLvlLbl val="0"/>
      </c:catAx>
      <c:valAx>
        <c:axId val="285163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5763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'14.13'!$L$19:$L$26</c:f>
              <c:numCache>
                <c:formatCode>General</c:formatCode>
                <c:ptCount val="8"/>
              </c:numCache>
            </c:numRef>
          </c:cat>
          <c:val>
            <c:numRef>
              <c:f>'14.13'!$M$19:$M$26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D0B-4998-B3D0-ED4CA6C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97056"/>
        <c:axId val="285198592"/>
      </c:barChart>
      <c:catAx>
        <c:axId val="285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98592"/>
        <c:crosses val="autoZero"/>
        <c:auto val="1"/>
        <c:lblAlgn val="ctr"/>
        <c:lblOffset val="100"/>
        <c:noMultiLvlLbl val="0"/>
      </c:catAx>
      <c:valAx>
        <c:axId val="285198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97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537-48D4-AE83-88E08A54BD35}"/>
              </c:ext>
            </c:extLst>
          </c:dPt>
          <c:cat>
            <c:numRef>
              <c:f>'14.14'!$J$19:$J$26</c:f>
              <c:numCache>
                <c:formatCode>General</c:formatCode>
                <c:ptCount val="8"/>
              </c:numCache>
            </c:numRef>
          </c:cat>
          <c:val>
            <c:numRef>
              <c:f>'14.14'!$K$19:$K$26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537-48D4-AE83-88E08A54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'14.14'!$H$19:$H$22</c:f>
              <c:numCache>
                <c:formatCode>0.0</c:formatCode>
                <c:ptCount val="4"/>
              </c:numCache>
            </c:numRef>
          </c:cat>
          <c:val>
            <c:numRef>
              <c:f>'14.14'!$I$19:$I$22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CD1-4109-B99F-21BE67C4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16064"/>
        <c:axId val="285426048"/>
      </c:barChart>
      <c:catAx>
        <c:axId val="28541606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26048"/>
        <c:crosses val="autoZero"/>
        <c:auto val="1"/>
        <c:lblAlgn val="ctr"/>
        <c:lblOffset val="100"/>
        <c:noMultiLvlLbl val="0"/>
      </c:catAx>
      <c:valAx>
        <c:axId val="285426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160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'14.14'!$H$31:$H$38</c:f>
              <c:numCache>
                <c:formatCode>General</c:formatCode>
                <c:ptCount val="8"/>
              </c:numCache>
            </c:numRef>
          </c:cat>
          <c:val>
            <c:numRef>
              <c:f>'14.14'!$I$31:$I$38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3A-4656-9AE8-AC2CE5CF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42432"/>
        <c:axId val="285443968"/>
      </c:barChart>
      <c:catAx>
        <c:axId val="28544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43968"/>
        <c:crosses val="autoZero"/>
        <c:auto val="1"/>
        <c:lblAlgn val="ctr"/>
        <c:lblOffset val="100"/>
        <c:noMultiLvlLbl val="0"/>
      </c:catAx>
      <c:valAx>
        <c:axId val="285443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126-45DC-BB60-9D591292108A}"/>
            </c:ext>
          </c:extLst>
        </c:ser>
        <c:ser>
          <c:idx val="1"/>
          <c:order val="1"/>
          <c:tx>
            <c:strRef>
              <c:f>'14.14'!$J$32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126-45DC-BB60-9D591292108A}"/>
            </c:ext>
          </c:extLst>
        </c:ser>
        <c:ser>
          <c:idx val="2"/>
          <c:order val="2"/>
          <c:tx>
            <c:strRef>
              <c:f>'14.14'!$J$33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126-45DC-BB60-9D591292108A}"/>
            </c:ext>
          </c:extLst>
        </c:ser>
        <c:ser>
          <c:idx val="3"/>
          <c:order val="3"/>
          <c:tx>
            <c:strRef>
              <c:f>'14.14'!$J$34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126-45DC-BB60-9D591292108A}"/>
            </c:ext>
          </c:extLst>
        </c:ser>
        <c:ser>
          <c:idx val="4"/>
          <c:order val="4"/>
          <c:tx>
            <c:strRef>
              <c:f>'14.14'!$J$35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126-45DC-BB60-9D591292108A}"/>
            </c:ext>
          </c:extLst>
        </c:ser>
        <c:ser>
          <c:idx val="5"/>
          <c:order val="5"/>
          <c:tx>
            <c:strRef>
              <c:f>'14.14'!$J$36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126-45DC-BB60-9D591292108A}"/>
            </c:ext>
          </c:extLst>
        </c:ser>
        <c:ser>
          <c:idx val="6"/>
          <c:order val="6"/>
          <c:tx>
            <c:strRef>
              <c:f>'14.14'!$J$37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126-45DC-BB60-9D591292108A}"/>
            </c:ext>
          </c:extLst>
        </c:ser>
        <c:ser>
          <c:idx val="7"/>
          <c:order val="7"/>
          <c:tx>
            <c:strRef>
              <c:f>'14.14'!$J$38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126-45DC-BB60-9D59129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833472"/>
        <c:axId val="285847552"/>
      </c:barChart>
      <c:catAx>
        <c:axId val="285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847552"/>
        <c:crosses val="autoZero"/>
        <c:auto val="1"/>
        <c:lblAlgn val="ctr"/>
        <c:lblOffset val="100"/>
        <c:noMultiLvlLbl val="0"/>
      </c:catAx>
      <c:valAx>
        <c:axId val="285847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8334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4.0979344729344721E-3"/>
          <c:y val="1.24912341758385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77328424643471E-2"/>
          <c:y val="0.13519313304721031"/>
          <c:w val="0.88392532828191406"/>
          <c:h val="0.77047210300429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val>
            <c:numRef>
              <c:f>'5.1'!$B$8:$M$8</c:f>
              <c:numCache>
                <c:formatCode>#,##0.0</c:formatCode>
                <c:ptCount val="12"/>
                <c:pt idx="0">
                  <c:v>1219.2779549999996</c:v>
                </c:pt>
                <c:pt idx="1">
                  <c:v>986.02125000000001</c:v>
                </c:pt>
                <c:pt idx="2">
                  <c:v>971.33242599999994</c:v>
                </c:pt>
                <c:pt idx="3">
                  <c:v>734.78890699999999</c:v>
                </c:pt>
                <c:pt idx="4">
                  <c:v>456.92799399999996</c:v>
                </c:pt>
                <c:pt idx="5">
                  <c:v>344.00761999999997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A-41BF-94A4-ABB20CCABEA8}"/>
            </c:ext>
          </c:extLst>
        </c:ser>
        <c:ser>
          <c:idx val="1"/>
          <c:order val="1"/>
          <c:tx>
            <c:strRef>
              <c:f>'5.1'!$A$9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'5.1'!$B$9:$M$9</c:f>
              <c:numCache>
                <c:formatCode>#,##0.0</c:formatCode>
                <c:ptCount val="12"/>
                <c:pt idx="0">
                  <c:v>59.192023999999996</c:v>
                </c:pt>
                <c:pt idx="1">
                  <c:v>52.13147</c:v>
                </c:pt>
                <c:pt idx="2">
                  <c:v>48.926086000000019</c:v>
                </c:pt>
                <c:pt idx="3">
                  <c:v>41.396479000000014</c:v>
                </c:pt>
                <c:pt idx="4">
                  <c:v>32.999497000000005</c:v>
                </c:pt>
                <c:pt idx="5">
                  <c:v>27.263393000000011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A-41BF-94A4-ABB20CCABEA8}"/>
            </c:ext>
          </c:extLst>
        </c:ser>
        <c:ser>
          <c:idx val="2"/>
          <c:order val="2"/>
          <c:tx>
            <c:strRef>
              <c:f>'5.1'!$A$10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'5.1'!$B$10:$M$10</c:f>
              <c:numCache>
                <c:formatCode>#,##0.0</c:formatCode>
                <c:ptCount val="12"/>
                <c:pt idx="0">
                  <c:v>1057.245126</c:v>
                </c:pt>
                <c:pt idx="1">
                  <c:v>633.10364000000004</c:v>
                </c:pt>
                <c:pt idx="2">
                  <c:v>577.22798399999999</c:v>
                </c:pt>
                <c:pt idx="3">
                  <c:v>391.00806299999999</c:v>
                </c:pt>
                <c:pt idx="4">
                  <c:v>157.555207</c:v>
                </c:pt>
                <c:pt idx="5">
                  <c:v>118.582306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A-41BF-94A4-ABB20CCABEA8}"/>
            </c:ext>
          </c:extLst>
        </c:ser>
        <c:ser>
          <c:idx val="3"/>
          <c:order val="3"/>
          <c:tx>
            <c:strRef>
              <c:f>'5.1'!$A$11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'5.1'!$B$11:$M$11</c:f>
              <c:numCache>
                <c:formatCode>#,##0.0</c:formatCode>
                <c:ptCount val="12"/>
                <c:pt idx="0">
                  <c:v>6.6244529999999999</c:v>
                </c:pt>
                <c:pt idx="1">
                  <c:v>6.6996520000000004</c:v>
                </c:pt>
                <c:pt idx="2">
                  <c:v>7.7201400000000007</c:v>
                </c:pt>
                <c:pt idx="3">
                  <c:v>7.3583600000000002</c:v>
                </c:pt>
                <c:pt idx="4">
                  <c:v>8.333067999999999</c:v>
                </c:pt>
                <c:pt idx="5">
                  <c:v>6.4244469999999998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A-41BF-94A4-ABB20CCABEA8}"/>
            </c:ext>
          </c:extLst>
        </c:ser>
        <c:ser>
          <c:idx val="4"/>
          <c:order val="4"/>
          <c:tx>
            <c:strRef>
              <c:f>'5.1'!$A$12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'5.1'!$B$12:$M$12</c:f>
              <c:numCache>
                <c:formatCode>#,##0.0</c:formatCode>
                <c:ptCount val="12"/>
                <c:pt idx="0">
                  <c:v>2.9203239999999999</c:v>
                </c:pt>
                <c:pt idx="1">
                  <c:v>2.6523479999999999</c:v>
                </c:pt>
                <c:pt idx="2">
                  <c:v>3.3446969999999996</c:v>
                </c:pt>
                <c:pt idx="3">
                  <c:v>3.6637119999999999</c:v>
                </c:pt>
                <c:pt idx="4">
                  <c:v>4.3413730000000008</c:v>
                </c:pt>
                <c:pt idx="5">
                  <c:v>4.7647040000000009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A-41BF-94A4-ABB20CCABEA8}"/>
            </c:ext>
          </c:extLst>
        </c:ser>
        <c:ser>
          <c:idx val="5"/>
          <c:order val="5"/>
          <c:tx>
            <c:strRef>
              <c:f>'5.1'!$A$13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'5.1'!$B$13:$M$13</c:f>
              <c:numCache>
                <c:formatCode>#,##0.0</c:formatCode>
                <c:ptCount val="12"/>
                <c:pt idx="0">
                  <c:v>0.27752000000000004</c:v>
                </c:pt>
                <c:pt idx="1">
                  <c:v>0.10791000000000001</c:v>
                </c:pt>
                <c:pt idx="2">
                  <c:v>0.20577999999999999</c:v>
                </c:pt>
                <c:pt idx="3">
                  <c:v>0.11172</c:v>
                </c:pt>
                <c:pt idx="4">
                  <c:v>0.10122999999999999</c:v>
                </c:pt>
                <c:pt idx="5">
                  <c:v>8.9779999999999999E-2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A-41BF-94A4-ABB20CCABEA8}"/>
            </c:ext>
          </c:extLst>
        </c:ser>
        <c:ser>
          <c:idx val="6"/>
          <c:order val="6"/>
          <c:tx>
            <c:strRef>
              <c:f>'5.1'!$A$14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'5.1'!$B$14:$M$14</c:f>
              <c:numCache>
                <c:formatCode>#,##0.0</c:formatCode>
                <c:ptCount val="12"/>
                <c:pt idx="0">
                  <c:v>5337.1190290000004</c:v>
                </c:pt>
                <c:pt idx="1">
                  <c:v>3636.439073999999</c:v>
                </c:pt>
                <c:pt idx="2">
                  <c:v>3222.2363</c:v>
                </c:pt>
                <c:pt idx="3">
                  <c:v>2322.3492669999996</c:v>
                </c:pt>
                <c:pt idx="4">
                  <c:v>1358.7454990000006</c:v>
                </c:pt>
                <c:pt idx="5">
                  <c:v>1005.0824089999999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BA-41BF-94A4-ABB20CCABEA8}"/>
            </c:ext>
          </c:extLst>
        </c:ser>
        <c:ser>
          <c:idx val="7"/>
          <c:order val="7"/>
          <c:tx>
            <c:strRef>
              <c:f>'5.1'!$A$15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'5.1'!$B$15:$M$15</c:f>
              <c:numCache>
                <c:formatCode>#,##0.0</c:formatCode>
                <c:ptCount val="12"/>
                <c:pt idx="0">
                  <c:v>165.14170999999999</c:v>
                </c:pt>
                <c:pt idx="1">
                  <c:v>95.534589999999994</c:v>
                </c:pt>
                <c:pt idx="2">
                  <c:v>105.88573999999998</c:v>
                </c:pt>
                <c:pt idx="3">
                  <c:v>77.802720000000008</c:v>
                </c:pt>
                <c:pt idx="4">
                  <c:v>44.144090000000006</c:v>
                </c:pt>
                <c:pt idx="5">
                  <c:v>28.215979999999998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A-41BF-94A4-ABB20CCABEA8}"/>
            </c:ext>
          </c:extLst>
        </c:ser>
        <c:ser>
          <c:idx val="8"/>
          <c:order val="8"/>
          <c:tx>
            <c:strRef>
              <c:f>'5.1'!$A$16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'5.1'!$B$16:$M$16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BA-41BF-94A4-ABB20CCABEA8}"/>
            </c:ext>
          </c:extLst>
        </c:ser>
        <c:ser>
          <c:idx val="9"/>
          <c:order val="9"/>
          <c:tx>
            <c:strRef>
              <c:f>'5.1'!$A$17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'5.1'!$B$17:$M$17</c:f>
              <c:numCache>
                <c:formatCode>#,##0.0</c:formatCode>
                <c:ptCount val="12"/>
                <c:pt idx="0">
                  <c:v>87.920591000000002</c:v>
                </c:pt>
                <c:pt idx="1">
                  <c:v>87.642083</c:v>
                </c:pt>
                <c:pt idx="2">
                  <c:v>75.262092999999993</c:v>
                </c:pt>
                <c:pt idx="3">
                  <c:v>93.502456000000009</c:v>
                </c:pt>
                <c:pt idx="4">
                  <c:v>74.908930999999995</c:v>
                </c:pt>
                <c:pt idx="5">
                  <c:v>82.181916999999999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BA-41BF-94A4-ABB20CCABEA8}"/>
            </c:ext>
          </c:extLst>
        </c:ser>
        <c:ser>
          <c:idx val="10"/>
          <c:order val="10"/>
          <c:tx>
            <c:strRef>
              <c:f>'5.1'!$A$18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'5.1'!$B$18:$M$18</c:f>
              <c:numCache>
                <c:formatCode>#,##0.0</c:formatCode>
                <c:ptCount val="12"/>
                <c:pt idx="0">
                  <c:v>8.6092589999999998</c:v>
                </c:pt>
                <c:pt idx="1">
                  <c:v>2.5861530000000004</c:v>
                </c:pt>
                <c:pt idx="2">
                  <c:v>1.202213</c:v>
                </c:pt>
                <c:pt idx="3">
                  <c:v>4.2201209999999989</c:v>
                </c:pt>
                <c:pt idx="4">
                  <c:v>0.60944900000000002</c:v>
                </c:pt>
                <c:pt idx="5">
                  <c:v>0.52254899999999993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BA-41BF-94A4-ABB20CCABEA8}"/>
            </c:ext>
          </c:extLst>
        </c:ser>
        <c:ser>
          <c:idx val="11"/>
          <c:order val="11"/>
          <c:tx>
            <c:strRef>
              <c:f>'5.1'!$A$19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'5.1'!$B$19:$M$19</c:f>
              <c:numCache>
                <c:formatCode>#,##0.0</c:formatCode>
                <c:ptCount val="12"/>
                <c:pt idx="0">
                  <c:v>336.76181799999995</c:v>
                </c:pt>
                <c:pt idx="1">
                  <c:v>325.54970799999995</c:v>
                </c:pt>
                <c:pt idx="2">
                  <c:v>318.90088400000002</c:v>
                </c:pt>
                <c:pt idx="3">
                  <c:v>288.76330399999995</c:v>
                </c:pt>
                <c:pt idx="4">
                  <c:v>249.11684100000005</c:v>
                </c:pt>
                <c:pt idx="5">
                  <c:v>218.472632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BA-41BF-94A4-ABB20CCABEA8}"/>
            </c:ext>
          </c:extLst>
        </c:ser>
        <c:ser>
          <c:idx val="12"/>
          <c:order val="12"/>
          <c:tx>
            <c:strRef>
              <c:f>'5.1'!$A$20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'5.1'!$B$20:$M$20</c:f>
              <c:numCache>
                <c:formatCode>#,##0.0</c:formatCode>
                <c:ptCount val="12"/>
                <c:pt idx="0">
                  <c:v>207.39221799999996</c:v>
                </c:pt>
                <c:pt idx="1">
                  <c:v>198.91372700000002</c:v>
                </c:pt>
                <c:pt idx="2">
                  <c:v>200.76551000000001</c:v>
                </c:pt>
                <c:pt idx="3">
                  <c:v>195.49948000000001</c:v>
                </c:pt>
                <c:pt idx="4">
                  <c:v>185.05208599999992</c:v>
                </c:pt>
                <c:pt idx="5">
                  <c:v>139.98778799999999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BA-41BF-94A4-ABB20CCABEA8}"/>
            </c:ext>
          </c:extLst>
        </c:ser>
        <c:ser>
          <c:idx val="13"/>
          <c:order val="13"/>
          <c:tx>
            <c:strRef>
              <c:f>'5.1'!$A$21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'5.1'!$B$21:$M$21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2.8000000000000001E-2</c:v>
                </c:pt>
                <c:pt idx="4">
                  <c:v>5.28E-2</c:v>
                </c:pt>
                <c:pt idx="5">
                  <c:v>5.1200000000000002E-2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BA-41BF-94A4-ABB20CCABEA8}"/>
            </c:ext>
          </c:extLst>
        </c:ser>
        <c:ser>
          <c:idx val="14"/>
          <c:order val="14"/>
          <c:tx>
            <c:strRef>
              <c:f>'5.1'!$A$22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'5.1'!$B$22:$M$22</c:f>
              <c:numCache>
                <c:formatCode>#,##0.0</c:formatCode>
                <c:ptCount val="12"/>
                <c:pt idx="0">
                  <c:v>73.321936000000022</c:v>
                </c:pt>
                <c:pt idx="1">
                  <c:v>13.718143999999999</c:v>
                </c:pt>
                <c:pt idx="2">
                  <c:v>31.748774000000001</c:v>
                </c:pt>
                <c:pt idx="3">
                  <c:v>24.791065000000003</c:v>
                </c:pt>
                <c:pt idx="4">
                  <c:v>1.993976</c:v>
                </c:pt>
                <c:pt idx="5">
                  <c:v>4.424715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BA-41BF-94A4-ABB20CCABEA8}"/>
            </c:ext>
          </c:extLst>
        </c:ser>
        <c:ser>
          <c:idx val="15"/>
          <c:order val="15"/>
          <c:tx>
            <c:strRef>
              <c:f>'5.1'!$A$23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'5.1'!$B$23:$M$23</c:f>
              <c:numCache>
                <c:formatCode>#,##0.0</c:formatCode>
                <c:ptCount val="12"/>
                <c:pt idx="0">
                  <c:v>3178.3994719999992</c:v>
                </c:pt>
                <c:pt idx="1">
                  <c:v>2125.9627329999985</c:v>
                </c:pt>
                <c:pt idx="2">
                  <c:v>1931.5459690000005</c:v>
                </c:pt>
                <c:pt idx="3">
                  <c:v>1277.3812459999999</c:v>
                </c:pt>
                <c:pt idx="4">
                  <c:v>856.31384500000013</c:v>
                </c:pt>
                <c:pt idx="5">
                  <c:v>733.82586600000047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BA-41BF-94A4-ABB20CCA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740736"/>
        <c:axId val="232742272"/>
      </c:barChart>
      <c:catAx>
        <c:axId val="2327407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2742272"/>
        <c:crosses val="autoZero"/>
        <c:auto val="1"/>
        <c:lblAlgn val="ctr"/>
        <c:lblOffset val="100"/>
        <c:noMultiLvlLbl val="0"/>
      </c:catAx>
      <c:valAx>
        <c:axId val="23274227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7407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'14.14'!$L$19:$L$26</c:f>
              <c:numCache>
                <c:formatCode>General</c:formatCode>
                <c:ptCount val="8"/>
              </c:numCache>
            </c:numRef>
          </c:cat>
          <c:val>
            <c:numRef>
              <c:f>'14.14'!$M$19:$M$26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B93-48FA-B3B3-850B24C8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541120"/>
        <c:axId val="285542656"/>
      </c:barChart>
      <c:catAx>
        <c:axId val="28554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542656"/>
        <c:crosses val="autoZero"/>
        <c:auto val="1"/>
        <c:lblAlgn val="ctr"/>
        <c:lblOffset val="100"/>
        <c:noMultiLvlLbl val="0"/>
      </c:catAx>
      <c:valAx>
        <c:axId val="285542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541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519059261955624E-3"/>
          <c:y val="1.521556444014360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5987988995373"/>
          <c:y val="0.27036963695923538"/>
          <c:w val="0.68446892538024695"/>
          <c:h val="0.57409888981268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('8.3'!$B$27,'8.3'!$D$27,'8.3'!$F$27)</c:f>
              <c:numCache>
                <c:formatCode>#,##0.0</c:formatCode>
                <c:ptCount val="3"/>
                <c:pt idx="0">
                  <c:v>28768.196</c:v>
                </c:pt>
                <c:pt idx="1">
                  <c:v>19568.069000000003</c:v>
                </c:pt>
                <c:pt idx="2">
                  <c:v>15358.089999999998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846-9F8F-A0822549C499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('8.3'!$B$28,'8.3'!$D$28,'8.3'!$F$28)</c:f>
              <c:numCache>
                <c:formatCode>#,##0.0</c:formatCode>
                <c:ptCount val="3"/>
                <c:pt idx="0">
                  <c:v>222.91</c:v>
                </c:pt>
                <c:pt idx="1">
                  <c:v>37.159999999999997</c:v>
                </c:pt>
                <c:pt idx="2">
                  <c:v>16.09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846-9F8F-A0822549C499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('8.3'!$B$29,'8.3'!$D$29,'8.3'!$F$29)</c:f>
              <c:numCache>
                <c:formatCode>#,##0.0</c:formatCode>
                <c:ptCount val="3"/>
                <c:pt idx="0">
                  <c:v>38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9-4846-9F8F-A0822549C499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('8.3'!$B$30,'8.3'!$D$30,'8.3'!$F$30)</c:f>
              <c:numCache>
                <c:formatCode>#,##0.0</c:formatCode>
                <c:ptCount val="3"/>
                <c:pt idx="0">
                  <c:v>30.36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9-4846-9F8F-A0822549C499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('8.3'!$B$31,'8.3'!$D$31,'8.3'!$F$31)</c:f>
              <c:numCache>
                <c:formatCode>#,##0.0</c:formatCode>
                <c:ptCount val="3"/>
                <c:pt idx="0">
                  <c:v>2372.0700000000002</c:v>
                </c:pt>
                <c:pt idx="1">
                  <c:v>1689.0049999999999</c:v>
                </c:pt>
                <c:pt idx="2">
                  <c:v>2446.2380000000003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9-4846-9F8F-A0822549C499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('8.3'!$B$32,'8.3'!$D$32,'8.3'!$F$32)</c:f>
              <c:numCache>
                <c:formatCode>#,##0.0</c:formatCode>
                <c:ptCount val="3"/>
                <c:pt idx="0">
                  <c:v>166341.49099999998</c:v>
                </c:pt>
                <c:pt idx="1">
                  <c:v>97305.991999999998</c:v>
                </c:pt>
                <c:pt idx="2">
                  <c:v>76528.075999999986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9-4846-9F8F-A0822549C499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('8.3'!$B$33,'8.3'!$D$33,'8.3'!$F$33)</c:f>
              <c:numCache>
                <c:formatCode>#,##0.0</c:formatCode>
                <c:ptCount val="3"/>
                <c:pt idx="0">
                  <c:v>44680.187000000005</c:v>
                </c:pt>
                <c:pt idx="1">
                  <c:v>21484.648000000001</c:v>
                </c:pt>
                <c:pt idx="2">
                  <c:v>15648.624000000002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9-4846-9F8F-A0822549C499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('8.3'!$B$34,'8.3'!$D$34,'8.3'!$F$34)</c:f>
              <c:numCache>
                <c:formatCode>#,##0.0</c:formatCode>
                <c:ptCount val="3"/>
                <c:pt idx="0">
                  <c:v>38466.517000000007</c:v>
                </c:pt>
                <c:pt idx="1">
                  <c:v>17307.191000000003</c:v>
                </c:pt>
                <c:pt idx="2">
                  <c:v>9349.3229999999985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9-4846-9F8F-A0822549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5740416"/>
        <c:axId val="285742208"/>
      </c:barChart>
      <c:catAx>
        <c:axId val="285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2208"/>
        <c:crosses val="autoZero"/>
        <c:auto val="1"/>
        <c:lblAlgn val="ctr"/>
        <c:lblOffset val="100"/>
        <c:noMultiLvlLbl val="0"/>
      </c:catAx>
      <c:valAx>
        <c:axId val="285742208"/>
        <c:scaling>
          <c:orientation val="minMax"/>
          <c:max val="4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1.49812557359335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125028111568072E-2"/>
          <c:y val="0.23239703888559379"/>
          <c:w val="0.78878078392027584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'8.3'!$B$38</c:f>
              <c:numCache>
                <c:formatCode>0.0%</c:formatCode>
                <c:ptCount val="1"/>
                <c:pt idx="0">
                  <c:v>4.1587014388819274E-2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1FA-B525-72907D9A7F76}"/>
            </c:ext>
          </c:extLst>
        </c:ser>
        <c:ser>
          <c:idx val="1"/>
          <c:order val="1"/>
          <c:tx>
            <c:strRef>
              <c:f>'8.3'!$A$39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'8.3'!$B$39</c:f>
              <c:numCache>
                <c:formatCode>0.0%</c:formatCode>
                <c:ptCount val="1"/>
                <c:pt idx="0">
                  <c:v>4.1888932233989776E-2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1FA-B525-72907D9A7F76}"/>
            </c:ext>
          </c:extLst>
        </c:ser>
        <c:ser>
          <c:idx val="2"/>
          <c:order val="2"/>
          <c:tx>
            <c:strRef>
              <c:f>'8.3'!$A$40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'8.3'!$B$40</c:f>
              <c:numCache>
                <c:formatCode>0.0%</c:formatCode>
                <c:ptCount val="1"/>
                <c:pt idx="0">
                  <c:v>6.1819844134636023E-2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1-41FA-B525-72907D9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64992"/>
        <c:axId val="285774976"/>
      </c:barChart>
      <c:catAx>
        <c:axId val="285764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5774976"/>
        <c:crosses val="autoZero"/>
        <c:auto val="1"/>
        <c:lblAlgn val="ctr"/>
        <c:lblOffset val="100"/>
        <c:noMultiLvlLbl val="0"/>
      </c:catAx>
      <c:valAx>
        <c:axId val="285774976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764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2.8842104547346682E-2"/>
          <c:y val="0.69733351273630362"/>
          <c:w val="0.59698673133986901"/>
          <c:h val="0.2584101466747509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('8.3'!$B$10,'8.3'!$D$10,'8.3'!$F$10)</c:f>
              <c:numCache>
                <c:formatCode>#,##0.0</c:formatCode>
                <c:ptCount val="3"/>
                <c:pt idx="0">
                  <c:v>31361.94</c:v>
                </c:pt>
                <c:pt idx="1">
                  <c:v>20201.16</c:v>
                </c:pt>
                <c:pt idx="2">
                  <c:v>17954.05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4-483A-8B0B-43BAFB2863D8}"/>
            </c:ext>
          </c:extLst>
        </c:ser>
        <c:ser>
          <c:idx val="1"/>
          <c:order val="1"/>
          <c:tx>
            <c:strRef>
              <c:f>'8.3'!$A$11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('8.3'!$B$11,'8.3'!$D$11,'8.3'!$F$11)</c:f>
              <c:numCache>
                <c:formatCode>#,##0.0</c:formatCode>
                <c:ptCount val="3"/>
                <c:pt idx="0">
                  <c:v>5498.4619999999995</c:v>
                </c:pt>
                <c:pt idx="1">
                  <c:v>4506.4290000000001</c:v>
                </c:pt>
                <c:pt idx="2">
                  <c:v>3212.9440000000004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4-483A-8B0B-43BAFB2863D8}"/>
            </c:ext>
          </c:extLst>
        </c:ser>
        <c:ser>
          <c:idx val="2"/>
          <c:order val="2"/>
          <c:tx>
            <c:strRef>
              <c:f>'8.3'!$A$12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('8.3'!$B$12,'8.3'!$D$12,'8.3'!$F$12)</c:f>
              <c:numCache>
                <c:formatCode>#,##0.0</c:formatCode>
                <c:ptCount val="3"/>
                <c:pt idx="0">
                  <c:v>6.91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4-483A-8B0B-43BAFB2863D8}"/>
            </c:ext>
          </c:extLst>
        </c:ser>
        <c:ser>
          <c:idx val="3"/>
          <c:order val="3"/>
          <c:tx>
            <c:strRef>
              <c:f>'8.3'!$A$13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('8.3'!$B$13,'8.3'!$D$13,'8.3'!$F$13)</c:f>
              <c:numCache>
                <c:formatCode>#,##0.0</c:formatCode>
                <c:ptCount val="3"/>
                <c:pt idx="0">
                  <c:v>851</c:v>
                </c:pt>
                <c:pt idx="1">
                  <c:v>759</c:v>
                </c:pt>
                <c:pt idx="2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4-483A-8B0B-43BAFB2863D8}"/>
            </c:ext>
          </c:extLst>
        </c:ser>
        <c:ser>
          <c:idx val="4"/>
          <c:order val="4"/>
          <c:tx>
            <c:strRef>
              <c:f>'8.3'!$A$14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('8.3'!$B$14,'8.3'!$D$14,'8.3'!$F$14)</c:f>
              <c:numCache>
                <c:formatCode>#,##0.0</c:formatCode>
                <c:ptCount val="3"/>
                <c:pt idx="0">
                  <c:v>32</c:v>
                </c:pt>
                <c:pt idx="1">
                  <c:v>47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4-483A-8B0B-43BAFB2863D8}"/>
            </c:ext>
          </c:extLst>
        </c:ser>
        <c:ser>
          <c:idx val="5"/>
          <c:order val="5"/>
          <c:tx>
            <c:strRef>
              <c:f>'8.3'!$A$15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('8.3'!$B$15,'8.3'!$D$15,'8.3'!$F$15)</c:f>
              <c:numCache>
                <c:formatCode>#,##0.0</c:formatCode>
                <c:ptCount val="3"/>
                <c:pt idx="0">
                  <c:v>22</c:v>
                </c:pt>
                <c:pt idx="1">
                  <c:v>30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4-483A-8B0B-43BAFB2863D8}"/>
            </c:ext>
          </c:extLst>
        </c:ser>
        <c:ser>
          <c:idx val="6"/>
          <c:order val="6"/>
          <c:tx>
            <c:strRef>
              <c:f>'8.3'!$A$16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('8.3'!$B$16,'8.3'!$D$16,'8.3'!$F$16)</c:f>
              <c:numCache>
                <c:formatCode>#,##0.0</c:formatCode>
                <c:ptCount val="3"/>
                <c:pt idx="0">
                  <c:v>2101.6</c:v>
                </c:pt>
                <c:pt idx="1">
                  <c:v>183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4-483A-8B0B-43BAFB2863D8}"/>
            </c:ext>
          </c:extLst>
        </c:ser>
        <c:ser>
          <c:idx val="7"/>
          <c:order val="7"/>
          <c:tx>
            <c:strRef>
              <c:f>'8.3'!$A$17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('8.3'!$B$17,'8.3'!$D$17,'8.3'!$F$17)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4-483A-8B0B-43BAFB2863D8}"/>
            </c:ext>
          </c:extLst>
        </c:ser>
        <c:ser>
          <c:idx val="8"/>
          <c:order val="8"/>
          <c:tx>
            <c:strRef>
              <c:f>'8.3'!$A$18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('8.3'!$B$18,'8.3'!$D$18,'8.3'!$F$18)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4-483A-8B0B-43BAFB2863D8}"/>
            </c:ext>
          </c:extLst>
        </c:ser>
        <c:ser>
          <c:idx val="9"/>
          <c:order val="9"/>
          <c:tx>
            <c:strRef>
              <c:f>'8.3'!$A$19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('8.3'!$B$19,'8.3'!$D$19,'8.3'!$F$19)</c:f>
              <c:numCache>
                <c:formatCode>#,##0.0</c:formatCode>
                <c:ptCount val="3"/>
                <c:pt idx="0">
                  <c:v>5671.74</c:v>
                </c:pt>
                <c:pt idx="1">
                  <c:v>2388.34</c:v>
                </c:pt>
                <c:pt idx="2">
                  <c:v>1751.7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44-483A-8B0B-43BAFB2863D8}"/>
            </c:ext>
          </c:extLst>
        </c:ser>
        <c:ser>
          <c:idx val="10"/>
          <c:order val="10"/>
          <c:tx>
            <c:strRef>
              <c:f>'8.3'!$A$20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('8.3'!$B$20,'8.3'!$D$20,'8.3'!$F$20)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4-483A-8B0B-43BAFB2863D8}"/>
            </c:ext>
          </c:extLst>
        </c:ser>
        <c:ser>
          <c:idx val="11"/>
          <c:order val="11"/>
          <c:tx>
            <c:strRef>
              <c:f>'8.3'!$A$21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('8.3'!$B$21,'8.3'!$D$21,'8.3'!$F$21)</c:f>
              <c:numCache>
                <c:formatCode>#,##0.0</c:formatCode>
                <c:ptCount val="3"/>
                <c:pt idx="0">
                  <c:v>87763.87</c:v>
                </c:pt>
                <c:pt idx="1">
                  <c:v>116818</c:v>
                </c:pt>
                <c:pt idx="2">
                  <c:v>102941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44-483A-8B0B-43BAFB2863D8}"/>
            </c:ext>
          </c:extLst>
        </c:ser>
        <c:ser>
          <c:idx val="12"/>
          <c:order val="12"/>
          <c:tx>
            <c:strRef>
              <c:f>'8.3'!$A$22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('8.3'!$B$22,'8.3'!$D$22,'8.3'!$F$22)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4-483A-8B0B-43BAFB2863D8}"/>
            </c:ext>
          </c:extLst>
        </c:ser>
        <c:ser>
          <c:idx val="13"/>
          <c:order val="13"/>
          <c:tx>
            <c:strRef>
              <c:f>'8.3'!$A$23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('8.3'!$B$23,'8.3'!$D$23,'8.3'!$F$23)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44-483A-8B0B-43BAFB2863D8}"/>
            </c:ext>
          </c:extLst>
        </c:ser>
        <c:ser>
          <c:idx val="14"/>
          <c:order val="14"/>
          <c:tx>
            <c:strRef>
              <c:f>'8.3'!$A$24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('8.3'!$B$24,'8.3'!$D$24,'8.3'!$F$24)</c:f>
              <c:numCache>
                <c:formatCode>#,##0.0</c:formatCode>
                <c:ptCount val="3"/>
                <c:pt idx="0">
                  <c:v>6367.7190000000001</c:v>
                </c:pt>
                <c:pt idx="1">
                  <c:v>3.9950000000000001</c:v>
                </c:pt>
                <c:pt idx="2">
                  <c:v>6.7469999999999999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4-483A-8B0B-43BAFB2863D8}"/>
            </c:ext>
          </c:extLst>
        </c:ser>
        <c:ser>
          <c:idx val="15"/>
          <c:order val="15"/>
          <c:tx>
            <c:strRef>
              <c:f>'8.3'!$A$25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('8.3'!$B$25,'8.3'!$D$25,'8.3'!$F$25)</c:f>
              <c:numCache>
                <c:formatCode>#,##0.0</c:formatCode>
                <c:ptCount val="3"/>
                <c:pt idx="0">
                  <c:v>183333.73</c:v>
                </c:pt>
                <c:pt idx="1">
                  <c:v>73480.638000000006</c:v>
                </c:pt>
                <c:pt idx="2">
                  <c:v>49622.822000000015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44-483A-8B0B-43BAFB28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256512"/>
        <c:axId val="285934720"/>
      </c:barChart>
      <c:catAx>
        <c:axId val="2862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934720"/>
        <c:crosses val="autoZero"/>
        <c:auto val="1"/>
        <c:lblAlgn val="ctr"/>
        <c:lblOffset val="100"/>
        <c:noMultiLvlLbl val="0"/>
      </c:catAx>
      <c:valAx>
        <c:axId val="28593472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256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9801-414B-8E2F-A0817BD145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9801-414B-8E2F-A0817BD145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801-414B-8E2F-A0817BD145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9801-414B-8E2F-A0817BD145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9801-414B-8E2F-A0817BD145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9801-414B-8E2F-A0817BD1451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01-414B-8E2F-A0817BD1451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6BE8-4632-87C8-9B0C3CE8E245}"/>
              </c:ext>
            </c:extLst>
          </c:dPt>
          <c:cat>
            <c:numRef>
              <c:f>'8.3'!$O$27:$O$34</c:f>
              <c:numCache>
                <c:formatCode>#,##0.0</c:formatCode>
                <c:ptCount val="8"/>
              </c:numCache>
            </c:numRef>
          </c:cat>
          <c:val>
            <c:numRef>
              <c:f>'8.3'!$J$27:$J$34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6BE8-4632-87C8-9B0C3CE8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521-48D2-91B0-6C9037FC6DCC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521-48D2-91B0-6C9037FC6DCC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521-48D2-91B0-6C9037FC6DCC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521-48D2-91B0-6C9037FC6DCC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521-48D2-91B0-6C9037FC6DCC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521-48D2-91B0-6C9037FC6DCC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521-48D2-91B0-6C9037FC6DCC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521-48D2-91B0-6C9037FC6DCC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521-48D2-91B0-6C9037FC6DCC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521-48D2-91B0-6C9037FC6DCC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521-48D2-91B0-6C9037FC6DCC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521-48D2-91B0-6C9037FC6DCC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521-48D2-91B0-6C9037FC6DCC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521-48D2-91B0-6C9037FC6DCC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521-48D2-91B0-6C9037FC6DCC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521-48D2-91B0-6C9037FC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8046199670838591E-3"/>
          <c:y val="2.28570973590640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482501679915928E-2"/>
          <c:y val="0.27106762224129999"/>
          <c:w val="0.70126884093696329"/>
          <c:h val="0.53978741468365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('8.4'!$B$27,'8.4'!$D$27,'8.4'!$F$27)</c:f>
              <c:numCache>
                <c:formatCode>#,##0.0</c:formatCode>
                <c:ptCount val="3"/>
                <c:pt idx="0">
                  <c:v>10178.950999999999</c:v>
                </c:pt>
                <c:pt idx="1">
                  <c:v>6299.8309999999992</c:v>
                </c:pt>
                <c:pt idx="2">
                  <c:v>4639.2390000000005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B-4CCD-9D10-C51C9B738AA8}"/>
            </c:ext>
          </c:extLst>
        </c:ser>
        <c:ser>
          <c:idx val="1"/>
          <c:order val="1"/>
          <c:tx>
            <c:strRef>
              <c:f>'8.4'!$A$28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('8.4'!$B$28,'8.4'!$D$28,'8.4'!$F$28)</c:f>
              <c:numCache>
                <c:formatCode>#,##0.0</c:formatCode>
                <c:ptCount val="3"/>
                <c:pt idx="0">
                  <c:v>7426.43</c:v>
                </c:pt>
                <c:pt idx="1">
                  <c:v>4790.66</c:v>
                </c:pt>
                <c:pt idx="2">
                  <c:v>3041.27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CCD-9D10-C51C9B738AA8}"/>
            </c:ext>
          </c:extLst>
        </c:ser>
        <c:ser>
          <c:idx val="2"/>
          <c:order val="2"/>
          <c:tx>
            <c:strRef>
              <c:f>'8.4'!$A$29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('8.4'!$B$29,'8.4'!$D$29,'8.4'!$F$29)</c:f>
              <c:numCache>
                <c:formatCode>#,##0.0</c:formatCode>
                <c:ptCount val="3"/>
                <c:pt idx="0">
                  <c:v>1142.5999999999999</c:v>
                </c:pt>
                <c:pt idx="1">
                  <c:v>654.6</c:v>
                </c:pt>
                <c:pt idx="2">
                  <c:v>464.44900000000001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B-4CCD-9D10-C51C9B738AA8}"/>
            </c:ext>
          </c:extLst>
        </c:ser>
        <c:ser>
          <c:idx val="3"/>
          <c:order val="3"/>
          <c:tx>
            <c:strRef>
              <c:f>'8.4'!$A$30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('8.4'!$B$30,'8.4'!$D$30,'8.4'!$F$30)</c:f>
              <c:numCache>
                <c:formatCode>#,##0.0</c:formatCode>
                <c:ptCount val="3"/>
                <c:pt idx="0">
                  <c:v>1885.067</c:v>
                </c:pt>
                <c:pt idx="1">
                  <c:v>719.73399999999992</c:v>
                </c:pt>
                <c:pt idx="2">
                  <c:v>311.15199999999999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B-4CCD-9D10-C51C9B738AA8}"/>
            </c:ext>
          </c:extLst>
        </c:ser>
        <c:ser>
          <c:idx val="4"/>
          <c:order val="4"/>
          <c:tx>
            <c:strRef>
              <c:f>'8.4'!$A$31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('8.4'!$B$31,'8.4'!$D$31,'8.4'!$F$31)</c:f>
              <c:numCache>
                <c:formatCode>#,##0.0</c:formatCode>
                <c:ptCount val="3"/>
                <c:pt idx="0">
                  <c:v>430.9</c:v>
                </c:pt>
                <c:pt idx="1">
                  <c:v>560.47</c:v>
                </c:pt>
                <c:pt idx="2">
                  <c:v>207.39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B-4CCD-9D10-C51C9B738AA8}"/>
            </c:ext>
          </c:extLst>
        </c:ser>
        <c:ser>
          <c:idx val="5"/>
          <c:order val="5"/>
          <c:tx>
            <c:strRef>
              <c:f>'8.4'!$A$32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('8.4'!$B$32,'8.4'!$D$32,'8.4'!$F$32)</c:f>
              <c:numCache>
                <c:formatCode>#,##0.0</c:formatCode>
                <c:ptCount val="3"/>
                <c:pt idx="0">
                  <c:v>117050.70599999999</c:v>
                </c:pt>
                <c:pt idx="1">
                  <c:v>70492.991999999998</c:v>
                </c:pt>
                <c:pt idx="2">
                  <c:v>43671.307000000001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B-4CCD-9D10-C51C9B738AA8}"/>
            </c:ext>
          </c:extLst>
        </c:ser>
        <c:ser>
          <c:idx val="6"/>
          <c:order val="6"/>
          <c:tx>
            <c:strRef>
              <c:f>'8.4'!$A$33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('8.4'!$B$33,'8.4'!$D$33,'8.4'!$F$33)</c:f>
              <c:numCache>
                <c:formatCode>#,##0.0</c:formatCode>
                <c:ptCount val="3"/>
                <c:pt idx="0">
                  <c:v>56202.887000000002</c:v>
                </c:pt>
                <c:pt idx="1">
                  <c:v>30822.534000000007</c:v>
                </c:pt>
                <c:pt idx="2">
                  <c:v>19736.797000000002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FB-4CCD-9D10-C51C9B738AA8}"/>
            </c:ext>
          </c:extLst>
        </c:ser>
        <c:ser>
          <c:idx val="7"/>
          <c:order val="7"/>
          <c:tx>
            <c:strRef>
              <c:f>'8.4'!$A$34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('8.4'!$B$34,'8.4'!$D$34,'8.4'!$F$34)</c:f>
              <c:numCache>
                <c:formatCode>#,##0.0</c:formatCode>
                <c:ptCount val="3"/>
                <c:pt idx="0">
                  <c:v>11743.112000000001</c:v>
                </c:pt>
                <c:pt idx="1">
                  <c:v>6571.08</c:v>
                </c:pt>
                <c:pt idx="2">
                  <c:v>4176.7079999999996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B-4CCD-9D10-C51C9B73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647232"/>
        <c:axId val="199648768"/>
      </c:barChart>
      <c:catAx>
        <c:axId val="1996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8768"/>
        <c:crosses val="autoZero"/>
        <c:auto val="1"/>
        <c:lblAlgn val="ctr"/>
        <c:lblOffset val="100"/>
        <c:noMultiLvlLbl val="0"/>
      </c:catAx>
      <c:valAx>
        <c:axId val="199648768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723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7.4740335724244878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15856989273319E-2"/>
          <c:y val="0.23107234350197242"/>
          <c:w val="0.79406865013053884"/>
          <c:h val="0.27543700787401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'8.4'!$B$38</c:f>
              <c:numCache>
                <c:formatCode>0.0%</c:formatCode>
                <c:ptCount val="1"/>
                <c:pt idx="0">
                  <c:v>7.4757681255985392E-2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4-42CD-925A-5E49B358BA46}"/>
            </c:ext>
          </c:extLst>
        </c:ser>
        <c:ser>
          <c:idx val="1"/>
          <c:order val="1"/>
          <c:tx>
            <c:strRef>
              <c:f>'8.4'!$A$39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'8.4'!$B$39</c:f>
              <c:numCache>
                <c:formatCode>0.0%</c:formatCode>
                <c:ptCount val="1"/>
                <c:pt idx="0">
                  <c:v>5.4533604222104244E-2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2CD-925A-5E49B358BA46}"/>
            </c:ext>
          </c:extLst>
        </c:ser>
        <c:ser>
          <c:idx val="2"/>
          <c:order val="2"/>
          <c:tx>
            <c:strRef>
              <c:f>'8.4'!$A$40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'8.4'!$B$40</c:f>
              <c:numCache>
                <c:formatCode>0.0%</c:formatCode>
                <c:ptCount val="1"/>
                <c:pt idx="0">
                  <c:v>4.4972956006016668E-2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4-42CD-925A-5E49B358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84096"/>
        <c:axId val="199685632"/>
      </c:barChart>
      <c:catAx>
        <c:axId val="199684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199685632"/>
        <c:crosses val="autoZero"/>
        <c:auto val="1"/>
        <c:lblAlgn val="ctr"/>
        <c:lblOffset val="100"/>
        <c:noMultiLvlLbl val="0"/>
      </c:catAx>
      <c:valAx>
        <c:axId val="199685632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6840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1347929261452E-3"/>
          <c:y val="0.65779056061106134"/>
          <c:w val="0.59835185448712147"/>
          <c:h val="0.280732291795613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8.3669129329565634E-3"/>
          <c:y val="1.166934720339803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('8.4'!$B$10,'8.4'!$D$10,'8.4'!$F$10)</c:f>
              <c:numCache>
                <c:formatCode>#,##0.0</c:formatCode>
                <c:ptCount val="3"/>
                <c:pt idx="0">
                  <c:v>35297.358</c:v>
                </c:pt>
                <c:pt idx="1">
                  <c:v>21302.226000000002</c:v>
                </c:pt>
                <c:pt idx="2">
                  <c:v>14039.122999999998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D-4093-8076-46C14AD4DAF7}"/>
            </c:ext>
          </c:extLst>
        </c:ser>
        <c:ser>
          <c:idx val="1"/>
          <c:order val="1"/>
          <c:tx>
            <c:strRef>
              <c:f>'8.4'!$A$11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('8.4'!$B$11,'8.4'!$D$11,'8.4'!$F$11)</c:f>
              <c:numCache>
                <c:formatCode>#,##0.0</c:formatCode>
                <c:ptCount val="3"/>
                <c:pt idx="0">
                  <c:v>667</c:v>
                </c:pt>
                <c:pt idx="1">
                  <c:v>806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D-4093-8076-46C14AD4DAF7}"/>
            </c:ext>
          </c:extLst>
        </c:ser>
        <c:ser>
          <c:idx val="2"/>
          <c:order val="2"/>
          <c:tx>
            <c:strRef>
              <c:f>'8.4'!$A$12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('8.4'!$B$12,'8.4'!$D$12,'8.4'!$F$12)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D-4093-8076-46C14AD4DAF7}"/>
            </c:ext>
          </c:extLst>
        </c:ser>
        <c:ser>
          <c:idx val="3"/>
          <c:order val="3"/>
          <c:tx>
            <c:strRef>
              <c:f>'8.4'!$A$13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('8.4'!$B$13,'8.4'!$D$13,'8.4'!$F$13)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D-4093-8076-46C14AD4DAF7}"/>
            </c:ext>
          </c:extLst>
        </c:ser>
        <c:ser>
          <c:idx val="4"/>
          <c:order val="4"/>
          <c:tx>
            <c:strRef>
              <c:f>'8.4'!$A$14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('8.4'!$B$14,'8.4'!$D$14,'8.4'!$F$14)</c:f>
              <c:numCache>
                <c:formatCode>#,##0.0</c:formatCode>
                <c:ptCount val="3"/>
                <c:pt idx="0">
                  <c:v>354.13</c:v>
                </c:pt>
                <c:pt idx="1">
                  <c:v>293.3</c:v>
                </c:pt>
                <c:pt idx="2">
                  <c:v>321.99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9D-4093-8076-46C14AD4DAF7}"/>
            </c:ext>
          </c:extLst>
        </c:ser>
        <c:ser>
          <c:idx val="5"/>
          <c:order val="5"/>
          <c:tx>
            <c:strRef>
              <c:f>'8.4'!$A$15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('8.4'!$B$15,'8.4'!$D$15,'8.4'!$F$15)</c:f>
              <c:numCache>
                <c:formatCode>#,##0.0</c:formatCode>
                <c:ptCount val="3"/>
                <c:pt idx="0">
                  <c:v>61.32</c:v>
                </c:pt>
                <c:pt idx="1">
                  <c:v>40.33</c:v>
                </c:pt>
                <c:pt idx="2">
                  <c:v>25.18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D-4093-8076-46C14AD4DAF7}"/>
            </c:ext>
          </c:extLst>
        </c:ser>
        <c:ser>
          <c:idx val="6"/>
          <c:order val="6"/>
          <c:tx>
            <c:strRef>
              <c:f>'8.4'!$A$16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('8.4'!$B$16,'8.4'!$D$16,'8.4'!$F$16)</c:f>
              <c:numCache>
                <c:formatCode>#,##0.0</c:formatCode>
                <c:ptCount val="3"/>
                <c:pt idx="0">
                  <c:v>168779.861</c:v>
                </c:pt>
                <c:pt idx="1">
                  <c:v>105995.68999999999</c:v>
                </c:pt>
                <c:pt idx="2">
                  <c:v>38237.919000000002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9D-4093-8076-46C14AD4DAF7}"/>
            </c:ext>
          </c:extLst>
        </c:ser>
        <c:ser>
          <c:idx val="7"/>
          <c:order val="7"/>
          <c:tx>
            <c:strRef>
              <c:f>'8.4'!$A$17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('8.4'!$B$17,'8.4'!$D$17,'8.4'!$F$17)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9D-4093-8076-46C14AD4DAF7}"/>
            </c:ext>
          </c:extLst>
        </c:ser>
        <c:ser>
          <c:idx val="8"/>
          <c:order val="8"/>
          <c:tx>
            <c:strRef>
              <c:f>'8.4'!$A$18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('8.4'!$B$18,'8.4'!$D$18,'8.4'!$F$18)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9D-4093-8076-46C14AD4DAF7}"/>
            </c:ext>
          </c:extLst>
        </c:ser>
        <c:ser>
          <c:idx val="9"/>
          <c:order val="9"/>
          <c:tx>
            <c:strRef>
              <c:f>'8.4'!$A$19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('8.4'!$B$19,'8.4'!$D$19,'8.4'!$F$19)</c:f>
              <c:numCache>
                <c:formatCode>#,##0.0</c:formatCode>
                <c:ptCount val="3"/>
                <c:pt idx="0">
                  <c:v>94.54</c:v>
                </c:pt>
                <c:pt idx="1">
                  <c:v>45.67</c:v>
                </c:pt>
                <c:pt idx="2">
                  <c:v>27.09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9D-4093-8076-46C14AD4DAF7}"/>
            </c:ext>
          </c:extLst>
        </c:ser>
        <c:ser>
          <c:idx val="10"/>
          <c:order val="10"/>
          <c:tx>
            <c:strRef>
              <c:f>'8.4'!$A$20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('8.4'!$B$20,'8.4'!$D$20,'8.4'!$F$20)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9D-4093-8076-46C14AD4DAF7}"/>
            </c:ext>
          </c:extLst>
        </c:ser>
        <c:ser>
          <c:idx val="11"/>
          <c:order val="11"/>
          <c:tx>
            <c:strRef>
              <c:f>'8.4'!$A$21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('8.4'!$B$21,'8.4'!$D$21,'8.4'!$F$21)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9D-4093-8076-46C14AD4DAF7}"/>
            </c:ext>
          </c:extLst>
        </c:ser>
        <c:ser>
          <c:idx val="12"/>
          <c:order val="12"/>
          <c:tx>
            <c:strRef>
              <c:f>'8.4'!$A$22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('8.4'!$B$22,'8.4'!$D$22,'8.4'!$F$22)</c:f>
              <c:numCache>
                <c:formatCode>#,##0.0</c:formatCode>
                <c:ptCount val="3"/>
                <c:pt idx="0">
                  <c:v>3907.55</c:v>
                </c:pt>
                <c:pt idx="1">
                  <c:v>3343.8</c:v>
                </c:pt>
                <c:pt idx="2">
                  <c:v>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9D-4093-8076-46C14AD4DAF7}"/>
            </c:ext>
          </c:extLst>
        </c:ser>
        <c:ser>
          <c:idx val="13"/>
          <c:order val="13"/>
          <c:tx>
            <c:strRef>
              <c:f>'8.4'!$A$23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('8.4'!$B$23,'8.4'!$D$23,'8.4'!$F$23)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9D-4093-8076-46C14AD4DAF7}"/>
            </c:ext>
          </c:extLst>
        </c:ser>
        <c:ser>
          <c:idx val="14"/>
          <c:order val="14"/>
          <c:tx>
            <c:strRef>
              <c:f>'8.4'!$A$24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('8.4'!$B$24,'8.4'!$D$24,'8.4'!$F$24)</c:f>
              <c:numCache>
                <c:formatCode>#,##0.0</c:formatCode>
                <c:ptCount val="3"/>
                <c:pt idx="0">
                  <c:v>32.15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9D-4093-8076-46C14AD4DAF7}"/>
            </c:ext>
          </c:extLst>
        </c:ser>
        <c:ser>
          <c:idx val="15"/>
          <c:order val="15"/>
          <c:tx>
            <c:strRef>
              <c:f>'8.4'!$A$25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('8.4'!$B$25,'8.4'!$D$25,'8.4'!$F$25)</c:f>
              <c:numCache>
                <c:formatCode>#,##0.0</c:formatCode>
                <c:ptCount val="3"/>
                <c:pt idx="0">
                  <c:v>45982.385000000002</c:v>
                </c:pt>
                <c:pt idx="1">
                  <c:v>26745.020999999997</c:v>
                </c:pt>
                <c:pt idx="2">
                  <c:v>53907.561000000009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9D-4093-8076-46C14AD4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85984"/>
        <c:axId val="284587520"/>
      </c:barChart>
      <c:catAx>
        <c:axId val="2845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7520"/>
        <c:crosses val="autoZero"/>
        <c:auto val="1"/>
        <c:lblAlgn val="ctr"/>
        <c:lblOffset val="100"/>
        <c:noMultiLvlLbl val="0"/>
      </c:catAx>
      <c:valAx>
        <c:axId val="28458752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598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09A-4B8B-9C9C-69DD6FC9E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09A-4B8B-9C9C-69DD6FC9E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309A-4B8B-9C9C-69DD6FC9E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09A-4B8B-9C9C-69DD6FC9E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309A-4B8B-9C9C-69DD6FC9E6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09A-4B8B-9C9C-69DD6FC9E63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09A-4B8B-9C9C-69DD6FC9E63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C55B-4F2D-A47F-E7BF0FB902C0}"/>
              </c:ext>
            </c:extLst>
          </c:dPt>
          <c:cat>
            <c:numRef>
              <c:f>'8.4'!$O$27:$O$34</c:f>
              <c:numCache>
                <c:formatCode>#,##0.0</c:formatCode>
                <c:ptCount val="8"/>
              </c:numCache>
            </c:numRef>
          </c:cat>
          <c:val>
            <c:numRef>
              <c:f>'8.4'!$J$27:$J$34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C55B-4F2D-A47F-E7BF0FB9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paliv na dodávkách tepla</a:t>
            </a:r>
          </a:p>
        </c:rich>
      </c:tx>
      <c:layout>
        <c:manualLayout>
          <c:xMode val="edge"/>
          <c:yMode val="edge"/>
          <c:x val="8.7851731180618178E-4"/>
          <c:y val="1.1100832562442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17413520027029"/>
          <c:y val="0.1167687372411782"/>
          <c:w val="0.70632167844727234"/>
          <c:h val="0.8591450691336103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9873-4A6F-9B29-7304FFDDD914}"/>
              </c:ext>
            </c:extLst>
          </c:dPt>
          <c:dPt>
            <c:idx val="1"/>
            <c:bubble3D val="0"/>
            <c:spPr>
              <a:solidFill>
                <a:srgbClr val="5A6588"/>
              </a:solidFill>
            </c:spPr>
            <c:extLst>
              <c:ext xmlns:c16="http://schemas.microsoft.com/office/drawing/2014/chart" uri="{C3380CC4-5D6E-409C-BE32-E72D297353CC}">
                <c16:uniqueId val="{00000003-9873-4A6F-9B29-7304FFDDD914}"/>
              </c:ext>
            </c:extLst>
          </c:dPt>
          <c:dPt>
            <c:idx val="2"/>
            <c:bubble3D val="0"/>
            <c:spPr>
              <a:solidFill>
                <a:srgbClr val="9198B0"/>
              </a:solidFill>
            </c:spPr>
            <c:extLst>
              <c:ext xmlns:c16="http://schemas.microsoft.com/office/drawing/2014/chart" uri="{C3380CC4-5D6E-409C-BE32-E72D297353CC}">
                <c16:uniqueId val="{00000005-9873-4A6F-9B29-7304FFDDD914}"/>
              </c:ext>
            </c:extLst>
          </c:dPt>
          <c:dPt>
            <c:idx val="3"/>
            <c:bubble3D val="0"/>
            <c:spPr>
              <a:solidFill>
                <a:srgbClr val="C8CBD7"/>
              </a:solidFill>
            </c:spPr>
            <c:extLst>
              <c:ext xmlns:c16="http://schemas.microsoft.com/office/drawing/2014/chart" uri="{C3380CC4-5D6E-409C-BE32-E72D297353CC}">
                <c16:uniqueId val="{0000000A-70B9-4039-A717-E40AAAE6A29C}"/>
              </c:ext>
            </c:extLst>
          </c:dPt>
          <c:dPt>
            <c:idx val="4"/>
            <c:bubble3D val="0"/>
            <c:spPr>
              <a:solidFill>
                <a:srgbClr val="E02C1F"/>
              </a:solidFill>
            </c:spPr>
            <c:extLst>
              <c:ext xmlns:c16="http://schemas.microsoft.com/office/drawing/2014/chart" uri="{C3380CC4-5D6E-409C-BE32-E72D297353CC}">
                <c16:uniqueId val="{0000000B-70B9-4039-A717-E40AAAE6A29C}"/>
              </c:ext>
            </c:extLst>
          </c:dPt>
          <c:dPt>
            <c:idx val="5"/>
            <c:bubble3D val="0"/>
            <c:spPr>
              <a:solidFill>
                <a:srgbClr val="E86158"/>
              </a:solidFill>
            </c:spPr>
            <c:extLst>
              <c:ext xmlns:c16="http://schemas.microsoft.com/office/drawing/2014/chart" uri="{C3380CC4-5D6E-409C-BE32-E72D297353CC}">
                <c16:uniqueId val="{0000000C-70B9-4039-A717-E40AAAE6A29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73-4A6F-9B29-7304FFDDD91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70B9-4039-A717-E40AAAE6A29C}"/>
              </c:ext>
            </c:extLst>
          </c:dPt>
          <c:dPt>
            <c:idx val="8"/>
            <c:bubble3D val="0"/>
            <c:spPr>
              <a:solidFill>
                <a:srgbClr val="262626"/>
              </a:solidFill>
            </c:spPr>
            <c:extLst>
              <c:ext xmlns:c16="http://schemas.microsoft.com/office/drawing/2014/chart" uri="{C3380CC4-5D6E-409C-BE32-E72D297353CC}">
                <c16:uniqueId val="{0000000E-70B9-4039-A717-E40AAAE6A29C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70B9-4039-A717-E40AAAE6A29C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70B9-4039-A717-E40AAAE6A29C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4293-46FE-8B47-2350727370E2}"/>
              </c:ext>
            </c:extLst>
          </c:dPt>
          <c:dPt>
            <c:idx val="12"/>
            <c:bubble3D val="0"/>
            <c:spPr>
              <a:pattFill prst="ltUpDiag">
                <a:fgClr>
                  <a:srgbClr val="23315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93-46FE-8B47-2350727370E2}"/>
              </c:ext>
            </c:extLst>
          </c:dPt>
          <c:dPt>
            <c:idx val="13"/>
            <c:bubble3D val="0"/>
            <c:spPr>
              <a:pattFill prst="ltUpDiag">
                <a:fgClr>
                  <a:srgbClr val="E02C1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70B9-4039-A717-E40AAAE6A29C}"/>
              </c:ext>
            </c:extLst>
          </c:dPt>
          <c:dPt>
            <c:idx val="14"/>
            <c:bubble3D val="0"/>
            <c:spPr>
              <a:pattFill prst="ltUpDiag">
                <a:fgClr>
                  <a:srgbClr val="5A658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70B9-4039-A717-E40AAAE6A29C}"/>
              </c:ext>
            </c:extLst>
          </c:dPt>
          <c:dPt>
            <c:idx val="15"/>
            <c:bubble3D val="0"/>
            <c:spPr>
              <a:pattFill prst="ltUpDiag">
                <a:fgClr>
                  <a:srgbClr val="E8615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9873-4A6F-9B29-7304FFDDD914}"/>
              </c:ext>
            </c:extLst>
          </c:dPt>
          <c:dLbls>
            <c:dLbl>
              <c:idx val="1"/>
              <c:layout>
                <c:manualLayout>
                  <c:x val="0.14255711545218105"/>
                  <c:y val="-0.14739124276132151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3-4A6F-9B29-7304FFDDD914}"/>
                </c:ext>
              </c:extLst>
            </c:dLbl>
            <c:dLbl>
              <c:idx val="2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873-4A6F-9B29-7304FFDDD914}"/>
                </c:ext>
              </c:extLst>
            </c:dLbl>
            <c:dLbl>
              <c:idx val="3"/>
              <c:layout>
                <c:manualLayout>
                  <c:x val="0.15324889911109452"/>
                  <c:y val="-5.925925925925926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9-4039-A717-E40AAAE6A2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9-4039-A717-E40AAAE6A2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9-4039-A717-E40AAAE6A29C}"/>
                </c:ext>
              </c:extLst>
            </c:dLbl>
            <c:dLbl>
              <c:idx val="6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873-4A6F-9B29-7304FFDDD914}"/>
                </c:ext>
              </c:extLst>
            </c:dLbl>
            <c:dLbl>
              <c:idx val="7"/>
              <c:layout>
                <c:manualLayout>
                  <c:x val="-0.12811282441565613"/>
                  <c:y val="0.16552230971128593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9-4039-A717-E40AAAE6A2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9-4039-A717-E40AAAE6A29C}"/>
                </c:ext>
              </c:extLst>
            </c:dLbl>
            <c:dLbl>
              <c:idx val="9"/>
              <c:layout>
                <c:manualLayout>
                  <c:x val="-0.19376234045108665"/>
                  <c:y val="0.11399608382285548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9-4039-A717-E40AAAE6A2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9-4039-A717-E40AAAE6A29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293-46FE-8B47-2350727370E2}"/>
                </c:ext>
              </c:extLst>
            </c:dLbl>
            <c:dLbl>
              <c:idx val="12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293-46FE-8B47-2350727370E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9-4039-A717-E40AAAE6A29C}"/>
                </c:ext>
              </c:extLst>
            </c:dLbl>
            <c:dLbl>
              <c:idx val="14"/>
              <c:layout>
                <c:manualLayout>
                  <c:x val="-0.1803252098227465"/>
                  <c:y val="8.1856434612339341E-3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9-4039-A717-E40AAAE6A29C}"/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873-4A6F-9B29-7304FFDDD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'5.1'!$A$26:$A$41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'5.1'!$B$26:$B$41</c:f>
              <c:numCache>
                <c:formatCode>#,##0.0</c:formatCode>
                <c:ptCount val="16"/>
                <c:pt idx="0">
                  <c:v>1535.7245210000001</c:v>
                </c:pt>
                <c:pt idx="1">
                  <c:v>101.65936900000003</c:v>
                </c:pt>
                <c:pt idx="2">
                  <c:v>667.14557600000001</c:v>
                </c:pt>
                <c:pt idx="3">
                  <c:v>22.115874999999999</c:v>
                </c:pt>
                <c:pt idx="4">
                  <c:v>12.769789000000003</c:v>
                </c:pt>
                <c:pt idx="5">
                  <c:v>0.30272999999999994</c:v>
                </c:pt>
                <c:pt idx="6">
                  <c:v>4686.1771749999998</c:v>
                </c:pt>
                <c:pt idx="7">
                  <c:v>150.16279</c:v>
                </c:pt>
                <c:pt idx="8">
                  <c:v>0</c:v>
                </c:pt>
                <c:pt idx="9">
                  <c:v>250.59330399999999</c:v>
                </c:pt>
                <c:pt idx="10">
                  <c:v>5.3521189999999983</c:v>
                </c:pt>
                <c:pt idx="11">
                  <c:v>756.35277699999995</c:v>
                </c:pt>
                <c:pt idx="12">
                  <c:v>520.53935399999989</c:v>
                </c:pt>
                <c:pt idx="13">
                  <c:v>0.13200000000000001</c:v>
                </c:pt>
                <c:pt idx="14">
                  <c:v>31.209756000000002</c:v>
                </c:pt>
                <c:pt idx="15">
                  <c:v>2867.5209570000006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73-4A6F-9B29-7304FFDDD9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F57-466C-BAA9-D24AC6218E6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F57-466C-BAA9-D24AC6218E6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F57-466C-BAA9-D24AC6218E6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F57-466C-BAA9-D24AC6218E6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F57-466C-BAA9-D24AC6218E6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F57-466C-BAA9-D24AC6218E6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F57-466C-BAA9-D24AC6218E6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F57-466C-BAA9-D24AC6218E6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F57-466C-BAA9-D24AC6218E6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4F57-466C-BAA9-D24AC6218E6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4F57-466C-BAA9-D24AC6218E6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4F57-466C-BAA9-D24AC6218E6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4F57-466C-BAA9-D24AC6218E6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4F57-466C-BAA9-D24AC6218E6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4F57-466C-BAA9-D24AC6218E6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4F57-466C-BAA9-D24AC621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6990647660880451E-3"/>
          <c:y val="7.603788722443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069991251093615"/>
          <c:w val="0.65337529325185317"/>
          <c:h val="0.5514729408823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'8.5'!$A$27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('8.5'!$B$27,'8.5'!$D$27,'8.5'!$F$27)</c:f>
              <c:numCache>
                <c:formatCode>#,##0.0</c:formatCode>
                <c:ptCount val="3"/>
                <c:pt idx="0">
                  <c:v>8066.0189999999993</c:v>
                </c:pt>
                <c:pt idx="1">
                  <c:v>5285.8739999999998</c:v>
                </c:pt>
                <c:pt idx="2">
                  <c:v>5185.0590000000002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1-49C0-959A-DDCB6551FDAE}"/>
            </c:ext>
          </c:extLst>
        </c:ser>
        <c:ser>
          <c:idx val="1"/>
          <c:order val="1"/>
          <c:tx>
            <c:strRef>
              <c:f>'8.5'!$A$28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('8.5'!$B$28,'8.5'!$D$28,'8.5'!$F$28)</c:f>
              <c:numCache>
                <c:formatCode>#,##0.0</c:formatCode>
                <c:ptCount val="3"/>
                <c:pt idx="0">
                  <c:v>3546.95</c:v>
                </c:pt>
                <c:pt idx="1">
                  <c:v>1581.9</c:v>
                </c:pt>
                <c:pt idx="2">
                  <c:v>1031.8800000000001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1-49C0-959A-DDCB6551FDAE}"/>
            </c:ext>
          </c:extLst>
        </c:ser>
        <c:ser>
          <c:idx val="2"/>
          <c:order val="2"/>
          <c:tx>
            <c:strRef>
              <c:f>'8.5'!$A$29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('8.5'!$B$29,'8.5'!$D$29,'8.5'!$F$29)</c:f>
              <c:numCache>
                <c:formatCode>#,##0.0</c:formatCode>
                <c:ptCount val="3"/>
                <c:pt idx="0">
                  <c:v>136.53</c:v>
                </c:pt>
                <c:pt idx="1">
                  <c:v>43.2</c:v>
                </c:pt>
                <c:pt idx="2">
                  <c:v>23.66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1-49C0-959A-DDCB6551FDAE}"/>
            </c:ext>
          </c:extLst>
        </c:ser>
        <c:ser>
          <c:idx val="3"/>
          <c:order val="3"/>
          <c:tx>
            <c:strRef>
              <c:f>'8.5'!$A$30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('8.5'!$B$30,'8.5'!$D$30,'8.5'!$F$30)</c:f>
              <c:numCache>
                <c:formatCode>#,##0.0</c:formatCode>
                <c:ptCount val="3"/>
                <c:pt idx="0">
                  <c:v>192.01</c:v>
                </c:pt>
                <c:pt idx="1">
                  <c:v>38.1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B1-49C0-959A-DDCB6551FDAE}"/>
            </c:ext>
          </c:extLst>
        </c:ser>
        <c:ser>
          <c:idx val="4"/>
          <c:order val="4"/>
          <c:tx>
            <c:strRef>
              <c:f>'8.5'!$A$31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('8.5'!$B$31,'8.5'!$D$31,'8.5'!$F$31)</c:f>
              <c:numCache>
                <c:formatCode>#,##0.0</c:formatCode>
                <c:ptCount val="3"/>
                <c:pt idx="0">
                  <c:v>5582.42</c:v>
                </c:pt>
                <c:pt idx="1">
                  <c:v>4640.2610000000004</c:v>
                </c:pt>
                <c:pt idx="2">
                  <c:v>2444.2800000000002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B1-49C0-959A-DDCB6551FDAE}"/>
            </c:ext>
          </c:extLst>
        </c:ser>
        <c:ser>
          <c:idx val="5"/>
          <c:order val="5"/>
          <c:tx>
            <c:strRef>
              <c:f>'8.5'!$A$32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('8.5'!$B$32,'8.5'!$D$32,'8.5'!$F$32)</c:f>
              <c:numCache>
                <c:formatCode>#,##0.0</c:formatCode>
                <c:ptCount val="3"/>
                <c:pt idx="0">
                  <c:v>57134.539999999994</c:v>
                </c:pt>
                <c:pt idx="1">
                  <c:v>31038.87</c:v>
                </c:pt>
                <c:pt idx="2">
                  <c:v>21439.64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B1-49C0-959A-DDCB6551FDAE}"/>
            </c:ext>
          </c:extLst>
        </c:ser>
        <c:ser>
          <c:idx val="6"/>
          <c:order val="6"/>
          <c:tx>
            <c:strRef>
              <c:f>'8.5'!$A$33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('8.5'!$B$33,'8.5'!$D$33,'8.5'!$F$33)</c:f>
              <c:numCache>
                <c:formatCode>#,##0.0</c:formatCode>
                <c:ptCount val="3"/>
                <c:pt idx="0">
                  <c:v>22573.052000000003</c:v>
                </c:pt>
                <c:pt idx="1">
                  <c:v>9957.3220000000019</c:v>
                </c:pt>
                <c:pt idx="2">
                  <c:v>5960.2469999999994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B1-49C0-959A-DDCB6551FDAE}"/>
            </c:ext>
          </c:extLst>
        </c:ser>
        <c:ser>
          <c:idx val="7"/>
          <c:order val="7"/>
          <c:tx>
            <c:strRef>
              <c:f>'8.5'!$A$34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('8.5'!$B$34,'8.5'!$D$34,'8.5'!$F$34)</c:f>
              <c:numCache>
                <c:formatCode>#,##0.0</c:formatCode>
                <c:ptCount val="3"/>
                <c:pt idx="0">
                  <c:v>719.06</c:v>
                </c:pt>
                <c:pt idx="1">
                  <c:v>640.79999999999995</c:v>
                </c:pt>
                <c:pt idx="2">
                  <c:v>1259.31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B1-49C0-959A-DDCB6551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78816"/>
        <c:axId val="286980352"/>
      </c:barChart>
      <c:catAx>
        <c:axId val="286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80352"/>
        <c:crosses val="autoZero"/>
        <c:auto val="1"/>
        <c:lblAlgn val="ctr"/>
        <c:lblOffset val="100"/>
        <c:noMultiLvlLbl val="0"/>
      </c:catAx>
      <c:valAx>
        <c:axId val="286980352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78816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'8.5'!$A$38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'8.5'!$B$38</c:f>
              <c:numCache>
                <c:formatCode>0.0%</c:formatCode>
                <c:ptCount val="1"/>
                <c:pt idx="0">
                  <c:v>1.6543629639431914E-2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E-4BE5-871E-3DB8301B520D}"/>
            </c:ext>
          </c:extLst>
        </c:ser>
        <c:ser>
          <c:idx val="1"/>
          <c:order val="1"/>
          <c:tx>
            <c:strRef>
              <c:f>'8.5'!$A$39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'8.5'!$B$39</c:f>
              <c:numCache>
                <c:formatCode>0.0%</c:formatCode>
                <c:ptCount val="1"/>
                <c:pt idx="0">
                  <c:v>2.6455853785643982E-2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E-4BE5-871E-3DB8301B520D}"/>
            </c:ext>
          </c:extLst>
        </c:ser>
        <c:ser>
          <c:idx val="2"/>
          <c:order val="2"/>
          <c:tx>
            <c:strRef>
              <c:f>'8.5'!$A$40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'8.5'!$B$40</c:f>
              <c:numCache>
                <c:formatCode>0.0%</c:formatCode>
                <c:ptCount val="1"/>
                <c:pt idx="0">
                  <c:v>1.8264002171626232E-2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E-4BE5-871E-3DB8301B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32064"/>
        <c:axId val="287033600"/>
      </c:barChart>
      <c:catAx>
        <c:axId val="287032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033600"/>
        <c:crosses val="autoZero"/>
        <c:auto val="1"/>
        <c:lblAlgn val="ctr"/>
        <c:lblOffset val="100"/>
        <c:noMultiLvlLbl val="0"/>
      </c:catAx>
      <c:valAx>
        <c:axId val="2870336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0320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59974858669514242"/>
          <c:h val="0.235938533118389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2247503206054425E-3"/>
          <c:y val="4.115128551863581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'8.5'!$A$10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('8.5'!$B$10,'8.5'!$D$10,'8.5'!$F$10)</c:f>
              <c:numCache>
                <c:formatCode>#,##0.0</c:formatCode>
                <c:ptCount val="3"/>
                <c:pt idx="0">
                  <c:v>44733.590000000004</c:v>
                </c:pt>
                <c:pt idx="1">
                  <c:v>25572.603999999999</c:v>
                </c:pt>
                <c:pt idx="2">
                  <c:v>18407.642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C-4332-BEC4-2ACA99A4C3FB}"/>
            </c:ext>
          </c:extLst>
        </c:ser>
        <c:ser>
          <c:idx val="1"/>
          <c:order val="1"/>
          <c:tx>
            <c:strRef>
              <c:f>'8.5'!$A$11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('8.5'!$B$11,'8.5'!$D$11,'8.5'!$F$11)</c:f>
              <c:numCache>
                <c:formatCode>#,##0.0</c:formatCode>
                <c:ptCount val="3"/>
                <c:pt idx="0">
                  <c:v>3295.069</c:v>
                </c:pt>
                <c:pt idx="1">
                  <c:v>2358.2349999999997</c:v>
                </c:pt>
                <c:pt idx="2">
                  <c:v>1402.953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C-4332-BEC4-2ACA99A4C3FB}"/>
            </c:ext>
          </c:extLst>
        </c:ser>
        <c:ser>
          <c:idx val="2"/>
          <c:order val="2"/>
          <c:tx>
            <c:strRef>
              <c:f>'8.5'!$A$12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('8.5'!$B$12,'8.5'!$D$12,'8.5'!$F$12)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C-4332-BEC4-2ACA99A4C3FB}"/>
            </c:ext>
          </c:extLst>
        </c:ser>
        <c:ser>
          <c:idx val="3"/>
          <c:order val="3"/>
          <c:tx>
            <c:strRef>
              <c:f>'8.5'!$A$13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('8.5'!$B$13,'8.5'!$D$13,'8.5'!$F$13)</c:f>
              <c:numCache>
                <c:formatCode>#,##0.0</c:formatCode>
                <c:ptCount val="3"/>
                <c:pt idx="0">
                  <c:v>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0C-4332-BEC4-2ACA99A4C3FB}"/>
            </c:ext>
          </c:extLst>
        </c:ser>
        <c:ser>
          <c:idx val="4"/>
          <c:order val="4"/>
          <c:tx>
            <c:strRef>
              <c:f>'8.5'!$A$14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('8.5'!$B$14,'8.5'!$D$14,'8.5'!$F$14)</c:f>
              <c:numCache>
                <c:formatCode>#,##0.0</c:formatCode>
                <c:ptCount val="3"/>
                <c:pt idx="0">
                  <c:v>24.6</c:v>
                </c:pt>
                <c:pt idx="1">
                  <c:v>25.8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0C-4332-BEC4-2ACA99A4C3FB}"/>
            </c:ext>
          </c:extLst>
        </c:ser>
        <c:ser>
          <c:idx val="5"/>
          <c:order val="5"/>
          <c:tx>
            <c:strRef>
              <c:f>'8.5'!$A$15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('8.5'!$B$15,'8.5'!$D$15,'8.5'!$F$15)</c:f>
              <c:numCache>
                <c:formatCode>#,##0.0</c:formatCode>
                <c:ptCount val="3"/>
                <c:pt idx="0">
                  <c:v>16.399999999999999</c:v>
                </c:pt>
                <c:pt idx="1">
                  <c:v>20.9</c:v>
                </c:pt>
                <c:pt idx="2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0C-4332-BEC4-2ACA99A4C3FB}"/>
            </c:ext>
          </c:extLst>
        </c:ser>
        <c:ser>
          <c:idx val="6"/>
          <c:order val="6"/>
          <c:tx>
            <c:strRef>
              <c:f>'8.5'!$A$16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('8.5'!$B$16,'8.5'!$D$16,'8.5'!$F$16)</c:f>
              <c:numCache>
                <c:formatCode>#,##0.0</c:formatCode>
                <c:ptCount val="3"/>
                <c:pt idx="0">
                  <c:v>17869.454000000002</c:v>
                </c:pt>
                <c:pt idx="1">
                  <c:v>9871.6929999999993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C-4332-BEC4-2ACA99A4C3FB}"/>
            </c:ext>
          </c:extLst>
        </c:ser>
        <c:ser>
          <c:idx val="7"/>
          <c:order val="7"/>
          <c:tx>
            <c:strRef>
              <c:f>'8.5'!$A$17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('8.5'!$B$17,'8.5'!$D$17,'8.5'!$F$17)</c:f>
              <c:numCache>
                <c:formatCode>#,##0.0</c:formatCode>
                <c:ptCount val="3"/>
                <c:pt idx="0">
                  <c:v>3546.95</c:v>
                </c:pt>
                <c:pt idx="1">
                  <c:v>1581.9</c:v>
                </c:pt>
                <c:pt idx="2">
                  <c:v>1031.8800000000001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0C-4332-BEC4-2ACA99A4C3FB}"/>
            </c:ext>
          </c:extLst>
        </c:ser>
        <c:ser>
          <c:idx val="8"/>
          <c:order val="8"/>
          <c:tx>
            <c:strRef>
              <c:f>'8.5'!$A$18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('8.5'!$B$18,'8.5'!$D$18,'8.5'!$F$18)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C-4332-BEC4-2ACA99A4C3FB}"/>
            </c:ext>
          </c:extLst>
        </c:ser>
        <c:ser>
          <c:idx val="9"/>
          <c:order val="9"/>
          <c:tx>
            <c:strRef>
              <c:f>'8.5'!$A$19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('8.5'!$B$19,'8.5'!$D$19,'8.5'!$F$19)</c:f>
              <c:numCache>
                <c:formatCode>#,##0.0</c:formatCode>
                <c:ptCount val="3"/>
                <c:pt idx="0">
                  <c:v>1611.346</c:v>
                </c:pt>
                <c:pt idx="1">
                  <c:v>1541.201</c:v>
                </c:pt>
                <c:pt idx="2">
                  <c:v>2011.2670000000001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C-4332-BEC4-2ACA99A4C3FB}"/>
            </c:ext>
          </c:extLst>
        </c:ser>
        <c:ser>
          <c:idx val="10"/>
          <c:order val="10"/>
          <c:tx>
            <c:strRef>
              <c:f>'8.5'!$A$20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('8.5'!$B$20,'8.5'!$D$20,'8.5'!$F$20)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C-4332-BEC4-2ACA99A4C3FB}"/>
            </c:ext>
          </c:extLst>
        </c:ser>
        <c:ser>
          <c:idx val="11"/>
          <c:order val="11"/>
          <c:tx>
            <c:strRef>
              <c:f>'8.5'!$A$21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('8.5'!$B$21,'8.5'!$D$21,'8.5'!$F$21)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0C-4332-BEC4-2ACA99A4C3FB}"/>
            </c:ext>
          </c:extLst>
        </c:ser>
        <c:ser>
          <c:idx val="12"/>
          <c:order val="12"/>
          <c:tx>
            <c:strRef>
              <c:f>'8.5'!$A$22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('8.5'!$B$22,'8.5'!$D$22,'8.5'!$F$22)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0C-4332-BEC4-2ACA99A4C3FB}"/>
            </c:ext>
          </c:extLst>
        </c:ser>
        <c:ser>
          <c:idx val="13"/>
          <c:order val="13"/>
          <c:tx>
            <c:strRef>
              <c:f>'8.5'!$A$23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('8.5'!$B$23,'8.5'!$D$23,'8.5'!$F$23)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0C-4332-BEC4-2ACA99A4C3FB}"/>
            </c:ext>
          </c:extLst>
        </c:ser>
        <c:ser>
          <c:idx val="14"/>
          <c:order val="14"/>
          <c:tx>
            <c:strRef>
              <c:f>'8.5'!$A$24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('8.5'!$B$24,'8.5'!$D$24,'8.5'!$F$24)</c:f>
              <c:numCache>
                <c:formatCode>#,##0.0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0C-4332-BEC4-2ACA99A4C3FB}"/>
            </c:ext>
          </c:extLst>
        </c:ser>
        <c:ser>
          <c:idx val="15"/>
          <c:order val="15"/>
          <c:tx>
            <c:strRef>
              <c:f>'8.5'!$A$25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('8.5'!$B$25,'8.5'!$D$25,'8.5'!$F$25)</c:f>
              <c:numCache>
                <c:formatCode>#,##0.0</c:formatCode>
                <c:ptCount val="3"/>
                <c:pt idx="0">
                  <c:v>37003.766999999993</c:v>
                </c:pt>
                <c:pt idx="1">
                  <c:v>19599.475999999995</c:v>
                </c:pt>
                <c:pt idx="2">
                  <c:v>19886.392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0C-4332-BEC4-2ACA99A4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05088"/>
        <c:axId val="286906624"/>
      </c:barChart>
      <c:catAx>
        <c:axId val="2869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6624"/>
        <c:crosses val="autoZero"/>
        <c:auto val="1"/>
        <c:lblAlgn val="ctr"/>
        <c:lblOffset val="100"/>
        <c:noMultiLvlLbl val="0"/>
      </c:catAx>
      <c:valAx>
        <c:axId val="286906624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508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3EF-4B87-8848-FCF0A19B1B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13EF-4B87-8848-FCF0A19B1B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13EF-4B87-8848-FCF0A19B1B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13EF-4B87-8848-FCF0A19B1B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3EF-4B87-8848-FCF0A19B1B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13EF-4B87-8848-FCF0A19B1B2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13EF-4B87-8848-FCF0A19B1B2C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0875-4A16-9BC1-0D39CE297F06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875-4A16-9BC1-0D39CE2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54E-4B39-8912-AE424469FAD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54E-4B39-8912-AE424469FAD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54E-4B39-8912-AE424469FAD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54E-4B39-8912-AE424469FAD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54E-4B39-8912-AE424469FAD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54E-4B39-8912-AE424469FAD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54E-4B39-8912-AE424469FAD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54E-4B39-8912-AE424469FAD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54E-4B39-8912-AE424469FAD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54E-4B39-8912-AE424469FAD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54E-4B39-8912-AE424469FAD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54E-4B39-8912-AE424469FAD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54E-4B39-8912-AE424469FAD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54E-4B39-8912-AE424469FAD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54E-4B39-8912-AE424469FAD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54E-4B39-8912-AE424469F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7.41049752452908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198914290335355E-2"/>
          <c:y val="0.20676643896334151"/>
          <c:w val="0.61241682696674693"/>
          <c:h val="0.574433262067407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('8.6'!$B$28,'8.6'!$D$28,'8.6'!$F$28)</c:f>
              <c:numCache>
                <c:formatCode>#,##0.0</c:formatCode>
                <c:ptCount val="3"/>
                <c:pt idx="0">
                  <c:v>60801.286</c:v>
                </c:pt>
                <c:pt idx="1">
                  <c:v>45419.822</c:v>
                </c:pt>
                <c:pt idx="2">
                  <c:v>41966.133000000002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34E-9A23-488B9CF28F3E}"/>
            </c:ext>
          </c:extLst>
        </c:ser>
        <c:ser>
          <c:idx val="1"/>
          <c:order val="1"/>
          <c:tx>
            <c:strRef>
              <c:f>'8.6'!$A$29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('8.6'!$B$29,'8.6'!$D$29,'8.6'!$F$29)</c:f>
              <c:numCache>
                <c:formatCode>#,##0.0</c:formatCode>
                <c:ptCount val="3"/>
                <c:pt idx="0">
                  <c:v>649.42000000000007</c:v>
                </c:pt>
                <c:pt idx="1">
                  <c:v>236.37</c:v>
                </c:pt>
                <c:pt idx="2">
                  <c:v>121.60999999999999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34E-9A23-488B9CF28F3E}"/>
            </c:ext>
          </c:extLst>
        </c:ser>
        <c:ser>
          <c:idx val="2"/>
          <c:order val="2"/>
          <c:tx>
            <c:strRef>
              <c:f>'8.6'!$A$30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('8.6'!$B$30,'8.6'!$D$30,'8.6'!$F$30)</c:f>
              <c:numCache>
                <c:formatCode>#,##0.0</c:formatCode>
                <c:ptCount val="3"/>
                <c:pt idx="0">
                  <c:v>1167.0999999999999</c:v>
                </c:pt>
                <c:pt idx="1">
                  <c:v>220.6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6-434E-9A23-488B9CF28F3E}"/>
            </c:ext>
          </c:extLst>
        </c:ser>
        <c:ser>
          <c:idx val="3"/>
          <c:order val="3"/>
          <c:tx>
            <c:strRef>
              <c:f>'8.6'!$A$31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('8.6'!$B$31,'8.6'!$D$31,'8.6'!$F$31)</c:f>
              <c:numCache>
                <c:formatCode>#,##0.0</c:formatCode>
                <c:ptCount val="3"/>
                <c:pt idx="0">
                  <c:v>454</c:v>
                </c:pt>
                <c:pt idx="1">
                  <c:v>155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6-434E-9A23-488B9CF28F3E}"/>
            </c:ext>
          </c:extLst>
        </c:ser>
        <c:ser>
          <c:idx val="4"/>
          <c:order val="4"/>
          <c:tx>
            <c:strRef>
              <c:f>'8.6'!$A$32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('8.6'!$B$32,'8.6'!$D$32,'8.6'!$F$32)</c:f>
              <c:numCache>
                <c:formatCode>#,##0.0</c:formatCode>
                <c:ptCount val="3"/>
                <c:pt idx="0">
                  <c:v>86</c:v>
                </c:pt>
                <c:pt idx="1">
                  <c:v>45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C6-434E-9A23-488B9CF28F3E}"/>
            </c:ext>
          </c:extLst>
        </c:ser>
        <c:ser>
          <c:idx val="5"/>
          <c:order val="5"/>
          <c:tx>
            <c:strRef>
              <c:f>'8.6'!$A$33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('8.6'!$B$33,'8.6'!$D$33,'8.6'!$F$33)</c:f>
              <c:numCache>
                <c:formatCode>#,##0.0</c:formatCode>
                <c:ptCount val="3"/>
                <c:pt idx="0">
                  <c:v>94720.510000000009</c:v>
                </c:pt>
                <c:pt idx="1">
                  <c:v>41390.209999999992</c:v>
                </c:pt>
                <c:pt idx="2">
                  <c:v>32210.359999999997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C6-434E-9A23-488B9CF28F3E}"/>
            </c:ext>
          </c:extLst>
        </c:ser>
        <c:ser>
          <c:idx val="6"/>
          <c:order val="6"/>
          <c:tx>
            <c:strRef>
              <c:f>'8.6'!$A$34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('8.6'!$B$34,'8.6'!$D$34,'8.6'!$F$34)</c:f>
              <c:numCache>
                <c:formatCode>#,##0.0</c:formatCode>
                <c:ptCount val="3"/>
                <c:pt idx="0">
                  <c:v>65736.556000000011</c:v>
                </c:pt>
                <c:pt idx="1">
                  <c:v>26651.712</c:v>
                </c:pt>
                <c:pt idx="2">
                  <c:v>20037.970999999998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6-434E-9A23-488B9CF28F3E}"/>
            </c:ext>
          </c:extLst>
        </c:ser>
        <c:ser>
          <c:idx val="7"/>
          <c:order val="7"/>
          <c:tx>
            <c:strRef>
              <c:f>'8.6'!$A$35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('8.6'!$B$35,'8.6'!$D$35,'8.6'!$F$35)</c:f>
              <c:numCache>
                <c:formatCode>#,##0.0</c:formatCode>
                <c:ptCount val="3"/>
                <c:pt idx="0">
                  <c:v>3632.0919999999996</c:v>
                </c:pt>
                <c:pt idx="1">
                  <c:v>2646.0099999999998</c:v>
                </c:pt>
                <c:pt idx="2">
                  <c:v>2511.6950000000002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C6-434E-9A23-488B9CF2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819840"/>
        <c:axId val="286821376"/>
      </c:barChart>
      <c:catAx>
        <c:axId val="2868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21376"/>
        <c:crosses val="autoZero"/>
        <c:auto val="1"/>
        <c:lblAlgn val="ctr"/>
        <c:lblOffset val="100"/>
        <c:noMultiLvlLbl val="0"/>
      </c:catAx>
      <c:valAx>
        <c:axId val="2868213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1984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01674014869284"/>
          <c:y val="0.20117725284339458"/>
          <c:w val="0.78119817301062278"/>
          <c:h val="0.307084514435695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'8.6'!$A$38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'8.6'!$B$38</c:f>
              <c:numCache>
                <c:formatCode>0.0%</c:formatCode>
                <c:ptCount val="1"/>
                <c:pt idx="0">
                  <c:v>2.5557158427348986E-2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6A4-A3E1-0DDC2617E363}"/>
            </c:ext>
          </c:extLst>
        </c:ser>
        <c:ser>
          <c:idx val="1"/>
          <c:order val="1"/>
          <c:tx>
            <c:strRef>
              <c:f>'8.6'!$A$39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'8.6'!$B$39</c:f>
              <c:numCache>
                <c:formatCode>0.0%</c:formatCode>
                <c:ptCount val="1"/>
                <c:pt idx="0">
                  <c:v>2.7398641835429227E-2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C-46A4-A3E1-0DDC2617E363}"/>
            </c:ext>
          </c:extLst>
        </c:ser>
        <c:ser>
          <c:idx val="2"/>
          <c:order val="2"/>
          <c:tx>
            <c:strRef>
              <c:f>'8.6'!$A$40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'8.6'!$B$40</c:f>
              <c:numCache>
                <c:formatCode>0.0%</c:formatCode>
                <c:ptCount val="1"/>
                <c:pt idx="0">
                  <c:v>4.0056158847801046E-2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C-46A4-A3E1-0DDC2617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58816"/>
        <c:axId val="287460352"/>
      </c:barChart>
      <c:catAx>
        <c:axId val="28745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460352"/>
        <c:crosses val="autoZero"/>
        <c:auto val="1"/>
        <c:lblAlgn val="ctr"/>
        <c:lblOffset val="100"/>
        <c:noMultiLvlLbl val="0"/>
      </c:catAx>
      <c:valAx>
        <c:axId val="28746035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45881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9477811089509E-3"/>
          <c:y val="0.65802137779689651"/>
          <c:w val="0.69069517548809689"/>
          <c:h val="0.3315382608279463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5771851879898952E-3"/>
          <c:y val="1.6209679220659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97442402322599"/>
          <c:y val="0.22795698924731184"/>
          <c:w val="0.79622485973277224"/>
          <c:h val="0.58296774193548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('8.6'!$B$10,'8.6'!$D$10,'8.6'!$F$10)</c:f>
              <c:numCache>
                <c:formatCode>#,##0.0</c:formatCode>
                <c:ptCount val="3"/>
                <c:pt idx="0">
                  <c:v>63474.55</c:v>
                </c:pt>
                <c:pt idx="1">
                  <c:v>52723.621999999996</c:v>
                </c:pt>
                <c:pt idx="2">
                  <c:v>14225.08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E1A-9723-6717129C30F9}"/>
            </c:ext>
          </c:extLst>
        </c:ser>
        <c:ser>
          <c:idx val="1"/>
          <c:order val="1"/>
          <c:tx>
            <c:strRef>
              <c:f>'8.6'!$A$11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('8.6'!$B$11,'8.6'!$D$11,'8.6'!$F$11)</c:f>
              <c:numCache>
                <c:formatCode>#,##0.0</c:formatCode>
                <c:ptCount val="3"/>
                <c:pt idx="0">
                  <c:v>2536</c:v>
                </c:pt>
                <c:pt idx="1">
                  <c:v>1341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E1A-9723-6717129C30F9}"/>
            </c:ext>
          </c:extLst>
        </c:ser>
        <c:ser>
          <c:idx val="2"/>
          <c:order val="2"/>
          <c:tx>
            <c:strRef>
              <c:f>'8.6'!$A$12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('8.6'!$B$12,'8.6'!$D$12,'8.6'!$F$12)</c:f>
              <c:numCache>
                <c:formatCode>#,##0.0</c:formatCode>
                <c:ptCount val="3"/>
                <c:pt idx="0">
                  <c:v>235.2</c:v>
                </c:pt>
                <c:pt idx="1">
                  <c:v>0</c:v>
                </c:pt>
                <c:pt idx="2">
                  <c:v>255.84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3-4E1A-9723-6717129C30F9}"/>
            </c:ext>
          </c:extLst>
        </c:ser>
        <c:ser>
          <c:idx val="3"/>
          <c:order val="3"/>
          <c:tx>
            <c:strRef>
              <c:f>'8.6'!$A$13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('8.6'!$B$13,'8.6'!$D$13,'8.6'!$F$13)</c:f>
              <c:numCache>
                <c:formatCode>#,##0.0</c:formatCode>
                <c:ptCount val="3"/>
                <c:pt idx="0">
                  <c:v>801.5</c:v>
                </c:pt>
                <c:pt idx="1">
                  <c:v>350.8</c:v>
                </c:pt>
                <c:pt idx="2">
                  <c:v>394.8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E1A-9723-6717129C30F9}"/>
            </c:ext>
          </c:extLst>
        </c:ser>
        <c:ser>
          <c:idx val="4"/>
          <c:order val="4"/>
          <c:tx>
            <c:strRef>
              <c:f>'8.6'!$A$14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('8.6'!$B$14,'8.6'!$D$14,'8.6'!$F$14)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3-4E1A-9723-6717129C30F9}"/>
            </c:ext>
          </c:extLst>
        </c:ser>
        <c:ser>
          <c:idx val="5"/>
          <c:order val="5"/>
          <c:tx>
            <c:strRef>
              <c:f>'8.6'!$A$15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('8.6'!$B$15,'8.6'!$D$15,'8.6'!$F$15)</c:f>
              <c:numCache>
                <c:formatCode>#,##0.0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E1A-9723-6717129C30F9}"/>
            </c:ext>
          </c:extLst>
        </c:ser>
        <c:ser>
          <c:idx val="6"/>
          <c:order val="6"/>
          <c:tx>
            <c:strRef>
              <c:f>'8.6'!$A$16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('8.6'!$B$16,'8.6'!$D$16,'8.6'!$F$16)</c:f>
              <c:numCache>
                <c:formatCode>#,##0.0</c:formatCode>
                <c:ptCount val="3"/>
                <c:pt idx="0">
                  <c:v>78038.63</c:v>
                </c:pt>
                <c:pt idx="1">
                  <c:v>35947</c:v>
                </c:pt>
                <c:pt idx="2">
                  <c:v>60888.26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E1A-9723-6717129C30F9}"/>
            </c:ext>
          </c:extLst>
        </c:ser>
        <c:ser>
          <c:idx val="7"/>
          <c:order val="7"/>
          <c:tx>
            <c:strRef>
              <c:f>'8.6'!$A$17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('8.6'!$B$17,'8.6'!$D$17,'8.6'!$F$17)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03-4E1A-9723-6717129C30F9}"/>
            </c:ext>
          </c:extLst>
        </c:ser>
        <c:ser>
          <c:idx val="8"/>
          <c:order val="8"/>
          <c:tx>
            <c:strRef>
              <c:f>'8.6'!$A$18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('8.6'!$B$18,'8.6'!$D$18,'8.6'!$F$18)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03-4E1A-9723-6717129C30F9}"/>
            </c:ext>
          </c:extLst>
        </c:ser>
        <c:ser>
          <c:idx val="9"/>
          <c:order val="9"/>
          <c:tx>
            <c:strRef>
              <c:f>'8.6'!$A$19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('8.6'!$B$19,'8.6'!$D$19,'8.6'!$F$19)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03-4E1A-9723-6717129C30F9}"/>
            </c:ext>
          </c:extLst>
        </c:ser>
        <c:ser>
          <c:idx val="10"/>
          <c:order val="10"/>
          <c:tx>
            <c:strRef>
              <c:f>'8.6'!$A$20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('8.6'!$B$20,'8.6'!$D$20,'8.6'!$F$20)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03-4E1A-9723-6717129C30F9}"/>
            </c:ext>
          </c:extLst>
        </c:ser>
        <c:ser>
          <c:idx val="11"/>
          <c:order val="11"/>
          <c:tx>
            <c:strRef>
              <c:f>'8.6'!$A$21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('8.6'!$B$21,'8.6'!$D$21,'8.6'!$F$21)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03-4E1A-9723-6717129C30F9}"/>
            </c:ext>
          </c:extLst>
        </c:ser>
        <c:ser>
          <c:idx val="12"/>
          <c:order val="12"/>
          <c:tx>
            <c:strRef>
              <c:f>'8.6'!$A$22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('8.6'!$B$22,'8.6'!$D$22,'8.6'!$F$22)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03-4E1A-9723-6717129C30F9}"/>
            </c:ext>
          </c:extLst>
        </c:ser>
        <c:ser>
          <c:idx val="13"/>
          <c:order val="13"/>
          <c:tx>
            <c:strRef>
              <c:f>'8.6'!$A$23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('8.6'!$B$23,'8.6'!$D$23,'8.6'!$F$23)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03-4E1A-9723-6717129C30F9}"/>
            </c:ext>
          </c:extLst>
        </c:ser>
        <c:ser>
          <c:idx val="14"/>
          <c:order val="14"/>
          <c:tx>
            <c:strRef>
              <c:f>'8.6'!$A$24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('8.6'!$B$24,'8.6'!$D$24,'8.6'!$F$24)</c:f>
              <c:numCache>
                <c:formatCode>#,##0.0</c:formatCode>
                <c:ptCount val="3"/>
                <c:pt idx="0">
                  <c:v>144</c:v>
                </c:pt>
                <c:pt idx="1">
                  <c:v>126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03-4E1A-9723-6717129C30F9}"/>
            </c:ext>
          </c:extLst>
        </c:ser>
        <c:ser>
          <c:idx val="15"/>
          <c:order val="15"/>
          <c:tx>
            <c:strRef>
              <c:f>'8.6'!$A$25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('8.6'!$B$25,'8.6'!$D$25,'8.6'!$F$25)</c:f>
              <c:numCache>
                <c:formatCode>#,##0.0</c:formatCode>
                <c:ptCount val="3"/>
                <c:pt idx="0">
                  <c:v>70098.098999999987</c:v>
                </c:pt>
                <c:pt idx="1">
                  <c:v>44975.391000000003</c:v>
                </c:pt>
                <c:pt idx="2">
                  <c:v>37427.43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03-4E1A-9723-6717129C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557120"/>
        <c:axId val="287558656"/>
      </c:barChart>
      <c:catAx>
        <c:axId val="2875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8656"/>
        <c:crosses val="autoZero"/>
        <c:auto val="1"/>
        <c:lblAlgn val="ctr"/>
        <c:lblOffset val="100"/>
        <c:noMultiLvlLbl val="0"/>
      </c:catAx>
      <c:valAx>
        <c:axId val="287558656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7120"/>
        <c:crosses val="autoZero"/>
        <c:crossBetween val="between"/>
        <c:majorUnit val="50000"/>
        <c:min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24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2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26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7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28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9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2A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B-C7A6-41D6-8E02-335B206504B2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3-C7A6-41D6-8E02-335B206504B2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3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7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9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B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D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F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1-C7A6-41D6-8E02-335B206504B2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2-C7A6-41D6-8E02-335B2065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B7-49D5-B805-7FABAC77FD8B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B7-49D5-B805-7FABAC77FD8B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B7-49D5-B805-7FABAC77FD8B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B7-49D5-B805-7FABAC77FD8B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B7-49D5-B805-7FABAC77FD8B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B7-49D5-B805-7FABAC77FD8B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B7-49D5-B805-7FABAC77FD8B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B7-49D5-B805-7FABAC77FD8B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B7-49D5-B805-7FABAC77FD8B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B7-49D5-B805-7FABAC77FD8B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B7-49D5-B805-7FABAC77FD8B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B7-49D5-B805-7FABAC77FD8B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B7-49D5-B805-7FABAC77FD8B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B7-49D5-B805-7FABAC77FD8B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DB7-49D5-B805-7FABAC77FD8B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DB7-49D5-B805-7FABAC77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4E3-4E6B-A9A6-15C8143D0876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4E3-4E6B-A9A6-15C8143D0876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4E3-4E6B-A9A6-15C8143D0876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4E3-4E6B-A9A6-15C8143D0876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4E3-4E6B-A9A6-15C8143D0876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4E3-4E6B-A9A6-15C8143D0876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4E3-4E6B-A9A6-15C8143D0876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4E3-4E6B-A9A6-15C8143D0876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4E3-4E6B-A9A6-15C8143D0876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4E3-4E6B-A9A6-15C8143D0876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4E3-4E6B-A9A6-15C8143D0876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4E3-4E6B-A9A6-15C8143D0876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4E3-4E6B-A9A6-15C8143D0876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4E3-4E6B-A9A6-15C8143D0876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4E3-4E6B-A9A6-15C8143D0876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4E3-4E6B-A9A6-15C8143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4453030715926344E-3"/>
          <c:y val="6.59742494545678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59161287294724E-2"/>
          <c:y val="0.23606582111367816"/>
          <c:w val="0.6823276432164449"/>
          <c:h val="0.5898533641378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('8.7'!$B$27,'8.7'!$D$27,'8.7'!$F$27)</c:f>
              <c:numCache>
                <c:formatCode>#,##0.0</c:formatCode>
                <c:ptCount val="3"/>
                <c:pt idx="0">
                  <c:v>13006.842000000001</c:v>
                </c:pt>
                <c:pt idx="1">
                  <c:v>4241.1100000000006</c:v>
                </c:pt>
                <c:pt idx="2">
                  <c:v>3224.4380000000001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3-4244-B438-4F47DB704ED5}"/>
            </c:ext>
          </c:extLst>
        </c:ser>
        <c:ser>
          <c:idx val="1"/>
          <c:order val="1"/>
          <c:tx>
            <c:strRef>
              <c:f>'8.7'!$A$28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('8.7'!$B$28,'8.7'!$D$28,'8.7'!$F$28)</c:f>
              <c:numCache>
                <c:formatCode>#,##0.0</c:formatCode>
                <c:ptCount val="3"/>
                <c:pt idx="0">
                  <c:v>162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3-4244-B438-4F47DB704ED5}"/>
            </c:ext>
          </c:extLst>
        </c:ser>
        <c:ser>
          <c:idx val="2"/>
          <c:order val="2"/>
          <c:tx>
            <c:strRef>
              <c:f>'8.7'!$A$29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('8.7'!$B$29,'8.7'!$D$29,'8.7'!$F$29)</c:f>
              <c:numCache>
                <c:formatCode>#,##0.0</c:formatCode>
                <c:ptCount val="3"/>
                <c:pt idx="0">
                  <c:v>628</c:v>
                </c:pt>
                <c:pt idx="1">
                  <c:v>230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3-4244-B438-4F47DB704ED5}"/>
            </c:ext>
          </c:extLst>
        </c:ser>
        <c:ser>
          <c:idx val="3"/>
          <c:order val="3"/>
          <c:tx>
            <c:strRef>
              <c:f>'8.7'!$A$30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('8.7'!$B$30,'8.7'!$D$30,'8.7'!$F$30)</c:f>
              <c:numCache>
                <c:formatCode>#,##0.0</c:formatCode>
                <c:ptCount val="3"/>
                <c:pt idx="0">
                  <c:v>137</c:v>
                </c:pt>
                <c:pt idx="1">
                  <c:v>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83-4244-B438-4F47DB704ED5}"/>
            </c:ext>
          </c:extLst>
        </c:ser>
        <c:ser>
          <c:idx val="4"/>
          <c:order val="4"/>
          <c:tx>
            <c:strRef>
              <c:f>'8.7'!$A$31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('8.7'!$B$31,'8.7'!$D$31,'8.7'!$F$31)</c:f>
              <c:numCache>
                <c:formatCode>#,##0.0</c:formatCode>
                <c:ptCount val="3"/>
                <c:pt idx="0">
                  <c:v>1084.6300000000001</c:v>
                </c:pt>
                <c:pt idx="1">
                  <c:v>1066.42</c:v>
                </c:pt>
                <c:pt idx="2">
                  <c:v>1016.88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3-4244-B438-4F47DB704ED5}"/>
            </c:ext>
          </c:extLst>
        </c:ser>
        <c:ser>
          <c:idx val="5"/>
          <c:order val="5"/>
          <c:tx>
            <c:strRef>
              <c:f>'8.7'!$A$32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('8.7'!$B$32,'8.7'!$D$32,'8.7'!$F$32)</c:f>
              <c:numCache>
                <c:formatCode>#,##0.0</c:formatCode>
                <c:ptCount val="3"/>
                <c:pt idx="0">
                  <c:v>65517.313999999984</c:v>
                </c:pt>
                <c:pt idx="1">
                  <c:v>31361.826000000001</c:v>
                </c:pt>
                <c:pt idx="2">
                  <c:v>25882.938000000002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83-4244-B438-4F47DB704ED5}"/>
            </c:ext>
          </c:extLst>
        </c:ser>
        <c:ser>
          <c:idx val="6"/>
          <c:order val="6"/>
          <c:tx>
            <c:strRef>
              <c:f>'8.7'!$A$33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('8.7'!$B$33,'8.7'!$D$33,'8.7'!$F$33)</c:f>
              <c:numCache>
                <c:formatCode>#,##0.0</c:formatCode>
                <c:ptCount val="3"/>
                <c:pt idx="0">
                  <c:v>36427.445</c:v>
                </c:pt>
                <c:pt idx="1">
                  <c:v>14260.792000000001</c:v>
                </c:pt>
                <c:pt idx="2">
                  <c:v>9907.0550000000003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3-4244-B438-4F47DB704ED5}"/>
            </c:ext>
          </c:extLst>
        </c:ser>
        <c:ser>
          <c:idx val="7"/>
          <c:order val="7"/>
          <c:tx>
            <c:strRef>
              <c:f>'8.7'!$A$34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('8.7'!$B$34,'8.7'!$D$34,'8.7'!$F$34)</c:f>
              <c:numCache>
                <c:formatCode>#,##0.0</c:formatCode>
                <c:ptCount val="3"/>
                <c:pt idx="0">
                  <c:v>846.02800000000002</c:v>
                </c:pt>
                <c:pt idx="1">
                  <c:v>300.06100000000004</c:v>
                </c:pt>
                <c:pt idx="2">
                  <c:v>182.422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83-4244-B438-4F47DB70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930624"/>
        <c:axId val="287936512"/>
      </c:barChart>
      <c:catAx>
        <c:axId val="2879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6512"/>
        <c:crosses val="autoZero"/>
        <c:auto val="1"/>
        <c:lblAlgn val="ctr"/>
        <c:lblOffset val="100"/>
        <c:noMultiLvlLbl val="0"/>
      </c:catAx>
      <c:valAx>
        <c:axId val="2879365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06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4.305840647906911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77624328372563E-2"/>
          <c:y val="0.22826396700412449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'8.7'!$A$38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'8.7'!$B$38</c:f>
              <c:numCache>
                <c:formatCode>0.0%</c:formatCode>
                <c:ptCount val="1"/>
                <c:pt idx="0">
                  <c:v>1.1931638758715047E-2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9-4A0F-82BA-035962860AF3}"/>
            </c:ext>
          </c:extLst>
        </c:ser>
        <c:ser>
          <c:idx val="1"/>
          <c:order val="1"/>
          <c:tx>
            <c:strRef>
              <c:f>'8.7'!$A$39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'8.7'!$B$39</c:f>
              <c:numCache>
                <c:formatCode>0.0%</c:formatCode>
                <c:ptCount val="1"/>
                <c:pt idx="0">
                  <c:v>1.4634660166708684E-2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9-4A0F-82BA-035962860AF3}"/>
            </c:ext>
          </c:extLst>
        </c:ser>
        <c:ser>
          <c:idx val="2"/>
          <c:order val="2"/>
          <c:tx>
            <c:strRef>
              <c:f>'8.7'!$A$40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'8.7'!$B$40</c:f>
              <c:numCache>
                <c:formatCode>0.0%</c:formatCode>
                <c:ptCount val="1"/>
                <c:pt idx="0">
                  <c:v>2.2979701841291608E-2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9-4A0F-82BA-035962860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971584"/>
        <c:axId val="287973376"/>
      </c:barChart>
      <c:catAx>
        <c:axId val="28797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973376"/>
        <c:crosses val="autoZero"/>
        <c:auto val="1"/>
        <c:lblAlgn val="ctr"/>
        <c:lblOffset val="100"/>
        <c:noMultiLvlLbl val="0"/>
      </c:catAx>
      <c:valAx>
        <c:axId val="287973376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971584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808027923211171E-3"/>
          <c:y val="0.69218722659667542"/>
          <c:w val="0.63699220843467863"/>
          <c:h val="0.2284476352028839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4.2166403388874361E-3"/>
          <c:y val="1.9059821174489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4810906280163"/>
          <c:y val="0.22691036764352365"/>
          <c:w val="0.85638821011341448"/>
          <c:h val="0.581674088492769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('8.7'!$B$10,'8.7'!$D$10,'8.7'!$F$10)</c:f>
              <c:numCache>
                <c:formatCode>#,##0.0</c:formatCode>
                <c:ptCount val="3"/>
                <c:pt idx="0">
                  <c:v>20.6</c:v>
                </c:pt>
                <c:pt idx="1">
                  <c:v>2.88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D-4DCF-A958-59F74F1F0970}"/>
            </c:ext>
          </c:extLst>
        </c:ser>
        <c:ser>
          <c:idx val="1"/>
          <c:order val="1"/>
          <c:tx>
            <c:strRef>
              <c:f>'8.7'!$A$11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('8.7'!$B$11,'8.7'!$D$11,'8.7'!$F$11)</c:f>
              <c:numCache>
                <c:formatCode>#,##0.0</c:formatCode>
                <c:ptCount val="3"/>
                <c:pt idx="0">
                  <c:v>1084.6300000000001</c:v>
                </c:pt>
                <c:pt idx="1">
                  <c:v>1066.42</c:v>
                </c:pt>
                <c:pt idx="2">
                  <c:v>1016.88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D-4DCF-A958-59F74F1F0970}"/>
            </c:ext>
          </c:extLst>
        </c:ser>
        <c:ser>
          <c:idx val="2"/>
          <c:order val="2"/>
          <c:tx>
            <c:strRef>
              <c:f>'8.7'!$A$12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('8.7'!$B$12,'8.7'!$D$12,'8.7'!$F$12)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D-4DCF-A958-59F74F1F0970}"/>
            </c:ext>
          </c:extLst>
        </c:ser>
        <c:ser>
          <c:idx val="3"/>
          <c:order val="3"/>
          <c:tx>
            <c:strRef>
              <c:f>'8.7'!$A$13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('8.7'!$B$13,'8.7'!$D$13,'8.7'!$F$13)</c:f>
              <c:numCache>
                <c:formatCode>#,##0.0</c:formatCode>
                <c:ptCount val="3"/>
                <c:pt idx="0">
                  <c:v>31</c:v>
                </c:pt>
                <c:pt idx="1">
                  <c:v>91.816000000000003</c:v>
                </c:pt>
                <c:pt idx="2">
                  <c:v>53.194000000000003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D-4DCF-A958-59F74F1F0970}"/>
            </c:ext>
          </c:extLst>
        </c:ser>
        <c:ser>
          <c:idx val="4"/>
          <c:order val="4"/>
          <c:tx>
            <c:strRef>
              <c:f>'8.7'!$A$14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('8.7'!$B$14,'8.7'!$D$14,'8.7'!$F$14)</c:f>
              <c:numCache>
                <c:formatCode>#,##0.0</c:formatCode>
                <c:ptCount val="3"/>
                <c:pt idx="0">
                  <c:v>84</c:v>
                </c:pt>
                <c:pt idx="1">
                  <c:v>76.5</c:v>
                </c:pt>
                <c:pt idx="2">
                  <c:v>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FD-4DCF-A958-59F74F1F0970}"/>
            </c:ext>
          </c:extLst>
        </c:ser>
        <c:ser>
          <c:idx val="5"/>
          <c:order val="5"/>
          <c:tx>
            <c:strRef>
              <c:f>'8.7'!$A$15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('8.7'!$B$15,'8.7'!$D$15,'8.7'!$F$15)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FD-4DCF-A958-59F74F1F0970}"/>
            </c:ext>
          </c:extLst>
        </c:ser>
        <c:ser>
          <c:idx val="6"/>
          <c:order val="6"/>
          <c:tx>
            <c:strRef>
              <c:f>'8.7'!$A$16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('8.7'!$B$16,'8.7'!$D$16,'8.7'!$F$16)</c:f>
              <c:numCache>
                <c:formatCode>#,##0.0</c:formatCode>
                <c:ptCount val="3"/>
                <c:pt idx="0">
                  <c:v>5652</c:v>
                </c:pt>
                <c:pt idx="1">
                  <c:v>3591</c:v>
                </c:pt>
                <c:pt idx="2">
                  <c:v>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D-4DCF-A958-59F74F1F0970}"/>
            </c:ext>
          </c:extLst>
        </c:ser>
        <c:ser>
          <c:idx val="7"/>
          <c:order val="7"/>
          <c:tx>
            <c:strRef>
              <c:f>'8.7'!$A$17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('8.7'!$B$17,'8.7'!$D$17,'8.7'!$F$17)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FD-4DCF-A958-59F74F1F0970}"/>
            </c:ext>
          </c:extLst>
        </c:ser>
        <c:ser>
          <c:idx val="8"/>
          <c:order val="8"/>
          <c:tx>
            <c:strRef>
              <c:f>'8.7'!$A$18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('8.7'!$B$18,'8.7'!$D$18,'8.7'!$F$18)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FD-4DCF-A958-59F74F1F0970}"/>
            </c:ext>
          </c:extLst>
        </c:ser>
        <c:ser>
          <c:idx val="9"/>
          <c:order val="9"/>
          <c:tx>
            <c:strRef>
              <c:f>'8.7'!$A$19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('8.7'!$B$19,'8.7'!$D$19,'8.7'!$F$19)</c:f>
              <c:numCache>
                <c:formatCode>#,##0.0</c:formatCode>
                <c:ptCount val="3"/>
                <c:pt idx="0">
                  <c:v>216</c:v>
                </c:pt>
                <c:pt idx="1">
                  <c:v>169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D-4DCF-A958-59F74F1F0970}"/>
            </c:ext>
          </c:extLst>
        </c:ser>
        <c:ser>
          <c:idx val="10"/>
          <c:order val="10"/>
          <c:tx>
            <c:strRef>
              <c:f>'8.7'!$A$20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('8.7'!$B$20,'8.7'!$D$20,'8.7'!$F$20)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D-4DCF-A958-59F74F1F0970}"/>
            </c:ext>
          </c:extLst>
        </c:ser>
        <c:ser>
          <c:idx val="11"/>
          <c:order val="11"/>
          <c:tx>
            <c:strRef>
              <c:f>'8.7'!$A$21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('8.7'!$B$21,'8.7'!$D$21,'8.7'!$F$21)</c:f>
              <c:numCache>
                <c:formatCode>#,##0.0</c:formatCode>
                <c:ptCount val="3"/>
                <c:pt idx="0">
                  <c:v>54052</c:v>
                </c:pt>
                <c:pt idx="1">
                  <c:v>19660</c:v>
                </c:pt>
                <c:pt idx="2">
                  <c:v>16820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FD-4DCF-A958-59F74F1F0970}"/>
            </c:ext>
          </c:extLst>
        </c:ser>
        <c:ser>
          <c:idx val="12"/>
          <c:order val="12"/>
          <c:tx>
            <c:strRef>
              <c:f>'8.7'!$A$22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('8.7'!$B$22,'8.7'!$D$22,'8.7'!$F$22)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FD-4DCF-A958-59F74F1F0970}"/>
            </c:ext>
          </c:extLst>
        </c:ser>
        <c:ser>
          <c:idx val="13"/>
          <c:order val="13"/>
          <c:tx>
            <c:strRef>
              <c:f>'8.7'!$A$23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('8.7'!$B$23,'8.7'!$D$23,'8.7'!$F$23)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FD-4DCF-A958-59F74F1F0970}"/>
            </c:ext>
          </c:extLst>
        </c:ser>
        <c:ser>
          <c:idx val="14"/>
          <c:order val="14"/>
          <c:tx>
            <c:strRef>
              <c:f>'8.7'!$A$24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('8.7'!$B$24,'8.7'!$D$24,'8.7'!$F$24)</c:f>
              <c:numCache>
                <c:formatCode>#,##0.0</c:formatCode>
                <c:ptCount val="3"/>
                <c:pt idx="0">
                  <c:v>846.98</c:v>
                </c:pt>
                <c:pt idx="1">
                  <c:v>109.97999999999999</c:v>
                </c:pt>
                <c:pt idx="2">
                  <c:v>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FD-4DCF-A958-59F74F1F0970}"/>
            </c:ext>
          </c:extLst>
        </c:ser>
        <c:ser>
          <c:idx val="15"/>
          <c:order val="15"/>
          <c:tx>
            <c:strRef>
              <c:f>'8.7'!$A$25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('8.7'!$B$25,'8.7'!$D$25,'8.7'!$F$25)</c:f>
              <c:numCache>
                <c:formatCode>#,##0.0</c:formatCode>
                <c:ptCount val="3"/>
                <c:pt idx="0">
                  <c:v>79566.675999999992</c:v>
                </c:pt>
                <c:pt idx="1">
                  <c:v>45173.229000000007</c:v>
                </c:pt>
                <c:pt idx="2">
                  <c:v>34388.645000000004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FD-4DCF-A958-59F74F1F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078080"/>
        <c:axId val="288083968"/>
      </c:barChart>
      <c:catAx>
        <c:axId val="2880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83968"/>
        <c:crosses val="autoZero"/>
        <c:auto val="1"/>
        <c:lblAlgn val="ctr"/>
        <c:lblOffset val="100"/>
        <c:noMultiLvlLbl val="0"/>
      </c:catAx>
      <c:valAx>
        <c:axId val="28808396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7808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AB0-4C0C-BAAE-B9CF053FAA8E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AB0-4C0C-BAAE-B9CF053FAA8E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AB0-4C0C-BAAE-B9CF053FAA8E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AB0-4C0C-BAAE-B9CF053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44-4465-873E-4A4FA00BDF5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44-4465-873E-4A4FA00BDF5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44-4465-873E-4A4FA00BDF5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444-4465-873E-4A4FA00BDF5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444-4465-873E-4A4FA00BDF5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444-4465-873E-4A4FA00BDF5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444-4465-873E-4A4FA00BDF5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444-4465-873E-4A4FA00BDF5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444-4465-873E-4A4FA00BDF5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444-4465-873E-4A4FA00BDF5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444-4465-873E-4A4FA00BDF5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444-4465-873E-4A4FA00BDF5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444-4465-873E-4A4FA00BDF5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444-4465-873E-4A4FA00BDF5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444-4465-873E-4A4FA00BDF5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444-4465-873E-4A4FA00B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Spotřeba tepla podle 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sektorů</a:t>
            </a:r>
            <a:r>
              <a:rPr lang="cs-CZ" sz="10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národního hospodářství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(GJ)</a:t>
            </a:r>
          </a:p>
        </c:rich>
      </c:tx>
      <c:layout>
        <c:manualLayout>
          <c:xMode val="edge"/>
          <c:yMode val="edge"/>
          <c:x val="7.426369680818495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0150053825764"/>
          <c:y val="0.2331370396882208"/>
          <c:w val="0.6585583535335946"/>
          <c:h val="0.57340728836580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'8.8'!$A$27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('8.8'!$B$27,'8.8'!$D$27,'8.8'!$F$27)</c:f>
              <c:numCache>
                <c:formatCode>#,##0.0</c:formatCode>
                <c:ptCount val="3"/>
                <c:pt idx="0">
                  <c:v>145124.12700000001</c:v>
                </c:pt>
                <c:pt idx="1">
                  <c:v>113676.09700000001</c:v>
                </c:pt>
                <c:pt idx="2">
                  <c:v>104042.37000000002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5-4A99-9853-A866AAAB61CA}"/>
            </c:ext>
          </c:extLst>
        </c:ser>
        <c:ser>
          <c:idx val="1"/>
          <c:order val="1"/>
          <c:tx>
            <c:strRef>
              <c:f>'8.8'!$A$28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('8.8'!$B$28,'8.8'!$D$28,'8.8'!$F$28)</c:f>
              <c:numCache>
                <c:formatCode>#,##0.0</c:formatCode>
                <c:ptCount val="3"/>
                <c:pt idx="0">
                  <c:v>44371.494000000006</c:v>
                </c:pt>
                <c:pt idx="1">
                  <c:v>31470.272000000001</c:v>
                </c:pt>
                <c:pt idx="2">
                  <c:v>27366.661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5-4A99-9853-A866AAAB61CA}"/>
            </c:ext>
          </c:extLst>
        </c:ser>
        <c:ser>
          <c:idx val="2"/>
          <c:order val="2"/>
          <c:tx>
            <c:strRef>
              <c:f>'8.8'!$A$29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('8.8'!$B$29,'8.8'!$D$29,'8.8'!$F$29)</c:f>
              <c:numCache>
                <c:formatCode>#,##0.0</c:formatCode>
                <c:ptCount val="3"/>
                <c:pt idx="0">
                  <c:v>2690.6580000000004</c:v>
                </c:pt>
                <c:pt idx="1">
                  <c:v>661.73899999999992</c:v>
                </c:pt>
                <c:pt idx="2">
                  <c:v>410.82000000000005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5-4A99-9853-A866AAAB61CA}"/>
            </c:ext>
          </c:extLst>
        </c:ser>
        <c:ser>
          <c:idx val="3"/>
          <c:order val="3"/>
          <c:tx>
            <c:strRef>
              <c:f>'8.8'!$A$30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('8.8'!$B$30,'8.8'!$D$30,'8.8'!$F$30)</c:f>
              <c:numCache>
                <c:formatCode>#,##0.0</c:formatCode>
                <c:ptCount val="3"/>
                <c:pt idx="0">
                  <c:v>7525.6570000000002</c:v>
                </c:pt>
                <c:pt idx="1">
                  <c:v>2658.1550000000002</c:v>
                </c:pt>
                <c:pt idx="2">
                  <c:v>1398.232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5-4A99-9853-A866AAAB61CA}"/>
            </c:ext>
          </c:extLst>
        </c:ser>
        <c:ser>
          <c:idx val="4"/>
          <c:order val="4"/>
          <c:tx>
            <c:strRef>
              <c:f>'8.8'!$A$31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('8.8'!$B$31,'8.8'!$D$31,'8.8'!$F$31)</c:f>
              <c:numCache>
                <c:formatCode>#,##0.0</c:formatCode>
                <c:ptCount val="3"/>
                <c:pt idx="0">
                  <c:v>3977.2139999999999</c:v>
                </c:pt>
                <c:pt idx="1">
                  <c:v>3669.873</c:v>
                </c:pt>
                <c:pt idx="2">
                  <c:v>3270.3710000000001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5-4A99-9853-A866AAAB61CA}"/>
            </c:ext>
          </c:extLst>
        </c:ser>
        <c:ser>
          <c:idx val="5"/>
          <c:order val="5"/>
          <c:tx>
            <c:strRef>
              <c:f>'8.8'!$A$32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('8.8'!$B$32,'8.8'!$D$32,'8.8'!$F$32)</c:f>
              <c:numCache>
                <c:formatCode>#,##0.0</c:formatCode>
                <c:ptCount val="3"/>
                <c:pt idx="0">
                  <c:v>370192.96500000003</c:v>
                </c:pt>
                <c:pt idx="1">
                  <c:v>161077.05100000001</c:v>
                </c:pt>
                <c:pt idx="2">
                  <c:v>131515.20699999999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5-4A99-9853-A866AAAB61CA}"/>
            </c:ext>
          </c:extLst>
        </c:ser>
        <c:ser>
          <c:idx val="6"/>
          <c:order val="6"/>
          <c:tx>
            <c:strRef>
              <c:f>'8.8'!$A$33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('8.8'!$B$33,'8.8'!$D$33,'8.8'!$F$33)</c:f>
              <c:numCache>
                <c:formatCode>#,##0.0</c:formatCode>
                <c:ptCount val="3"/>
                <c:pt idx="0">
                  <c:v>132893.49000000002</c:v>
                </c:pt>
                <c:pt idx="1">
                  <c:v>53947.238000000012</c:v>
                </c:pt>
                <c:pt idx="2">
                  <c:v>39461.406999999985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5-4A99-9853-A866AAAB61CA}"/>
            </c:ext>
          </c:extLst>
        </c:ser>
        <c:ser>
          <c:idx val="7"/>
          <c:order val="7"/>
          <c:tx>
            <c:strRef>
              <c:f>'8.8'!$A$34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('8.8'!$B$34,'8.8'!$D$34,'8.8'!$F$34)</c:f>
              <c:numCache>
                <c:formatCode>#,##0.0</c:formatCode>
                <c:ptCount val="3"/>
                <c:pt idx="0">
                  <c:v>8613.121000000001</c:v>
                </c:pt>
                <c:pt idx="1">
                  <c:v>3574.1269999999995</c:v>
                </c:pt>
                <c:pt idx="2">
                  <c:v>2661.0219999999999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5-4A99-9853-A866AAA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894528"/>
        <c:axId val="287896320"/>
      </c:barChart>
      <c:catAx>
        <c:axId val="287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6320"/>
        <c:crosses val="autoZero"/>
        <c:auto val="1"/>
        <c:lblAlgn val="ctr"/>
        <c:lblOffset val="100"/>
        <c:noMultiLvlLbl val="0"/>
      </c:catAx>
      <c:valAx>
        <c:axId val="287896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4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535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'8.8'!$A$38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'8.8'!$B$38</c:f>
              <c:numCache>
                <c:formatCode>0.0%</c:formatCode>
                <c:ptCount val="1"/>
                <c:pt idx="0">
                  <c:v>0.15956269016033989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6C-9703-FB8588C05095}"/>
            </c:ext>
          </c:extLst>
        </c:ser>
        <c:ser>
          <c:idx val="1"/>
          <c:order val="1"/>
          <c:tx>
            <c:strRef>
              <c:f>'8.8'!$A$39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'8.8'!$B$39</c:f>
              <c:numCache>
                <c:formatCode>0.0%</c:formatCode>
                <c:ptCount val="1"/>
                <c:pt idx="0">
                  <c:v>0.18806759253546143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6C-9703-FB8588C05095}"/>
            </c:ext>
          </c:extLst>
        </c:ser>
        <c:ser>
          <c:idx val="2"/>
          <c:order val="2"/>
          <c:tx>
            <c:strRef>
              <c:f>'8.8'!$A$40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'8.8'!$B$40</c:f>
              <c:numCache>
                <c:formatCode>0.0%</c:formatCode>
                <c:ptCount val="1"/>
                <c:pt idx="0">
                  <c:v>0.12616109694853897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A-4B6C-9703-FB8588C0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55680"/>
        <c:axId val="288461568"/>
      </c:barChart>
      <c:catAx>
        <c:axId val="288455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461568"/>
        <c:crosses val="autoZero"/>
        <c:auto val="1"/>
        <c:lblAlgn val="ctr"/>
        <c:lblOffset val="100"/>
        <c:noMultiLvlLbl val="0"/>
      </c:catAx>
      <c:valAx>
        <c:axId val="28846156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455680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2.8660647875041679E-2"/>
          <c:y val="0.73001149180090974"/>
          <c:w val="0.63215986890527576"/>
          <c:h val="0.2699885081990903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1527539467353077E-3"/>
          <c:y val="2.029326427900720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'8.8'!$A$10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('8.8'!$B$10,'8.8'!$D$10,'8.8'!$F$10)</c:f>
              <c:numCache>
                <c:formatCode>#,##0.0</c:formatCode>
                <c:ptCount val="3"/>
                <c:pt idx="0">
                  <c:v>48727.542000000001</c:v>
                </c:pt>
                <c:pt idx="1">
                  <c:v>18373.467999999997</c:v>
                </c:pt>
                <c:pt idx="2">
                  <c:v>25705.352999999996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AAC-A061-D4A990A73091}"/>
            </c:ext>
          </c:extLst>
        </c:ser>
        <c:ser>
          <c:idx val="1"/>
          <c:order val="1"/>
          <c:tx>
            <c:strRef>
              <c:f>'8.8'!$A$11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('8.8'!$B$11,'8.8'!$D$11,'8.8'!$F$11)</c:f>
              <c:numCache>
                <c:formatCode>#,##0.0</c:formatCode>
                <c:ptCount val="3"/>
                <c:pt idx="0">
                  <c:v>83.388999999999996</c:v>
                </c:pt>
                <c:pt idx="1">
                  <c:v>40.561999999999998</c:v>
                </c:pt>
                <c:pt idx="2">
                  <c:v>37.652000000000001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9-4AAC-A061-D4A990A73091}"/>
            </c:ext>
          </c:extLst>
        </c:ser>
        <c:ser>
          <c:idx val="2"/>
          <c:order val="2"/>
          <c:tx>
            <c:strRef>
              <c:f>'8.8'!$A$12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('8.8'!$B$12,'8.8'!$D$12,'8.8'!$F$12)</c:f>
              <c:numCache>
                <c:formatCode>#,##0.0</c:formatCode>
                <c:ptCount val="3"/>
                <c:pt idx="0">
                  <c:v>390468.70299999998</c:v>
                </c:pt>
                <c:pt idx="1">
                  <c:v>157503.68700000001</c:v>
                </c:pt>
                <c:pt idx="2">
                  <c:v>117515.83600000001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9-4AAC-A061-D4A990A73091}"/>
            </c:ext>
          </c:extLst>
        </c:ser>
        <c:ser>
          <c:idx val="3"/>
          <c:order val="3"/>
          <c:tx>
            <c:strRef>
              <c:f>'8.8'!$A$13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('8.8'!$B$13,'8.8'!$D$13,'8.8'!$F$13)</c:f>
              <c:numCache>
                <c:formatCode>#,##0.0</c:formatCode>
                <c:ptCount val="3"/>
                <c:pt idx="0">
                  <c:v>0</c:v>
                </c:pt>
                <c:pt idx="1">
                  <c:v>14.414</c:v>
                </c:pt>
                <c:pt idx="2">
                  <c:v>16.696000000000002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9-4AAC-A061-D4A990A73091}"/>
            </c:ext>
          </c:extLst>
        </c:ser>
        <c:ser>
          <c:idx val="4"/>
          <c:order val="4"/>
          <c:tx>
            <c:strRef>
              <c:f>'8.8'!$A$14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('8.8'!$B$14,'8.8'!$D$14,'8.8'!$F$14)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9-4AAC-A061-D4A990A73091}"/>
            </c:ext>
          </c:extLst>
        </c:ser>
        <c:ser>
          <c:idx val="5"/>
          <c:order val="5"/>
          <c:tx>
            <c:strRef>
              <c:f>'8.8'!$A$15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('8.8'!$B$15,'8.8'!$D$15,'8.8'!$F$15)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D9-4AAC-A061-D4A990A73091}"/>
            </c:ext>
          </c:extLst>
        </c:ser>
        <c:ser>
          <c:idx val="6"/>
          <c:order val="6"/>
          <c:tx>
            <c:strRef>
              <c:f>'8.8'!$A$16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('8.8'!$B$16,'8.8'!$D$16,'8.8'!$F$16)</c:f>
              <c:numCache>
                <c:formatCode>#,##0.0</c:formatCode>
                <c:ptCount val="3"/>
                <c:pt idx="0">
                  <c:v>9747.6139999999996</c:v>
                </c:pt>
                <c:pt idx="1">
                  <c:v>5934.13</c:v>
                </c:pt>
                <c:pt idx="2">
                  <c:v>3011.69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9-4AAC-A061-D4A990A73091}"/>
            </c:ext>
          </c:extLst>
        </c:ser>
        <c:ser>
          <c:idx val="7"/>
          <c:order val="7"/>
          <c:tx>
            <c:strRef>
              <c:f>'8.8'!$A$17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('8.8'!$B$17,'8.8'!$D$17,'8.8'!$F$17)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D9-4AAC-A061-D4A990A73091}"/>
            </c:ext>
          </c:extLst>
        </c:ser>
        <c:ser>
          <c:idx val="8"/>
          <c:order val="8"/>
          <c:tx>
            <c:strRef>
              <c:f>'8.8'!$A$18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('8.8'!$B$18,'8.8'!$D$18,'8.8'!$F$18)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9-4AAC-A061-D4A990A73091}"/>
            </c:ext>
          </c:extLst>
        </c:ser>
        <c:ser>
          <c:idx val="9"/>
          <c:order val="9"/>
          <c:tx>
            <c:strRef>
              <c:f>'8.8'!$A$19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('8.8'!$B$19,'8.8'!$D$19,'8.8'!$F$19)</c:f>
              <c:numCache>
                <c:formatCode>#,##0.0</c:formatCode>
                <c:ptCount val="3"/>
                <c:pt idx="0">
                  <c:v>55272.83</c:v>
                </c:pt>
                <c:pt idx="1">
                  <c:v>46059.72</c:v>
                </c:pt>
                <c:pt idx="2">
                  <c:v>45937.56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9-4AAC-A061-D4A990A73091}"/>
            </c:ext>
          </c:extLst>
        </c:ser>
        <c:ser>
          <c:idx val="10"/>
          <c:order val="10"/>
          <c:tx>
            <c:strRef>
              <c:f>'8.8'!$A$20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('8.8'!$B$20,'8.8'!$D$20,'8.8'!$F$20)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9-4AAC-A061-D4A990A73091}"/>
            </c:ext>
          </c:extLst>
        </c:ser>
        <c:ser>
          <c:idx val="11"/>
          <c:order val="11"/>
          <c:tx>
            <c:strRef>
              <c:f>'8.8'!$A$21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('8.8'!$B$21,'8.8'!$D$21,'8.8'!$F$21)</c:f>
              <c:numCache>
                <c:formatCode>#,##0.0</c:formatCode>
                <c:ptCount val="3"/>
                <c:pt idx="0">
                  <c:v>1246</c:v>
                </c:pt>
                <c:pt idx="1">
                  <c:v>1230</c:v>
                </c:pt>
                <c:pt idx="2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9-4AAC-A061-D4A990A73091}"/>
            </c:ext>
          </c:extLst>
        </c:ser>
        <c:ser>
          <c:idx val="12"/>
          <c:order val="12"/>
          <c:tx>
            <c:strRef>
              <c:f>'8.8'!$A$22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('8.8'!$B$22,'8.8'!$D$22,'8.8'!$F$22)</c:f>
              <c:numCache>
                <c:formatCode>#,##0.0</c:formatCode>
                <c:ptCount val="3"/>
                <c:pt idx="0">
                  <c:v>125058.06200000001</c:v>
                </c:pt>
                <c:pt idx="1">
                  <c:v>102737.495</c:v>
                </c:pt>
                <c:pt idx="2">
                  <c:v>76183.165999999997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D9-4AAC-A061-D4A990A73091}"/>
            </c:ext>
          </c:extLst>
        </c:ser>
        <c:ser>
          <c:idx val="13"/>
          <c:order val="13"/>
          <c:tx>
            <c:strRef>
              <c:f>'8.8'!$A$23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('8.8'!$B$23,'8.8'!$D$23,'8.8'!$F$23)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9-4AAC-A061-D4A990A73091}"/>
            </c:ext>
          </c:extLst>
        </c:ser>
        <c:ser>
          <c:idx val="14"/>
          <c:order val="14"/>
          <c:tx>
            <c:strRef>
              <c:f>'8.8'!$A$24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('8.8'!$B$24,'8.8'!$D$24,'8.8'!$F$24)</c:f>
              <c:numCache>
                <c:formatCode>#,##0.0</c:formatCode>
                <c:ptCount val="3"/>
                <c:pt idx="0">
                  <c:v>357.49499999999995</c:v>
                </c:pt>
                <c:pt idx="1">
                  <c:v>68.27</c:v>
                </c:pt>
                <c:pt idx="2">
                  <c:v>74.899000000000001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D9-4AAC-A061-D4A990A73091}"/>
            </c:ext>
          </c:extLst>
        </c:ser>
        <c:ser>
          <c:idx val="15"/>
          <c:order val="15"/>
          <c:tx>
            <c:strRef>
              <c:f>'8.8'!$A$25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('8.8'!$B$25,'8.8'!$D$25,'8.8'!$F$25)</c:f>
              <c:numCache>
                <c:formatCode>#,##0.0</c:formatCode>
                <c:ptCount val="3"/>
                <c:pt idx="0">
                  <c:v>119038.05100000001</c:v>
                </c:pt>
                <c:pt idx="1">
                  <c:v>58057.864999999991</c:v>
                </c:pt>
                <c:pt idx="2">
                  <c:v>55024.345000000008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D9-4AAC-A061-D4A990A7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565184"/>
        <c:axId val="288228096"/>
      </c:barChart>
      <c:catAx>
        <c:axId val="233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228096"/>
        <c:crosses val="autoZero"/>
        <c:auto val="1"/>
        <c:lblAlgn val="ctr"/>
        <c:lblOffset val="100"/>
        <c:noMultiLvlLbl val="0"/>
      </c:catAx>
      <c:valAx>
        <c:axId val="28822809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5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C86F-4DF0-AB68-7782C13EFE9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C86F-4DF0-AB68-7782C13EFE9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C86F-4DF0-AB68-7782C13EFE9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C86F-4DF0-AB68-7782C13EF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krajů ČR</a:t>
            </a:r>
            <a:r>
              <a:rPr lang="cs-CZ" sz="1000" baseline="0">
                <a:solidFill>
                  <a:schemeClr val="accent1"/>
                </a:solidFill>
              </a:rPr>
              <a:t> na </a:t>
            </a:r>
            <a:r>
              <a:rPr lang="cs-CZ" sz="1000">
                <a:solidFill>
                  <a:schemeClr val="accent1"/>
                </a:solidFill>
              </a:rPr>
              <a:t>dodávkách tepla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1699430658502519E-2"/>
          <c:y val="1.705437550537149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88706547475116"/>
          <c:y val="0.11085016350600201"/>
          <c:w val="0.84366886529688589"/>
          <c:h val="0.7730427545344885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DE1A-44E4-AEB6-A3524CFE6F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DE1A-44E4-AEB6-A3524CFE6F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DE1A-44E4-AEB6-A3524CFE6F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9-DE1A-44E4-AEB6-A3524CFE6F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DE1A-44E4-AEB6-A3524CFE6F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58CD-40D8-A955-463567CFDADD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E1A-44E4-AEB6-A3524CFE6F2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58CD-40D8-A955-463567CFDADD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BBDD-4778-8908-D00B076481BE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DE1A-44E4-AEB6-A3524CFE6F2B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DE1A-44E4-AEB6-A3524CFE6F2B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4-DE1A-44E4-AEB6-A3524CFE6F2B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E1A-44E4-AEB6-A3524CFE6F2B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2-DE1A-44E4-AEB6-A3524CFE6F2B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BDD-4778-8908-D00B076481BE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E1A-44E4-AEB6-A3524CFE6F2B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E1A-44E4-AEB6-A3524CFE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'5.2'!$B$22:$B$35</c:f>
              <c:numCache>
                <c:formatCode>#,##0.0</c:formatCode>
                <c:ptCount val="14"/>
                <c:pt idx="0">
                  <c:v>582.66225099999997</c:v>
                </c:pt>
                <c:pt idx="1">
                  <c:v>567.82498900000007</c:v>
                </c:pt>
                <c:pt idx="2">
                  <c:v>717.58979599999998</c:v>
                </c:pt>
                <c:pt idx="3">
                  <c:v>522.03519400000005</c:v>
                </c:pt>
                <c:pt idx="4">
                  <c:v>212.00411900000006</c:v>
                </c:pt>
                <c:pt idx="5">
                  <c:v>464.96220200000005</c:v>
                </c:pt>
                <c:pt idx="6">
                  <c:v>266.74282000000005</c:v>
                </c:pt>
                <c:pt idx="7">
                  <c:v>1464.447494</c:v>
                </c:pt>
                <c:pt idx="8">
                  <c:v>441.40861899999993</c:v>
                </c:pt>
                <c:pt idx="9">
                  <c:v>452.58958400000006</c:v>
                </c:pt>
                <c:pt idx="10">
                  <c:v>563.63145299999996</c:v>
                </c:pt>
                <c:pt idx="11">
                  <c:v>2778.2207190000004</c:v>
                </c:pt>
                <c:pt idx="12">
                  <c:v>2031.8892310000003</c:v>
                </c:pt>
                <c:pt idx="13">
                  <c:v>541.74962100000005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D-40D8-A955-463567CFDA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64-4BEB-9793-3957C5444001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64-4BEB-9793-3957C5444001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64-4BEB-9793-3957C5444001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64-4BEB-9793-3957C5444001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64-4BEB-9793-3957C5444001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64-4BEB-9793-3957C5444001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64-4BEB-9793-3957C5444001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64-4BEB-9793-3957C5444001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64-4BEB-9793-3957C5444001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64-4BEB-9793-3957C5444001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64-4BEB-9793-3957C5444001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64-4BEB-9793-3957C5444001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64-4BEB-9793-3957C5444001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64-4BEB-9793-3957C5444001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B64-4BEB-9793-3957C5444001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B64-4BEB-9793-3957C544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63E-4"/>
          <c:y val="1.32599627023583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97119597625161E-2"/>
          <c:y val="0.25384901537268989"/>
          <c:w val="0.63463183778965071"/>
          <c:h val="0.546008028155024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'8.9'!$A$27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('8.9'!$B$27,'8.9'!$D$27,'8.9'!$F$27)</c:f>
              <c:numCache>
                <c:formatCode>#,##0.0</c:formatCode>
                <c:ptCount val="3"/>
                <c:pt idx="0">
                  <c:v>30080.394</c:v>
                </c:pt>
                <c:pt idx="1">
                  <c:v>21957.238000000001</c:v>
                </c:pt>
                <c:pt idx="2">
                  <c:v>18636.538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7-474C-83B6-66F9D6E7D10B}"/>
            </c:ext>
          </c:extLst>
        </c:ser>
        <c:ser>
          <c:idx val="1"/>
          <c:order val="1"/>
          <c:tx>
            <c:strRef>
              <c:f>'8.9'!$A$28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('8.9'!$B$28,'8.9'!$D$28,'8.9'!$F$28)</c:f>
              <c:numCache>
                <c:formatCode>#,##0.0</c:formatCode>
                <c:ptCount val="3"/>
                <c:pt idx="0">
                  <c:v>1572.318</c:v>
                </c:pt>
                <c:pt idx="1">
                  <c:v>274.70499999999998</c:v>
                </c:pt>
                <c:pt idx="2">
                  <c:v>216.27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7-474C-83B6-66F9D6E7D10B}"/>
            </c:ext>
          </c:extLst>
        </c:ser>
        <c:ser>
          <c:idx val="2"/>
          <c:order val="2"/>
          <c:tx>
            <c:strRef>
              <c:f>'8.9'!$A$29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('8.9'!$B$29,'8.9'!$D$29,'8.9'!$F$29)</c:f>
              <c:numCache>
                <c:formatCode>#,##0.0</c:formatCode>
                <c:ptCount val="3"/>
                <c:pt idx="0">
                  <c:v>67.900000000000006</c:v>
                </c:pt>
                <c:pt idx="1">
                  <c:v>12.8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7-474C-83B6-66F9D6E7D10B}"/>
            </c:ext>
          </c:extLst>
        </c:ser>
        <c:ser>
          <c:idx val="3"/>
          <c:order val="3"/>
          <c:tx>
            <c:strRef>
              <c:f>'8.9'!$A$30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('8.9'!$B$30,'8.9'!$D$30,'8.9'!$F$30)</c:f>
              <c:numCache>
                <c:formatCode>#,##0.0</c:formatCode>
                <c:ptCount val="3"/>
                <c:pt idx="0">
                  <c:v>998.36099999999999</c:v>
                </c:pt>
                <c:pt idx="1">
                  <c:v>130.10300000000001</c:v>
                </c:pt>
                <c:pt idx="2">
                  <c:v>39.234999999999999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7-474C-83B6-66F9D6E7D10B}"/>
            </c:ext>
          </c:extLst>
        </c:ser>
        <c:ser>
          <c:idx val="4"/>
          <c:order val="4"/>
          <c:tx>
            <c:strRef>
              <c:f>'8.9'!$A$31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('8.9'!$B$31,'8.9'!$D$31,'8.9'!$F$31)</c:f>
              <c:numCache>
                <c:formatCode>#,##0.0</c:formatCode>
                <c:ptCount val="3"/>
                <c:pt idx="0">
                  <c:v>896.47399999999993</c:v>
                </c:pt>
                <c:pt idx="1">
                  <c:v>704.20299999999997</c:v>
                </c:pt>
                <c:pt idx="2">
                  <c:v>617.68100000000004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7-474C-83B6-66F9D6E7D10B}"/>
            </c:ext>
          </c:extLst>
        </c:ser>
        <c:ser>
          <c:idx val="5"/>
          <c:order val="5"/>
          <c:tx>
            <c:strRef>
              <c:f>'8.9'!$A$32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('8.9'!$B$32,'8.9'!$D$32,'8.9'!$F$32)</c:f>
              <c:numCache>
                <c:formatCode>#,##0.0</c:formatCode>
                <c:ptCount val="3"/>
                <c:pt idx="0">
                  <c:v>99645.47500000002</c:v>
                </c:pt>
                <c:pt idx="1">
                  <c:v>51441.100999999995</c:v>
                </c:pt>
                <c:pt idx="2">
                  <c:v>43021.592000000004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7-474C-83B6-66F9D6E7D10B}"/>
            </c:ext>
          </c:extLst>
        </c:ser>
        <c:ser>
          <c:idx val="6"/>
          <c:order val="6"/>
          <c:tx>
            <c:strRef>
              <c:f>'8.9'!$A$33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('8.9'!$B$33,'8.9'!$D$33,'8.9'!$F$33)</c:f>
              <c:numCache>
                <c:formatCode>#,##0.0</c:formatCode>
                <c:ptCount val="3"/>
                <c:pt idx="0">
                  <c:v>60044.498999999989</c:v>
                </c:pt>
                <c:pt idx="1">
                  <c:v>39145.353999999999</c:v>
                </c:pt>
                <c:pt idx="2">
                  <c:v>32367.223000000005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7-474C-83B6-66F9D6E7D10B}"/>
            </c:ext>
          </c:extLst>
        </c:ser>
        <c:ser>
          <c:idx val="7"/>
          <c:order val="7"/>
          <c:tx>
            <c:strRef>
              <c:f>'8.9'!$A$34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('8.9'!$B$34,'8.9'!$D$34,'8.9'!$F$34)</c:f>
              <c:numCache>
                <c:formatCode>#,##0.0</c:formatCode>
                <c:ptCount val="3"/>
                <c:pt idx="0">
                  <c:v>1282.2860000000001</c:v>
                </c:pt>
                <c:pt idx="1">
                  <c:v>653.81000000000006</c:v>
                </c:pt>
                <c:pt idx="2">
                  <c:v>284.2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7-474C-83B6-66F9D6E7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536640"/>
        <c:axId val="199538176"/>
      </c:barChart>
      <c:catAx>
        <c:axId val="1995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8176"/>
        <c:crosses val="autoZero"/>
        <c:auto val="1"/>
        <c:lblAlgn val="ctr"/>
        <c:lblOffset val="100"/>
        <c:noMultiLvlLbl val="0"/>
      </c:catAx>
      <c:valAx>
        <c:axId val="1995381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'8.9'!$A$38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'8.9'!$B$38</c:f>
              <c:numCache>
                <c:formatCode>0.0%</c:formatCode>
                <c:ptCount val="1"/>
                <c:pt idx="0">
                  <c:v>3.2592315296189833E-2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1-40B9-86E9-FCC4A9713A4F}"/>
            </c:ext>
          </c:extLst>
        </c:ser>
        <c:ser>
          <c:idx val="1"/>
          <c:order val="1"/>
          <c:tx>
            <c:strRef>
              <c:f>'8.9'!$A$39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'8.9'!$B$39</c:f>
              <c:numCache>
                <c:formatCode>0.0%</c:formatCode>
                <c:ptCount val="1"/>
                <c:pt idx="0">
                  <c:v>4.1638280040876018E-2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1-40B9-86E9-FCC4A9713A4F}"/>
            </c:ext>
          </c:extLst>
        </c:ser>
        <c:ser>
          <c:idx val="2"/>
          <c:order val="2"/>
          <c:tx>
            <c:strRef>
              <c:f>'8.9'!$A$40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'8.9'!$B$40</c:f>
              <c:numCache>
                <c:formatCode>0.0%</c:formatCode>
                <c:ptCount val="1"/>
                <c:pt idx="0">
                  <c:v>3.8027034635070157E-2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1-40B9-86E9-FCC4A971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29728"/>
        <c:axId val="288331264"/>
      </c:barChart>
      <c:catAx>
        <c:axId val="288329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331264"/>
        <c:crosses val="autoZero"/>
        <c:auto val="1"/>
        <c:lblAlgn val="ctr"/>
        <c:lblOffset val="100"/>
        <c:noMultiLvlLbl val="0"/>
      </c:catAx>
      <c:valAx>
        <c:axId val="28833126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32972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4444444444441E-3"/>
          <c:y val="0.71354583342734568"/>
          <c:w val="0.69889982502187231"/>
          <c:h val="0.2782670358396482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5.1063114008915024E-4"/>
          <c:y val="1.924944983567779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'8.9'!$A$10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('8.9'!$B$10,'8.9'!$D$10,'8.9'!$F$10)</c:f>
              <c:numCache>
                <c:formatCode>#,##0.0</c:formatCode>
                <c:ptCount val="3"/>
                <c:pt idx="0">
                  <c:v>12607.780999999999</c:v>
                </c:pt>
                <c:pt idx="1">
                  <c:v>8278.9840000000004</c:v>
                </c:pt>
                <c:pt idx="2">
                  <c:v>3687.299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9-49E0-B9F8-A65835EE11A6}"/>
            </c:ext>
          </c:extLst>
        </c:ser>
        <c:ser>
          <c:idx val="1"/>
          <c:order val="1"/>
          <c:tx>
            <c:strRef>
              <c:f>'8.9'!$A$11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('8.9'!$B$11,'8.9'!$D$11,'8.9'!$F$11)</c:f>
              <c:numCache>
                <c:formatCode>#,##0.0</c:formatCode>
                <c:ptCount val="3"/>
                <c:pt idx="0">
                  <c:v>2653.5129999999999</c:v>
                </c:pt>
                <c:pt idx="1">
                  <c:v>2434.893</c:v>
                </c:pt>
                <c:pt idx="2">
                  <c:v>2626.3130000000001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9-49E0-B9F8-A65835EE11A6}"/>
            </c:ext>
          </c:extLst>
        </c:ser>
        <c:ser>
          <c:idx val="2"/>
          <c:order val="2"/>
          <c:tx>
            <c:strRef>
              <c:f>'8.9'!$A$12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('8.9'!$B$12,'8.9'!$D$12,'8.9'!$F$12)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9-49E0-B9F8-A65835EE11A6}"/>
            </c:ext>
          </c:extLst>
        </c:ser>
        <c:ser>
          <c:idx val="3"/>
          <c:order val="3"/>
          <c:tx>
            <c:strRef>
              <c:f>'8.9'!$A$13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('8.9'!$B$13,'8.9'!$D$13,'8.9'!$F$13)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9-49E0-B9F8-A65835EE11A6}"/>
            </c:ext>
          </c:extLst>
        </c:ser>
        <c:ser>
          <c:idx val="4"/>
          <c:order val="4"/>
          <c:tx>
            <c:strRef>
              <c:f>'8.9'!$A$14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('8.9'!$B$14,'8.9'!$D$14,'8.9'!$F$14)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9-49E0-B9F8-A65835EE11A6}"/>
            </c:ext>
          </c:extLst>
        </c:ser>
        <c:ser>
          <c:idx val="5"/>
          <c:order val="5"/>
          <c:tx>
            <c:strRef>
              <c:f>'8.9'!$A$15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('8.9'!$B$15,'8.9'!$D$15,'8.9'!$F$15)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F9-49E0-B9F8-A65835EE11A6}"/>
            </c:ext>
          </c:extLst>
        </c:ser>
        <c:ser>
          <c:idx val="6"/>
          <c:order val="6"/>
          <c:tx>
            <c:strRef>
              <c:f>'8.9'!$A$16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('8.9'!$B$16,'8.9'!$D$16,'8.9'!$F$16)</c:f>
              <c:numCache>
                <c:formatCode>#,##0.0</c:formatCode>
                <c:ptCount val="3"/>
                <c:pt idx="0">
                  <c:v>89380.947999999989</c:v>
                </c:pt>
                <c:pt idx="1">
                  <c:v>65689.018000000011</c:v>
                </c:pt>
                <c:pt idx="2">
                  <c:v>58611.942999999999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9-49E0-B9F8-A65835EE11A6}"/>
            </c:ext>
          </c:extLst>
        </c:ser>
        <c:ser>
          <c:idx val="7"/>
          <c:order val="7"/>
          <c:tx>
            <c:strRef>
              <c:f>'8.9'!$A$17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('8.9'!$B$17,'8.9'!$D$17,'8.9'!$F$17)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F9-49E0-B9F8-A65835EE11A6}"/>
            </c:ext>
          </c:extLst>
        </c:ser>
        <c:ser>
          <c:idx val="8"/>
          <c:order val="8"/>
          <c:tx>
            <c:strRef>
              <c:f>'8.9'!$A$18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('8.9'!$B$18,'8.9'!$D$18,'8.9'!$F$18)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F9-49E0-B9F8-A65835EE11A6}"/>
            </c:ext>
          </c:extLst>
        </c:ser>
        <c:ser>
          <c:idx val="9"/>
          <c:order val="9"/>
          <c:tx>
            <c:strRef>
              <c:f>'8.9'!$A$19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('8.9'!$B$19,'8.9'!$D$19,'8.9'!$F$19)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F9-49E0-B9F8-A65835EE11A6}"/>
            </c:ext>
          </c:extLst>
        </c:ser>
        <c:ser>
          <c:idx val="10"/>
          <c:order val="10"/>
          <c:tx>
            <c:strRef>
              <c:f>'8.9'!$A$20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('8.9'!$B$20,'8.9'!$D$20,'8.9'!$F$20)</c:f>
              <c:numCache>
                <c:formatCode>#,##0.0</c:formatCode>
                <c:ptCount val="3"/>
                <c:pt idx="0">
                  <c:v>80.819999999999993</c:v>
                </c:pt>
                <c:pt idx="1">
                  <c:v>105.84</c:v>
                </c:pt>
                <c:pt idx="2">
                  <c:v>59.43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F9-49E0-B9F8-A65835EE11A6}"/>
            </c:ext>
          </c:extLst>
        </c:ser>
        <c:ser>
          <c:idx val="11"/>
          <c:order val="11"/>
          <c:tx>
            <c:strRef>
              <c:f>'8.9'!$A$21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('8.9'!$B$21,'8.9'!$D$21,'8.9'!$F$21)</c:f>
              <c:numCache>
                <c:formatCode>#,##0.0</c:formatCode>
                <c:ptCount val="3"/>
                <c:pt idx="0">
                  <c:v>34387.228999999999</c:v>
                </c:pt>
                <c:pt idx="1">
                  <c:v>14439.715</c:v>
                </c:pt>
                <c:pt idx="2">
                  <c:v>13492.772000000001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9-49E0-B9F8-A65835EE11A6}"/>
            </c:ext>
          </c:extLst>
        </c:ser>
        <c:ser>
          <c:idx val="12"/>
          <c:order val="12"/>
          <c:tx>
            <c:strRef>
              <c:f>'8.9'!$A$22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('8.9'!$B$22,'8.9'!$D$22,'8.9'!$F$22)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F9-49E0-B9F8-A65835EE11A6}"/>
            </c:ext>
          </c:extLst>
        </c:ser>
        <c:ser>
          <c:idx val="13"/>
          <c:order val="13"/>
          <c:tx>
            <c:strRef>
              <c:f>'8.9'!$A$23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('8.9'!$B$23,'8.9'!$D$23,'8.9'!$F$23)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F9-49E0-B9F8-A65835EE11A6}"/>
            </c:ext>
          </c:extLst>
        </c:ser>
        <c:ser>
          <c:idx val="14"/>
          <c:order val="14"/>
          <c:tx>
            <c:strRef>
              <c:f>'8.9'!$A$24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('8.9'!$B$24,'8.9'!$D$24,'8.9'!$F$24)</c:f>
              <c:numCache>
                <c:formatCode>#,##0.0</c:formatCode>
                <c:ptCount val="3"/>
                <c:pt idx="0">
                  <c:v>10080.34</c:v>
                </c:pt>
                <c:pt idx="1">
                  <c:v>401.74099999999999</c:v>
                </c:pt>
                <c:pt idx="2">
                  <c:v>490.15699999999998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F9-49E0-B9F8-A65835EE11A6}"/>
            </c:ext>
          </c:extLst>
        </c:ser>
        <c:ser>
          <c:idx val="15"/>
          <c:order val="15"/>
          <c:tx>
            <c:strRef>
              <c:f>'8.9'!$A$25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('8.9'!$B$25,'8.9'!$D$25,'8.9'!$F$25)</c:f>
              <c:numCache>
                <c:formatCode>#,##0.0</c:formatCode>
                <c:ptCount val="3"/>
                <c:pt idx="0">
                  <c:v>62808.906999999999</c:v>
                </c:pt>
                <c:pt idx="1">
                  <c:v>33943.869999999995</c:v>
                </c:pt>
                <c:pt idx="2">
                  <c:v>25097.705999999998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F9-49E0-B9F8-A65835EE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046528"/>
        <c:axId val="289048064"/>
      </c:barChart>
      <c:catAx>
        <c:axId val="2890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8064"/>
        <c:crosses val="autoZero"/>
        <c:auto val="1"/>
        <c:lblAlgn val="ctr"/>
        <c:lblOffset val="100"/>
        <c:noMultiLvlLbl val="0"/>
      </c:catAx>
      <c:valAx>
        <c:axId val="2890480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6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4086-4D7F-B1F4-DA43308C29EB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4086-4D7F-B1F4-DA43308C29EB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4086-4D7F-B1F4-DA43308C29EB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4086-4D7F-B1F4-DA43308C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B79-47F7-90AB-429F41054E43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B79-47F7-90AB-429F41054E43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B79-47F7-90AB-429F41054E43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B79-47F7-90AB-429F41054E43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B79-47F7-90AB-429F41054E43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B79-47F7-90AB-429F41054E43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B79-47F7-90AB-429F41054E43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B79-47F7-90AB-429F41054E43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B79-47F7-90AB-429F41054E43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B79-47F7-90AB-429F41054E43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B79-47F7-90AB-429F41054E43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B79-47F7-90AB-429F41054E43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B79-47F7-90AB-429F41054E43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B79-47F7-90AB-429F41054E43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B79-47F7-90AB-429F41054E43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B79-47F7-90AB-429F4105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72669251194247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777366064536045"/>
          <c:w val="0.6353664721138359"/>
          <c:h val="0.54330228329301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'8.10'!$A$28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('8.10'!$B$28,'8.10'!$D$28,'8.10'!$F$28)</c:f>
              <c:numCache>
                <c:formatCode>#,##0.0</c:formatCode>
                <c:ptCount val="3"/>
                <c:pt idx="0">
                  <c:v>27295.856</c:v>
                </c:pt>
                <c:pt idx="1">
                  <c:v>11704.134</c:v>
                </c:pt>
                <c:pt idx="2">
                  <c:v>9566.5290000000005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9-477E-9522-6A9F2FCCFBB0}"/>
            </c:ext>
          </c:extLst>
        </c:ser>
        <c:ser>
          <c:idx val="1"/>
          <c:order val="1"/>
          <c:tx>
            <c:strRef>
              <c:f>'8.10'!$A$29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('8.10'!$B$29,'8.10'!$D$29,'8.10'!$F$29)</c:f>
              <c:numCache>
                <c:formatCode>#,##0.0</c:formatCode>
                <c:ptCount val="3"/>
                <c:pt idx="0">
                  <c:v>774.5</c:v>
                </c:pt>
                <c:pt idx="1">
                  <c:v>292.5</c:v>
                </c:pt>
                <c:pt idx="2">
                  <c:v>401.7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9-477E-9522-6A9F2FCCFBB0}"/>
            </c:ext>
          </c:extLst>
        </c:ser>
        <c:ser>
          <c:idx val="2"/>
          <c:order val="2"/>
          <c:tx>
            <c:strRef>
              <c:f>'8.10'!$A$30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('8.10'!$B$30,'8.10'!$D$30,'8.10'!$F$30)</c:f>
              <c:numCache>
                <c:formatCode>#,##0.0</c:formatCode>
                <c:ptCount val="3"/>
                <c:pt idx="0">
                  <c:v>3455.9</c:v>
                </c:pt>
                <c:pt idx="1">
                  <c:v>1102.9000000000001</c:v>
                </c:pt>
                <c:pt idx="2">
                  <c:v>423.6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9-477E-9522-6A9F2FCCFBB0}"/>
            </c:ext>
          </c:extLst>
        </c:ser>
        <c:ser>
          <c:idx val="3"/>
          <c:order val="3"/>
          <c:tx>
            <c:strRef>
              <c:f>'8.10'!$A$31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('8.10'!$B$31,'8.10'!$D$31,'8.10'!$F$31)</c:f>
              <c:numCache>
                <c:formatCode>#,##0.0</c:formatCode>
                <c:ptCount val="3"/>
                <c:pt idx="0">
                  <c:v>1368.7329999999999</c:v>
                </c:pt>
                <c:pt idx="1">
                  <c:v>334.15499999999997</c:v>
                </c:pt>
                <c:pt idx="2">
                  <c:v>274.40600000000001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9-477E-9522-6A9F2FCCFBB0}"/>
            </c:ext>
          </c:extLst>
        </c:ser>
        <c:ser>
          <c:idx val="4"/>
          <c:order val="4"/>
          <c:tx>
            <c:strRef>
              <c:f>'8.10'!$A$32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('8.10'!$B$32,'8.10'!$D$32,'8.10'!$F$32)</c:f>
              <c:numCache>
                <c:formatCode>#,##0.0</c:formatCode>
                <c:ptCount val="3"/>
                <c:pt idx="0">
                  <c:v>4573.12</c:v>
                </c:pt>
                <c:pt idx="1">
                  <c:v>4067.41</c:v>
                </c:pt>
                <c:pt idx="2">
                  <c:v>3428.6699999999996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9-477E-9522-6A9F2FCCFBB0}"/>
            </c:ext>
          </c:extLst>
        </c:ser>
        <c:ser>
          <c:idx val="5"/>
          <c:order val="5"/>
          <c:tx>
            <c:strRef>
              <c:f>'8.10'!$A$33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('8.10'!$B$33,'8.10'!$D$33,'8.10'!$F$33)</c:f>
              <c:numCache>
                <c:formatCode>#,##0.0</c:formatCode>
                <c:ptCount val="3"/>
                <c:pt idx="0">
                  <c:v>77426.075000000012</c:v>
                </c:pt>
                <c:pt idx="1">
                  <c:v>39016.896999999997</c:v>
                </c:pt>
                <c:pt idx="2">
                  <c:v>28921.666000000001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9-477E-9522-6A9F2FCCFBB0}"/>
            </c:ext>
          </c:extLst>
        </c:ser>
        <c:ser>
          <c:idx val="6"/>
          <c:order val="6"/>
          <c:tx>
            <c:strRef>
              <c:f>'8.10'!$A$34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('8.10'!$B$34,'8.10'!$D$34,'8.10'!$F$34)</c:f>
              <c:numCache>
                <c:formatCode>#,##0.0</c:formatCode>
                <c:ptCount val="3"/>
                <c:pt idx="0">
                  <c:v>48723.231</c:v>
                </c:pt>
                <c:pt idx="1">
                  <c:v>21000.79</c:v>
                </c:pt>
                <c:pt idx="2">
                  <c:v>13698.044000000002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9-477E-9522-6A9F2FCCFBB0}"/>
            </c:ext>
          </c:extLst>
        </c:ser>
        <c:ser>
          <c:idx val="7"/>
          <c:order val="7"/>
          <c:tx>
            <c:strRef>
              <c:f>'8.10'!$A$35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('8.10'!$B$35,'8.10'!$D$35,'8.10'!$F$35)</c:f>
              <c:numCache>
                <c:formatCode>#,##0.0</c:formatCode>
                <c:ptCount val="3"/>
                <c:pt idx="0">
                  <c:v>11785.406999999999</c:v>
                </c:pt>
                <c:pt idx="1">
                  <c:v>3681.0959999999995</c:v>
                </c:pt>
                <c:pt idx="2">
                  <c:v>2629.0709999999999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9-477E-9522-6A9F2FCC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475008"/>
        <c:axId val="286476544"/>
      </c:barChart>
      <c:catAx>
        <c:axId val="2864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6544"/>
        <c:crosses val="autoZero"/>
        <c:auto val="1"/>
        <c:lblAlgn val="ctr"/>
        <c:lblOffset val="100"/>
        <c:noMultiLvlLbl val="0"/>
      </c:catAx>
      <c:valAx>
        <c:axId val="286476544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500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'8.10'!$A$38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'8.10'!$B$38</c:f>
              <c:numCache>
                <c:formatCode>0.0%</c:formatCode>
                <c:ptCount val="1"/>
                <c:pt idx="0">
                  <c:v>9.2738442312430586E-2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D-442C-B4FC-8CD6B342584C}"/>
            </c:ext>
          </c:extLst>
        </c:ser>
        <c:ser>
          <c:idx val="1"/>
          <c:order val="1"/>
          <c:tx>
            <c:strRef>
              <c:f>'8.10'!$A$39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'8.10'!$B$39</c:f>
              <c:numCache>
                <c:formatCode>0.0%</c:formatCode>
                <c:ptCount val="1"/>
                <c:pt idx="0">
                  <c:v>3.7989252913084776E-2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D-442C-B4FC-8CD6B342584C}"/>
            </c:ext>
          </c:extLst>
        </c:ser>
        <c:ser>
          <c:idx val="2"/>
          <c:order val="2"/>
          <c:tx>
            <c:strRef>
              <c:f>'8.10'!$A$40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'8.10'!$B$40</c:f>
              <c:numCache>
                <c:formatCode>0.0%</c:formatCode>
                <c:ptCount val="1"/>
                <c:pt idx="0">
                  <c:v>3.8990266717560396E-2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D-442C-B4FC-8CD6B3425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11872"/>
        <c:axId val="286513408"/>
      </c:barChart>
      <c:catAx>
        <c:axId val="286511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6513408"/>
        <c:crosses val="autoZero"/>
        <c:auto val="1"/>
        <c:lblAlgn val="ctr"/>
        <c:lblOffset val="100"/>
        <c:noMultiLvlLbl val="0"/>
      </c:catAx>
      <c:valAx>
        <c:axId val="28651340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51187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3213894374448296"/>
          <c:w val="0.63981933730364926"/>
          <c:h val="0.26786109725220048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  <a:latin typeface="+mn-lt"/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36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'8.10'!$A$10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('8.10'!$B$10,'8.10'!$D$10,'8.10'!$F$10)</c:f>
              <c:numCache>
                <c:formatCode>#,##0.0</c:formatCode>
                <c:ptCount val="3"/>
                <c:pt idx="0">
                  <c:v>4250.8789999999999</c:v>
                </c:pt>
                <c:pt idx="1">
                  <c:v>1540.6369999999999</c:v>
                </c:pt>
                <c:pt idx="2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5-4F4A-A54D-47D52AA346C4}"/>
            </c:ext>
          </c:extLst>
        </c:ser>
        <c:ser>
          <c:idx val="1"/>
          <c:order val="1"/>
          <c:tx>
            <c:strRef>
              <c:f>'8.10'!$A$11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('8.10'!$B$11,'8.10'!$D$11,'8.10'!$F$11)</c:f>
              <c:numCache>
                <c:formatCode>#,##0.0</c:formatCode>
                <c:ptCount val="3"/>
                <c:pt idx="0">
                  <c:v>4878.0989999999993</c:v>
                </c:pt>
                <c:pt idx="1">
                  <c:v>4198.1149999999998</c:v>
                </c:pt>
                <c:pt idx="2">
                  <c:v>3535.0569999999998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5-4F4A-A54D-47D52AA346C4}"/>
            </c:ext>
          </c:extLst>
        </c:ser>
        <c:ser>
          <c:idx val="2"/>
          <c:order val="2"/>
          <c:tx>
            <c:strRef>
              <c:f>'8.10'!$A$12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('8.10'!$B$12,'8.10'!$D$12,'8.10'!$F$12)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5-4F4A-A54D-47D52AA346C4}"/>
            </c:ext>
          </c:extLst>
        </c:ser>
        <c:ser>
          <c:idx val="3"/>
          <c:order val="3"/>
          <c:tx>
            <c:strRef>
              <c:f>'8.10'!$A$13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('8.10'!$B$13,'8.10'!$D$13,'8.10'!$F$13)</c:f>
              <c:numCache>
                <c:formatCode>#,##0.0</c:formatCode>
                <c:ptCount val="3"/>
                <c:pt idx="0">
                  <c:v>2951</c:v>
                </c:pt>
                <c:pt idx="1">
                  <c:v>3090</c:v>
                </c:pt>
                <c:pt idx="2">
                  <c:v>1780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5-4F4A-A54D-47D52AA346C4}"/>
            </c:ext>
          </c:extLst>
        </c:ser>
        <c:ser>
          <c:idx val="4"/>
          <c:order val="4"/>
          <c:tx>
            <c:strRef>
              <c:f>'8.10'!$A$14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('8.10'!$B$14,'8.10'!$D$14,'8.10'!$F$14)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5-4F4A-A54D-47D52AA346C4}"/>
            </c:ext>
          </c:extLst>
        </c:ser>
        <c:ser>
          <c:idx val="5"/>
          <c:order val="5"/>
          <c:tx>
            <c:strRef>
              <c:f>'8.10'!$A$15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('8.10'!$B$15,'8.10'!$D$15,'8.10'!$F$15)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5-4F4A-A54D-47D52AA346C4}"/>
            </c:ext>
          </c:extLst>
        </c:ser>
        <c:ser>
          <c:idx val="6"/>
          <c:order val="6"/>
          <c:tx>
            <c:strRef>
              <c:f>'8.10'!$A$16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('8.10'!$B$16,'8.10'!$D$16,'8.10'!$F$16)</c:f>
              <c:numCache>
                <c:formatCode>#,##0.0</c:formatCode>
                <c:ptCount val="3"/>
                <c:pt idx="0">
                  <c:v>213382.41200000001</c:v>
                </c:pt>
                <c:pt idx="1">
                  <c:v>91752.485000000001</c:v>
                </c:pt>
                <c:pt idx="2">
                  <c:v>68518.62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5-4F4A-A54D-47D52AA346C4}"/>
            </c:ext>
          </c:extLst>
        </c:ser>
        <c:ser>
          <c:idx val="7"/>
          <c:order val="7"/>
          <c:tx>
            <c:strRef>
              <c:f>'8.10'!$A$17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('8.10'!$B$17,'8.10'!$D$17,'8.10'!$F$17)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5-4F4A-A54D-47D52AA346C4}"/>
            </c:ext>
          </c:extLst>
        </c:ser>
        <c:ser>
          <c:idx val="8"/>
          <c:order val="8"/>
          <c:tx>
            <c:strRef>
              <c:f>'8.10'!$A$18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('8.10'!$B$18,'8.10'!$D$18,'8.10'!$F$18)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C5-4F4A-A54D-47D52AA346C4}"/>
            </c:ext>
          </c:extLst>
        </c:ser>
        <c:ser>
          <c:idx val="9"/>
          <c:order val="9"/>
          <c:tx>
            <c:strRef>
              <c:f>'8.10'!$A$19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('8.10'!$B$19,'8.10'!$D$19,'8.10'!$F$19)</c:f>
              <c:numCache>
                <c:formatCode>#,##0.0</c:formatCode>
                <c:ptCount val="3"/>
                <c:pt idx="0">
                  <c:v>1742</c:v>
                </c:pt>
                <c:pt idx="1">
                  <c:v>1015</c:v>
                </c:pt>
                <c:pt idx="2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C5-4F4A-A54D-47D52AA346C4}"/>
            </c:ext>
          </c:extLst>
        </c:ser>
        <c:ser>
          <c:idx val="10"/>
          <c:order val="10"/>
          <c:tx>
            <c:strRef>
              <c:f>'8.10'!$A$20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('8.10'!$B$20,'8.10'!$D$20,'8.10'!$F$20)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5-4F4A-A54D-47D52AA346C4}"/>
            </c:ext>
          </c:extLst>
        </c:ser>
        <c:ser>
          <c:idx val="11"/>
          <c:order val="11"/>
          <c:tx>
            <c:strRef>
              <c:f>'8.10'!$A$21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('8.10'!$B$21,'8.10'!$D$21,'8.10'!$F$21)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5-4F4A-A54D-47D52AA346C4}"/>
            </c:ext>
          </c:extLst>
        </c:ser>
        <c:ser>
          <c:idx val="12"/>
          <c:order val="12"/>
          <c:tx>
            <c:strRef>
              <c:f>'8.10'!$A$22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('8.10'!$B$22,'8.10'!$D$22,'8.10'!$F$22)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C5-4F4A-A54D-47D52AA346C4}"/>
            </c:ext>
          </c:extLst>
        </c:ser>
        <c:ser>
          <c:idx val="13"/>
          <c:order val="13"/>
          <c:tx>
            <c:strRef>
              <c:f>'8.10'!$A$23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('8.10'!$B$23,'8.10'!$D$23,'8.10'!$F$23)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C5-4F4A-A54D-47D52AA346C4}"/>
            </c:ext>
          </c:extLst>
        </c:ser>
        <c:ser>
          <c:idx val="14"/>
          <c:order val="14"/>
          <c:tx>
            <c:strRef>
              <c:f>'8.10'!$A$24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('8.10'!$B$24,'8.10'!$D$24,'8.10'!$F$24)</c:f>
              <c:numCache>
                <c:formatCode>#,##0.0</c:formatCode>
                <c:ptCount val="3"/>
                <c:pt idx="0">
                  <c:v>28.044</c:v>
                </c:pt>
                <c:pt idx="1">
                  <c:v>31.52</c:v>
                </c:pt>
                <c:pt idx="2">
                  <c:v>27.789000000000001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C5-4F4A-A54D-47D52AA346C4}"/>
            </c:ext>
          </c:extLst>
        </c:ser>
        <c:ser>
          <c:idx val="15"/>
          <c:order val="15"/>
          <c:tx>
            <c:strRef>
              <c:f>'8.10'!$A$25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('8.10'!$B$25,'8.10'!$D$25,'8.10'!$F$25)</c:f>
              <c:numCache>
                <c:formatCode>#,##0.0</c:formatCode>
                <c:ptCount val="3"/>
                <c:pt idx="0">
                  <c:v>25020.884000000002</c:v>
                </c:pt>
                <c:pt idx="1">
                  <c:v>13225.347</c:v>
                </c:pt>
                <c:pt idx="2">
                  <c:v>10501.695999999998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C5-4F4A-A54D-47D52AA3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781056"/>
        <c:axId val="288782592"/>
      </c:barChart>
      <c:catAx>
        <c:axId val="2887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2592"/>
        <c:crosses val="autoZero"/>
        <c:auto val="1"/>
        <c:lblAlgn val="ctr"/>
        <c:lblOffset val="100"/>
        <c:noMultiLvlLbl val="0"/>
      </c:catAx>
      <c:valAx>
        <c:axId val="28878259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105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0CE-4878-9BBB-E2DE627D7DA4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0CE-4878-9BBB-E2DE627D7DA4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0CE-4878-9BBB-E2DE627D7DA4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0CE-4878-9BBB-E2DE627D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v</a:t>
            </a:r>
            <a:r>
              <a:rPr lang="en-US" sz="1000">
                <a:solidFill>
                  <a:schemeClr val="accent1"/>
                </a:solidFill>
              </a:rPr>
              <a:t> krajích ČR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42894925858127E-3"/>
          <c:y val="2.402883460152182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8357197038349743E-2"/>
          <c:y val="0.11692046203475667"/>
          <c:w val="0.88754220620120694"/>
          <c:h val="0.79505390720833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'5.2'!$A$7</c:f>
              <c:strCache>
                <c:ptCount val="1"/>
                <c:pt idx="0">
                  <c:v>Hlavní město Praha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'5.2'!$B$7:$M$7</c:f>
              <c:numCache>
                <c:formatCode>#,##0.0</c:formatCode>
                <c:ptCount val="12"/>
                <c:pt idx="0">
                  <c:v>551.66553899999997</c:v>
                </c:pt>
                <c:pt idx="1">
                  <c:v>389.81385799999998</c:v>
                </c:pt>
                <c:pt idx="2">
                  <c:v>332.95324300000004</c:v>
                </c:pt>
                <c:pt idx="3">
                  <c:v>268.01589000000001</c:v>
                </c:pt>
                <c:pt idx="4">
                  <c:v>180.11054300000004</c:v>
                </c:pt>
                <c:pt idx="5">
                  <c:v>134.53581800000001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6-47C3-BB64-4A2AA1CEB551}"/>
            </c:ext>
          </c:extLst>
        </c:ser>
        <c:ser>
          <c:idx val="1"/>
          <c:order val="1"/>
          <c:tx>
            <c:strRef>
              <c:f>'5.2'!$A$8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'5.2'!$B$8:$M$8</c:f>
              <c:numCache>
                <c:formatCode>#,##0.0</c:formatCode>
                <c:ptCount val="12"/>
                <c:pt idx="0">
                  <c:v>657.21180400000014</c:v>
                </c:pt>
                <c:pt idx="1">
                  <c:v>451.24553700000013</c:v>
                </c:pt>
                <c:pt idx="2">
                  <c:v>413.46217299999972</c:v>
                </c:pt>
                <c:pt idx="3">
                  <c:v>275.694748</c:v>
                </c:pt>
                <c:pt idx="4">
                  <c:v>167.87504199999998</c:v>
                </c:pt>
                <c:pt idx="5">
                  <c:v>124.25519900000002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6-47C3-BB64-4A2AA1CEB551}"/>
            </c:ext>
          </c:extLst>
        </c:ser>
        <c:ser>
          <c:idx val="2"/>
          <c:order val="2"/>
          <c:tx>
            <c:strRef>
              <c:f>'5.2'!$A$9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'5.2'!$B$9:$M$9</c:f>
              <c:numCache>
                <c:formatCode>#,##0.0</c:formatCode>
                <c:ptCount val="12"/>
                <c:pt idx="0">
                  <c:v>798.41194799999971</c:v>
                </c:pt>
                <c:pt idx="1">
                  <c:v>523.58904999999982</c:v>
                </c:pt>
                <c:pt idx="2">
                  <c:v>469.00891200000001</c:v>
                </c:pt>
                <c:pt idx="3">
                  <c:v>323.01097099999998</c:v>
                </c:pt>
                <c:pt idx="4">
                  <c:v>218.417562</c:v>
                </c:pt>
                <c:pt idx="5">
                  <c:v>176.16126300000002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6-47C3-BB64-4A2AA1CEB551}"/>
            </c:ext>
          </c:extLst>
        </c:ser>
        <c:ser>
          <c:idx val="3"/>
          <c:order val="3"/>
          <c:tx>
            <c:strRef>
              <c:f>'5.2'!$A$10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'5.2'!$B$10:$M$10</c:f>
              <c:numCache>
                <c:formatCode>#,##0.0</c:formatCode>
                <c:ptCount val="12"/>
                <c:pt idx="0">
                  <c:v>482.37738700000011</c:v>
                </c:pt>
                <c:pt idx="1">
                  <c:v>347.21923200000009</c:v>
                </c:pt>
                <c:pt idx="2">
                  <c:v>321.35208300000005</c:v>
                </c:pt>
                <c:pt idx="3">
                  <c:v>255.17629400000001</c:v>
                </c:pt>
                <c:pt idx="4">
                  <c:v>158.57203699999999</c:v>
                </c:pt>
                <c:pt idx="5">
                  <c:v>108.28686300000001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6-47C3-BB64-4A2AA1CEB551}"/>
            </c:ext>
          </c:extLst>
        </c:ser>
        <c:ser>
          <c:idx val="4"/>
          <c:order val="4"/>
          <c:tx>
            <c:strRef>
              <c:f>'5.2'!$A$11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'5.2'!$B$11:$M$11</c:f>
              <c:numCache>
                <c:formatCode>#,##0.0</c:formatCode>
                <c:ptCount val="12"/>
                <c:pt idx="0">
                  <c:v>247.48538799999997</c:v>
                </c:pt>
                <c:pt idx="1">
                  <c:v>172.44142799999997</c:v>
                </c:pt>
                <c:pt idx="2">
                  <c:v>162.04532099999997</c:v>
                </c:pt>
                <c:pt idx="3">
                  <c:v>108.12117600000003</c:v>
                </c:pt>
                <c:pt idx="4">
                  <c:v>60.577809000000002</c:v>
                </c:pt>
                <c:pt idx="5">
                  <c:v>43.305133999999995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6-47C3-BB64-4A2AA1CEB551}"/>
            </c:ext>
          </c:extLst>
        </c:ser>
        <c:ser>
          <c:idx val="5"/>
          <c:order val="5"/>
          <c:tx>
            <c:strRef>
              <c:f>'5.2'!$A$12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'5.2'!$B$12:$M$12</c:f>
              <c:numCache>
                <c:formatCode>#,##0.0</c:formatCode>
                <c:ptCount val="12"/>
                <c:pt idx="0">
                  <c:v>400.67536299999995</c:v>
                </c:pt>
                <c:pt idx="1">
                  <c:v>297.60028099999994</c:v>
                </c:pt>
                <c:pt idx="2">
                  <c:v>269.70435599999996</c:v>
                </c:pt>
                <c:pt idx="3">
                  <c:v>215.32897900000003</c:v>
                </c:pt>
                <c:pt idx="4">
                  <c:v>135.46581300000003</c:v>
                </c:pt>
                <c:pt idx="5">
                  <c:v>114.16741000000002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66-47C3-BB64-4A2AA1CEB551}"/>
            </c:ext>
          </c:extLst>
        </c:ser>
        <c:ser>
          <c:idx val="6"/>
          <c:order val="6"/>
          <c:tx>
            <c:strRef>
              <c:f>'5.2'!$A$13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'5.2'!$B$13:$M$13</c:f>
              <c:numCache>
                <c:formatCode>#,##0.0</c:formatCode>
                <c:ptCount val="12"/>
                <c:pt idx="0">
                  <c:v>300.44975499999993</c:v>
                </c:pt>
                <c:pt idx="1">
                  <c:v>213.95735299999996</c:v>
                </c:pt>
                <c:pt idx="2">
                  <c:v>193.65684300000001</c:v>
                </c:pt>
                <c:pt idx="3">
                  <c:v>141.55388600000003</c:v>
                </c:pt>
                <c:pt idx="4">
                  <c:v>69.940825000000018</c:v>
                </c:pt>
                <c:pt idx="5">
                  <c:v>55.248108999999999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66-47C3-BB64-4A2AA1CEB551}"/>
            </c:ext>
          </c:extLst>
        </c:ser>
        <c:ser>
          <c:idx val="7"/>
          <c:order val="7"/>
          <c:tx>
            <c:strRef>
              <c:f>'5.2'!$A$14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'5.2'!$B$14:$M$14</c:f>
              <c:numCache>
                <c:formatCode>#,##0.0</c:formatCode>
                <c:ptCount val="12"/>
                <c:pt idx="0">
                  <c:v>1750.3510380000002</c:v>
                </c:pt>
                <c:pt idx="1">
                  <c:v>1136.7426349999998</c:v>
                </c:pt>
                <c:pt idx="2">
                  <c:v>1055.1364969999997</c:v>
                </c:pt>
                <c:pt idx="3">
                  <c:v>749.99968599999988</c:v>
                </c:pt>
                <c:pt idx="4">
                  <c:v>390.01961100000005</c:v>
                </c:pt>
                <c:pt idx="5">
                  <c:v>324.42819700000007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66-47C3-BB64-4A2AA1CEB551}"/>
            </c:ext>
          </c:extLst>
        </c:ser>
        <c:ser>
          <c:idx val="8"/>
          <c:order val="8"/>
          <c:tx>
            <c:strRef>
              <c:f>'5.2'!$A$15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'5.2'!$B$15:$M$15</c:f>
              <c:numCache>
                <c:formatCode>#,##0.0</c:formatCode>
                <c:ptCount val="12"/>
                <c:pt idx="0">
                  <c:v>499.32826999999997</c:v>
                </c:pt>
                <c:pt idx="1">
                  <c:v>333.32221700000002</c:v>
                </c:pt>
                <c:pt idx="2">
                  <c:v>293.90118599999994</c:v>
                </c:pt>
                <c:pt idx="3">
                  <c:v>211.999538</c:v>
                </c:pt>
                <c:pt idx="4">
                  <c:v>125.29406099999997</c:v>
                </c:pt>
                <c:pt idx="5">
                  <c:v>104.11501999999999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66-47C3-BB64-4A2AA1CEB551}"/>
            </c:ext>
          </c:extLst>
        </c:ser>
        <c:ser>
          <c:idx val="9"/>
          <c:order val="9"/>
          <c:tx>
            <c:strRef>
              <c:f>'5.2'!$A$16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'5.2'!$B$16:$M$16</c:f>
              <c:numCache>
                <c:formatCode>#,##0.0</c:formatCode>
                <c:ptCount val="12"/>
                <c:pt idx="0">
                  <c:v>644.45305000000008</c:v>
                </c:pt>
                <c:pt idx="1">
                  <c:v>429.54340200000001</c:v>
                </c:pt>
                <c:pt idx="2">
                  <c:v>371.31374</c:v>
                </c:pt>
                <c:pt idx="3">
                  <c:v>252.25331800000004</c:v>
                </c:pt>
                <c:pt idx="4">
                  <c:v>114.853104</c:v>
                </c:pt>
                <c:pt idx="5">
                  <c:v>85.483162000000007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66-47C3-BB64-4A2AA1CEB551}"/>
            </c:ext>
          </c:extLst>
        </c:ser>
        <c:ser>
          <c:idx val="10"/>
          <c:order val="10"/>
          <c:tx>
            <c:strRef>
              <c:f>'5.2'!$A$17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'5.2'!$B$17:$M$17</c:f>
              <c:numCache>
                <c:formatCode>#,##0.0</c:formatCode>
                <c:ptCount val="12"/>
                <c:pt idx="0">
                  <c:v>617.27806099999987</c:v>
                </c:pt>
                <c:pt idx="1">
                  <c:v>436.89852300000007</c:v>
                </c:pt>
                <c:pt idx="2">
                  <c:v>385.39029399999998</c:v>
                </c:pt>
                <c:pt idx="3">
                  <c:v>297.39909699999987</c:v>
                </c:pt>
                <c:pt idx="4">
                  <c:v>161.05977400000003</c:v>
                </c:pt>
                <c:pt idx="5">
                  <c:v>105.17258199999998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66-47C3-BB64-4A2AA1CEB551}"/>
            </c:ext>
          </c:extLst>
        </c:ser>
        <c:ser>
          <c:idx val="11"/>
          <c:order val="11"/>
          <c:tx>
            <c:strRef>
              <c:f>'5.2'!$A$18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'5.2'!$B$18:$M$18</c:f>
              <c:numCache>
                <c:formatCode>#,##0.0</c:formatCode>
                <c:ptCount val="12"/>
                <c:pt idx="0">
                  <c:v>2654.6369640000003</c:v>
                </c:pt>
                <c:pt idx="1">
                  <c:v>1899.4159199999997</c:v>
                </c:pt>
                <c:pt idx="2">
                  <c:v>1777.3763829999996</c:v>
                </c:pt>
                <c:pt idx="3">
                  <c:v>1253.4633630000001</c:v>
                </c:pt>
                <c:pt idx="4">
                  <c:v>852.00092800000004</c:v>
                </c:pt>
                <c:pt idx="5">
                  <c:v>672.75642800000026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66-47C3-BB64-4A2AA1CEB551}"/>
            </c:ext>
          </c:extLst>
        </c:ser>
        <c:ser>
          <c:idx val="12"/>
          <c:order val="12"/>
          <c:tx>
            <c:strRef>
              <c:f>'5.2'!$A$19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'5.2'!$B$19:$M$19</c:f>
              <c:numCache>
                <c:formatCode>#,##0.0</c:formatCode>
                <c:ptCount val="12"/>
                <c:pt idx="0">
                  <c:v>1625.8744379999998</c:v>
                </c:pt>
                <c:pt idx="1">
                  <c:v>1189.3290420000001</c:v>
                </c:pt>
                <c:pt idx="2">
                  <c:v>1132.5166329999995</c:v>
                </c:pt>
                <c:pt idx="3">
                  <c:v>872.47099900000023</c:v>
                </c:pt>
                <c:pt idx="4">
                  <c:v>635.05571100000009</c:v>
                </c:pt>
                <c:pt idx="5">
                  <c:v>524.36252100000002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66-47C3-BB64-4A2AA1CEB551}"/>
            </c:ext>
          </c:extLst>
        </c:ser>
        <c:ser>
          <c:idx val="13"/>
          <c:order val="13"/>
          <c:tx>
            <c:strRef>
              <c:f>'5.2'!$A$20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'5.2'!$B$20:$M$20</c:f>
              <c:numCache>
                <c:formatCode>#,##0.0</c:formatCode>
                <c:ptCount val="12"/>
                <c:pt idx="0">
                  <c:v>510.00443000000007</c:v>
                </c:pt>
                <c:pt idx="1">
                  <c:v>345.94400399999995</c:v>
                </c:pt>
                <c:pt idx="2">
                  <c:v>318.48693199999997</c:v>
                </c:pt>
                <c:pt idx="3">
                  <c:v>238.17695500000002</c:v>
                </c:pt>
                <c:pt idx="4">
                  <c:v>161.95306599999998</c:v>
                </c:pt>
                <c:pt idx="5">
                  <c:v>141.61960000000002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66-47C3-BB64-4A2AA1CEB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6155136"/>
        <c:axId val="222036352"/>
      </c:barChart>
      <c:catAx>
        <c:axId val="226155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2036352"/>
        <c:crosses val="autoZero"/>
        <c:auto val="1"/>
        <c:lblAlgn val="ctr"/>
        <c:lblOffset val="100"/>
        <c:noMultiLvlLbl val="0"/>
      </c:catAx>
      <c:valAx>
        <c:axId val="22203635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1551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79-4CA2-89B6-E3E51F03F13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79-4CA2-89B6-E3E51F03F13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79-4CA2-89B6-E3E51F03F13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79-4CA2-89B6-E3E51F03F13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B79-4CA2-89B6-E3E51F03F13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B79-4CA2-89B6-E3E51F03F13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B79-4CA2-89B6-E3E51F03F13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B79-4CA2-89B6-E3E51F03F13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B79-4CA2-89B6-E3E51F03F13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B79-4CA2-89B6-E3E51F03F13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B79-4CA2-89B6-E3E51F03F13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B79-4CA2-89B6-E3E51F03F13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B79-4CA2-89B6-E3E51F03F13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B79-4CA2-89B6-E3E51F03F13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B79-4CA2-89B6-E3E51F03F13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B79-4CA2-89B6-E3E51F03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22046662238683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30476776411051E-2"/>
          <c:y val="0.25074902829200774"/>
          <c:w val="0.62603580707049966"/>
          <c:h val="0.5842511567333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'8.11'!$A$27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('8.11'!$B$27,'8.11'!$D$27,'8.11'!$F$27)</c:f>
              <c:numCache>
                <c:formatCode>#,##0.0</c:formatCode>
                <c:ptCount val="3"/>
                <c:pt idx="0">
                  <c:v>28649.082999999999</c:v>
                </c:pt>
                <c:pt idx="1">
                  <c:v>11369.464</c:v>
                </c:pt>
                <c:pt idx="2">
                  <c:v>7539.5069999999996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6-4D23-96EC-F6F7E8DB4875}"/>
            </c:ext>
          </c:extLst>
        </c:ser>
        <c:ser>
          <c:idx val="1"/>
          <c:order val="1"/>
          <c:tx>
            <c:strRef>
              <c:f>'8.11'!$A$28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('8.11'!$B$28,'8.11'!$D$28,'8.11'!$F$28)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6-4D23-96EC-F6F7E8DB4875}"/>
            </c:ext>
          </c:extLst>
        </c:ser>
        <c:ser>
          <c:idx val="2"/>
          <c:order val="2"/>
          <c:tx>
            <c:strRef>
              <c:f>'8.11'!$A$29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('8.11'!$B$29,'8.11'!$D$29,'8.11'!$F$29)</c:f>
              <c:numCache>
                <c:formatCode>#,##0.0</c:formatCode>
                <c:ptCount val="3"/>
                <c:pt idx="0">
                  <c:v>2459.39</c:v>
                </c:pt>
                <c:pt idx="1">
                  <c:v>94.07</c:v>
                </c:pt>
                <c:pt idx="2">
                  <c:v>64.86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6-4D23-96EC-F6F7E8DB4875}"/>
            </c:ext>
          </c:extLst>
        </c:ser>
        <c:ser>
          <c:idx val="3"/>
          <c:order val="3"/>
          <c:tx>
            <c:strRef>
              <c:f>'8.11'!$A$30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('8.11'!$B$30,'8.11'!$D$30,'8.11'!$F$30)</c:f>
              <c:numCache>
                <c:formatCode>#,##0.0</c:formatCode>
                <c:ptCount val="3"/>
                <c:pt idx="0">
                  <c:v>258.44900000000001</c:v>
                </c:pt>
                <c:pt idx="1">
                  <c:v>70.161000000000001</c:v>
                </c:pt>
                <c:pt idx="2">
                  <c:v>33.283999999999999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6-4D23-96EC-F6F7E8DB4875}"/>
            </c:ext>
          </c:extLst>
        </c:ser>
        <c:ser>
          <c:idx val="4"/>
          <c:order val="4"/>
          <c:tx>
            <c:strRef>
              <c:f>'8.11'!$A$31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('8.11'!$B$31,'8.11'!$D$31,'8.11'!$F$31)</c:f>
              <c:numCache>
                <c:formatCode>#,##0.0</c:formatCode>
                <c:ptCount val="3"/>
                <c:pt idx="0">
                  <c:v>3914.8649999999998</c:v>
                </c:pt>
                <c:pt idx="1">
                  <c:v>964.72</c:v>
                </c:pt>
                <c:pt idx="2">
                  <c:v>911.5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6-4D23-96EC-F6F7E8DB4875}"/>
            </c:ext>
          </c:extLst>
        </c:ser>
        <c:ser>
          <c:idx val="5"/>
          <c:order val="5"/>
          <c:tx>
            <c:strRef>
              <c:f>'8.11'!$A$32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('8.11'!$B$32,'8.11'!$D$32,'8.11'!$F$32)</c:f>
              <c:numCache>
                <c:formatCode>#,##0.0</c:formatCode>
                <c:ptCount val="3"/>
                <c:pt idx="0">
                  <c:v>132014.76900000003</c:v>
                </c:pt>
                <c:pt idx="1">
                  <c:v>77423.332000000024</c:v>
                </c:pt>
                <c:pt idx="2">
                  <c:v>31828.543999999994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6-4D23-96EC-F6F7E8DB4875}"/>
            </c:ext>
          </c:extLst>
        </c:ser>
        <c:ser>
          <c:idx val="6"/>
          <c:order val="6"/>
          <c:tx>
            <c:strRef>
              <c:f>'8.11'!$A$33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('8.11'!$B$33,'8.11'!$D$33,'8.11'!$F$33)</c:f>
              <c:numCache>
                <c:formatCode>#,##0.0</c:formatCode>
                <c:ptCount val="3"/>
                <c:pt idx="0">
                  <c:v>87454.76999999999</c:v>
                </c:pt>
                <c:pt idx="1">
                  <c:v>30126.848000000002</c:v>
                </c:pt>
                <c:pt idx="2">
                  <c:v>27715.544000000002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C6-4D23-96EC-F6F7E8DB4875}"/>
            </c:ext>
          </c:extLst>
        </c:ser>
        <c:ser>
          <c:idx val="7"/>
          <c:order val="7"/>
          <c:tx>
            <c:strRef>
              <c:f>'8.11'!$A$34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('8.11'!$B$34,'8.11'!$D$34,'8.11'!$F$34)</c:f>
              <c:numCache>
                <c:formatCode>#,##0.0</c:formatCode>
                <c:ptCount val="3"/>
                <c:pt idx="0">
                  <c:v>3832.8</c:v>
                </c:pt>
                <c:pt idx="1">
                  <c:v>2283.1</c:v>
                </c:pt>
                <c:pt idx="2">
                  <c:v>1486.5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C6-4D23-96EC-F6F7E8DB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756672"/>
        <c:axId val="289758208"/>
      </c:barChart>
      <c:catAx>
        <c:axId val="2897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8208"/>
        <c:crosses val="autoZero"/>
        <c:auto val="1"/>
        <c:lblAlgn val="ctr"/>
        <c:lblOffset val="100"/>
        <c:noMultiLvlLbl val="0"/>
      </c:catAx>
      <c:valAx>
        <c:axId val="289758208"/>
        <c:scaling>
          <c:orientation val="minMax"/>
          <c:max val="4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667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'8.11'!$B$38</c:f>
              <c:numCache>
                <c:formatCode>0.0%</c:formatCode>
                <c:ptCount val="1"/>
                <c:pt idx="0">
                  <c:v>2.7546091648590343E-2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D-45A2-930A-B491FF02B4EE}"/>
            </c:ext>
          </c:extLst>
        </c:ser>
        <c:ser>
          <c:idx val="1"/>
          <c:order val="1"/>
          <c:tx>
            <c:strRef>
              <c:f>'8.11'!$A$39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'8.11'!$B$39</c:f>
              <c:numCache>
                <c:formatCode>0.0%</c:formatCode>
                <c:ptCount val="1"/>
                <c:pt idx="0">
                  <c:v>3.4959831342730008E-2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D-45A2-930A-B491FF02B4EE}"/>
            </c:ext>
          </c:extLst>
        </c:ser>
        <c:ser>
          <c:idx val="2"/>
          <c:order val="2"/>
          <c:tx>
            <c:strRef>
              <c:f>'8.11'!$A$40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'8.11'!$B$40</c:f>
              <c:numCache>
                <c:formatCode>0.0%</c:formatCode>
                <c:ptCount val="1"/>
                <c:pt idx="0">
                  <c:v>4.8556443762249962E-2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D-45A2-930A-B491FF02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81248"/>
        <c:axId val="289782784"/>
      </c:barChart>
      <c:catAx>
        <c:axId val="289781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9782784"/>
        <c:crosses val="autoZero"/>
        <c:auto val="1"/>
        <c:lblAlgn val="ctr"/>
        <c:lblOffset val="100"/>
        <c:noMultiLvlLbl val="0"/>
      </c:catAx>
      <c:valAx>
        <c:axId val="289782784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78124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972914081748588"/>
          <c:w val="0.6452966372460005"/>
          <c:h val="0.275457989817501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7.4349038268442654E-4"/>
          <c:y val="1.33426145598176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('8.11'!$B$10,'8.11'!$D$10,'8.11'!$F$10)</c:f>
              <c:numCache>
                <c:formatCode>#,##0.0</c:formatCode>
                <c:ptCount val="3"/>
                <c:pt idx="0">
                  <c:v>91922.934999999998</c:v>
                </c:pt>
                <c:pt idx="1">
                  <c:v>41007.921999999999</c:v>
                </c:pt>
                <c:pt idx="2">
                  <c:v>41833.663999999997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4775-A6CD-6C2849BD7E8A}"/>
            </c:ext>
          </c:extLst>
        </c:ser>
        <c:ser>
          <c:idx val="1"/>
          <c:order val="1"/>
          <c:tx>
            <c:strRef>
              <c:f>'8.11'!$A$11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('8.11'!$B$11,'8.11'!$D$11,'8.11'!$F$11)</c:f>
              <c:numCache>
                <c:formatCode>#,##0.0</c:formatCode>
                <c:ptCount val="3"/>
                <c:pt idx="0">
                  <c:v>4430.84</c:v>
                </c:pt>
                <c:pt idx="1">
                  <c:v>2415.2000000000003</c:v>
                </c:pt>
                <c:pt idx="2">
                  <c:v>1967.1899999999998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0-4775-A6CD-6C2849BD7E8A}"/>
            </c:ext>
          </c:extLst>
        </c:ser>
        <c:ser>
          <c:idx val="2"/>
          <c:order val="2"/>
          <c:tx>
            <c:strRef>
              <c:f>'8.11'!$A$12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('8.11'!$B$12,'8.11'!$D$12,'8.11'!$F$12)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0-4775-A6CD-6C2849BD7E8A}"/>
            </c:ext>
          </c:extLst>
        </c:ser>
        <c:ser>
          <c:idx val="3"/>
          <c:order val="3"/>
          <c:tx>
            <c:strRef>
              <c:f>'8.11'!$A$13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('8.11'!$B$13,'8.11'!$D$13,'8.11'!$F$13)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0-4775-A6CD-6C2849BD7E8A}"/>
            </c:ext>
          </c:extLst>
        </c:ser>
        <c:ser>
          <c:idx val="4"/>
          <c:order val="4"/>
          <c:tx>
            <c:strRef>
              <c:f>'8.11'!$A$14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('8.11'!$B$14,'8.11'!$D$14,'8.11'!$F$14)</c:f>
              <c:numCache>
                <c:formatCode>#,##0.0</c:formatCode>
                <c:ptCount val="3"/>
                <c:pt idx="0">
                  <c:v>70</c:v>
                </c:pt>
                <c:pt idx="1">
                  <c:v>52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30-4775-A6CD-6C2849BD7E8A}"/>
            </c:ext>
          </c:extLst>
        </c:ser>
        <c:ser>
          <c:idx val="5"/>
          <c:order val="5"/>
          <c:tx>
            <c:strRef>
              <c:f>'8.11'!$A$15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('8.11'!$B$15,'8.11'!$D$15,'8.11'!$F$15)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30-4775-A6CD-6C2849BD7E8A}"/>
            </c:ext>
          </c:extLst>
        </c:ser>
        <c:ser>
          <c:idx val="6"/>
          <c:order val="6"/>
          <c:tx>
            <c:strRef>
              <c:f>'8.11'!$A$16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('8.11'!$B$16,'8.11'!$D$16,'8.11'!$F$16)</c:f>
              <c:numCache>
                <c:formatCode>#,##0.0</c:formatCode>
                <c:ptCount val="3"/>
                <c:pt idx="0">
                  <c:v>132002.913</c:v>
                </c:pt>
                <c:pt idx="1">
                  <c:v>70994.128999999986</c:v>
                </c:pt>
                <c:pt idx="2">
                  <c:v>25841.088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0-4775-A6CD-6C2849BD7E8A}"/>
            </c:ext>
          </c:extLst>
        </c:ser>
        <c:ser>
          <c:idx val="7"/>
          <c:order val="7"/>
          <c:tx>
            <c:strRef>
              <c:f>'8.11'!$A$17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('8.11'!$B$17,'8.11'!$D$17,'8.11'!$F$17)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30-4775-A6CD-6C2849BD7E8A}"/>
            </c:ext>
          </c:extLst>
        </c:ser>
        <c:ser>
          <c:idx val="8"/>
          <c:order val="8"/>
          <c:tx>
            <c:strRef>
              <c:f>'8.11'!$A$18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('8.11'!$B$18,'8.11'!$D$18,'8.11'!$F$18)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30-4775-A6CD-6C2849BD7E8A}"/>
            </c:ext>
          </c:extLst>
        </c:ser>
        <c:ser>
          <c:idx val="9"/>
          <c:order val="9"/>
          <c:tx>
            <c:strRef>
              <c:f>'8.11'!$A$19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('8.11'!$B$19,'8.11'!$D$19,'8.11'!$F$19)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0-4775-A6CD-6C2849BD7E8A}"/>
            </c:ext>
          </c:extLst>
        </c:ser>
        <c:ser>
          <c:idx val="10"/>
          <c:order val="10"/>
          <c:tx>
            <c:strRef>
              <c:f>'8.11'!$A$20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('8.11'!$B$20,'8.11'!$D$20,'8.11'!$F$20)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0-4775-A6CD-6C2849BD7E8A}"/>
            </c:ext>
          </c:extLst>
        </c:ser>
        <c:ser>
          <c:idx val="11"/>
          <c:order val="11"/>
          <c:tx>
            <c:strRef>
              <c:f>'8.11'!$A$21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('8.11'!$B$21,'8.11'!$D$21,'8.11'!$F$21)</c:f>
              <c:numCache>
                <c:formatCode>#,##0.0</c:formatCode>
                <c:ptCount val="3"/>
                <c:pt idx="0">
                  <c:v>27931.625</c:v>
                </c:pt>
                <c:pt idx="1">
                  <c:v>21869.756000000001</c:v>
                </c:pt>
                <c:pt idx="2">
                  <c:v>17650.21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30-4775-A6CD-6C2849BD7E8A}"/>
            </c:ext>
          </c:extLst>
        </c:ser>
        <c:ser>
          <c:idx val="12"/>
          <c:order val="12"/>
          <c:tx>
            <c:strRef>
              <c:f>'8.11'!$A$22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('8.11'!$B$22,'8.11'!$D$22,'8.11'!$F$22)</c:f>
              <c:numCache>
                <c:formatCode>#,##0.0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30-4775-A6CD-6C2849BD7E8A}"/>
            </c:ext>
          </c:extLst>
        </c:ser>
        <c:ser>
          <c:idx val="13"/>
          <c:order val="13"/>
          <c:tx>
            <c:strRef>
              <c:f>'8.11'!$A$23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('8.11'!$B$23,'8.11'!$D$23,'8.11'!$F$23)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30-4775-A6CD-6C2849BD7E8A}"/>
            </c:ext>
          </c:extLst>
        </c:ser>
        <c:ser>
          <c:idx val="14"/>
          <c:order val="14"/>
          <c:tx>
            <c:strRef>
              <c:f>'8.11'!$A$24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('8.11'!$B$24,'8.11'!$D$24,'8.11'!$F$24)</c:f>
              <c:numCache>
                <c:formatCode>#,##0.0</c:formatCode>
                <c:ptCount val="3"/>
                <c:pt idx="0">
                  <c:v>1.133</c:v>
                </c:pt>
                <c:pt idx="1">
                  <c:v>12.244</c:v>
                </c:pt>
                <c:pt idx="2">
                  <c:v>14.79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30-4775-A6CD-6C2849BD7E8A}"/>
            </c:ext>
          </c:extLst>
        </c:ser>
        <c:ser>
          <c:idx val="15"/>
          <c:order val="15"/>
          <c:tx>
            <c:strRef>
              <c:f>'8.11'!$A$25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('8.11'!$B$25,'8.11'!$D$25,'8.11'!$F$25)</c:f>
              <c:numCache>
                <c:formatCode>#,##0.0</c:formatCode>
                <c:ptCount val="3"/>
                <c:pt idx="0">
                  <c:v>41022.651000000013</c:v>
                </c:pt>
                <c:pt idx="1">
                  <c:v>24688.523000000001</c:v>
                </c:pt>
                <c:pt idx="2">
                  <c:v>17832.64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30-4775-A6CD-6C2849BD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617408"/>
        <c:axId val="289618944"/>
      </c:barChart>
      <c:catAx>
        <c:axId val="2896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8944"/>
        <c:crosses val="autoZero"/>
        <c:auto val="1"/>
        <c:lblAlgn val="ctr"/>
        <c:lblOffset val="100"/>
        <c:noMultiLvlLbl val="0"/>
      </c:catAx>
      <c:valAx>
        <c:axId val="2896189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7408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C31-42C6-8F95-7606B71E6BE5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C31-42C6-8F95-7606B71E6BE5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C31-42C6-8F95-7606B71E6BE5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C31-42C6-8F95-7606B71E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AE4-49DD-8DD0-BF2FD334776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AE4-49DD-8DD0-BF2FD334776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AE4-49DD-8DD0-BF2FD334776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AE4-49DD-8DD0-BF2FD334776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AE4-49DD-8DD0-BF2FD334776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AE4-49DD-8DD0-BF2FD334776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AE4-49DD-8DD0-BF2FD334776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AE4-49DD-8DD0-BF2FD334776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AE4-49DD-8DD0-BF2FD334776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AE4-49DD-8DD0-BF2FD334776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AE4-49DD-8DD0-BF2FD334776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AE4-49DD-8DD0-BF2FD334776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AE4-49DD-8DD0-BF2FD334776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AE4-49DD-8DD0-BF2FD334776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AE4-49DD-8DD0-BF2FD334776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AE4-49DD-8DD0-BF2FD334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950515117817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999975598373637E-2"/>
          <c:y val="0.29248122646279789"/>
          <c:w val="0.58899387519178148"/>
          <c:h val="0.53942642318683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'8.12'!$A$28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('8.12'!$B$28,'8.12'!$D$28,'8.12'!$F$28)</c:f>
              <c:numCache>
                <c:formatCode>#,##0.0</c:formatCode>
                <c:ptCount val="3"/>
                <c:pt idx="0">
                  <c:v>294955.97100000002</c:v>
                </c:pt>
                <c:pt idx="1">
                  <c:v>305524.66700000002</c:v>
                </c:pt>
                <c:pt idx="2">
                  <c:v>267876.55700000003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F-4AAF-B273-0CD73148B88E}"/>
            </c:ext>
          </c:extLst>
        </c:ser>
        <c:ser>
          <c:idx val="1"/>
          <c:order val="1"/>
          <c:tx>
            <c:strRef>
              <c:f>'8.12'!$A$29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('8.12'!$B$29,'8.12'!$D$29,'8.12'!$F$29)</c:f>
              <c:numCache>
                <c:formatCode>#,##0.0</c:formatCode>
                <c:ptCount val="3"/>
                <c:pt idx="0">
                  <c:v>76153.144</c:v>
                </c:pt>
                <c:pt idx="1">
                  <c:v>76849.168999999994</c:v>
                </c:pt>
                <c:pt idx="2">
                  <c:v>69843.082999999999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F-4AAF-B273-0CD73148B88E}"/>
            </c:ext>
          </c:extLst>
        </c:ser>
        <c:ser>
          <c:idx val="2"/>
          <c:order val="2"/>
          <c:tx>
            <c:strRef>
              <c:f>'8.12'!$A$30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('8.12'!$B$30,'8.12'!$D$30,'8.12'!$F$30)</c:f>
              <c:numCache>
                <c:formatCode>#,##0.0</c:formatCode>
                <c:ptCount val="3"/>
                <c:pt idx="0">
                  <c:v>1102</c:v>
                </c:pt>
                <c:pt idx="1">
                  <c:v>601.79999999999995</c:v>
                </c:pt>
                <c:pt idx="2">
                  <c:v>489.6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F-4AAF-B273-0CD73148B88E}"/>
            </c:ext>
          </c:extLst>
        </c:ser>
        <c:ser>
          <c:idx val="3"/>
          <c:order val="3"/>
          <c:tx>
            <c:strRef>
              <c:f>'8.12'!$A$31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('8.12'!$B$31,'8.12'!$D$31,'8.12'!$F$31)</c:f>
              <c:numCache>
                <c:formatCode>#,##0.0</c:formatCode>
                <c:ptCount val="3"/>
                <c:pt idx="0">
                  <c:v>88.787999999999997</c:v>
                </c:pt>
                <c:pt idx="1">
                  <c:v>13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F-4AAF-B273-0CD73148B88E}"/>
            </c:ext>
          </c:extLst>
        </c:ser>
        <c:ser>
          <c:idx val="4"/>
          <c:order val="4"/>
          <c:tx>
            <c:strRef>
              <c:f>'8.12'!$A$32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('8.12'!$B$32,'8.12'!$D$32,'8.12'!$F$32)</c:f>
              <c:numCache>
                <c:formatCode>#,##0.0</c:formatCode>
                <c:ptCount val="3"/>
                <c:pt idx="0">
                  <c:v>938.59400000000005</c:v>
                </c:pt>
                <c:pt idx="1">
                  <c:v>925.35200000000009</c:v>
                </c:pt>
                <c:pt idx="2">
                  <c:v>811.16399999999999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F-4AAF-B273-0CD73148B88E}"/>
            </c:ext>
          </c:extLst>
        </c:ser>
        <c:ser>
          <c:idx val="5"/>
          <c:order val="5"/>
          <c:tx>
            <c:strRef>
              <c:f>'8.12'!$A$33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('8.12'!$B$33,'8.12'!$D$33,'8.12'!$F$33)</c:f>
              <c:numCache>
                <c:formatCode>#,##0.0</c:formatCode>
                <c:ptCount val="3"/>
                <c:pt idx="0">
                  <c:v>161528.93400000001</c:v>
                </c:pt>
                <c:pt idx="1">
                  <c:v>94557.730999999985</c:v>
                </c:pt>
                <c:pt idx="2">
                  <c:v>69215.46699999999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F-4AAF-B273-0CD73148B88E}"/>
            </c:ext>
          </c:extLst>
        </c:ser>
        <c:ser>
          <c:idx val="6"/>
          <c:order val="6"/>
          <c:tx>
            <c:strRef>
              <c:f>'8.12'!$A$34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('8.12'!$B$34,'8.12'!$D$34,'8.12'!$F$34)</c:f>
              <c:numCache>
                <c:formatCode>#,##0.0</c:formatCode>
                <c:ptCount val="3"/>
                <c:pt idx="0">
                  <c:v>66809.620999999999</c:v>
                </c:pt>
                <c:pt idx="1">
                  <c:v>33322.889000000003</c:v>
                </c:pt>
                <c:pt idx="2">
                  <c:v>24752.306999999997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F-4AAF-B273-0CD73148B88E}"/>
            </c:ext>
          </c:extLst>
        </c:ser>
        <c:ser>
          <c:idx val="7"/>
          <c:order val="7"/>
          <c:tx>
            <c:strRef>
              <c:f>'8.12'!$A$35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('8.12'!$B$35,'8.12'!$D$35,'8.12'!$F$35)</c:f>
              <c:numCache>
                <c:formatCode>#,##0.0</c:formatCode>
                <c:ptCount val="3"/>
                <c:pt idx="0">
                  <c:v>1329.163</c:v>
                </c:pt>
                <c:pt idx="1">
                  <c:v>588.74599999999998</c:v>
                </c:pt>
                <c:pt idx="2">
                  <c:v>392.89599999999996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F-4AAF-B273-0CD73148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162944"/>
        <c:axId val="290172928"/>
      </c:barChart>
      <c:catAx>
        <c:axId val="290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72928"/>
        <c:crosses val="autoZero"/>
        <c:auto val="1"/>
        <c:lblAlgn val="ctr"/>
        <c:lblOffset val="100"/>
        <c:noMultiLvlLbl val="0"/>
      </c:catAx>
      <c:valAx>
        <c:axId val="290172928"/>
        <c:scaling>
          <c:orientation val="minMax"/>
          <c:max val="1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62944"/>
        <c:crosses val="autoZero"/>
        <c:crossBetween val="between"/>
        <c:majorUnit val="5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3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'8.12'!$B$38</c:f>
              <c:numCache>
                <c:formatCode>0.0%</c:formatCode>
                <c:ptCount val="1"/>
                <c:pt idx="0">
                  <c:v>0.12220863027102066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6-46C0-A91E-7D3667508618}"/>
            </c:ext>
          </c:extLst>
        </c:ser>
        <c:ser>
          <c:idx val="1"/>
          <c:order val="1"/>
          <c:tx>
            <c:strRef>
              <c:f>'8.12'!$A$39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'8.12'!$B$39</c:f>
              <c:numCache>
                <c:formatCode>0.0%</c:formatCode>
                <c:ptCount val="1"/>
                <c:pt idx="0">
                  <c:v>0.15758190489924648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6-46C0-A91E-7D3667508618}"/>
            </c:ext>
          </c:extLst>
        </c:ser>
        <c:ser>
          <c:idx val="2"/>
          <c:order val="2"/>
          <c:tx>
            <c:strRef>
              <c:f>'8.12'!$A$40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'8.12'!$B$40</c:f>
              <c:numCache>
                <c:formatCode>0.0%</c:formatCode>
                <c:ptCount val="1"/>
                <c:pt idx="0">
                  <c:v>0.23934171413468147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6-46C0-A91E-7D3667508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5712"/>
        <c:axId val="290209792"/>
      </c:barChart>
      <c:catAx>
        <c:axId val="290195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0209792"/>
        <c:crosses val="autoZero"/>
        <c:auto val="1"/>
        <c:lblAlgn val="ctr"/>
        <c:lblOffset val="100"/>
        <c:noMultiLvlLbl val="0"/>
      </c:catAx>
      <c:valAx>
        <c:axId val="29020979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019571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5512807259673831"/>
          <c:w val="0.64728171500523457"/>
          <c:h val="0.244871927403261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2947773685037055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('8.12'!$B$10,'8.12'!$D$10,'8.12'!$F$10)</c:f>
              <c:numCache>
                <c:formatCode>#,##0.0</c:formatCode>
                <c:ptCount val="3"/>
                <c:pt idx="0">
                  <c:v>140914.48000000001</c:v>
                </c:pt>
                <c:pt idx="1">
                  <c:v>68233.907999999996</c:v>
                </c:pt>
                <c:pt idx="2">
                  <c:v>36947.705000000002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2-4281-A4C1-DC17004EBD29}"/>
            </c:ext>
          </c:extLst>
        </c:ser>
        <c:ser>
          <c:idx val="1"/>
          <c:order val="1"/>
          <c:tx>
            <c:strRef>
              <c:f>'8.12'!$A$11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('8.12'!$B$11,'8.12'!$D$11,'8.12'!$F$11)</c:f>
              <c:numCache>
                <c:formatCode>#,##0.0</c:formatCode>
                <c:ptCount val="3"/>
                <c:pt idx="0">
                  <c:v>3648.971</c:v>
                </c:pt>
                <c:pt idx="1">
                  <c:v>2708.098</c:v>
                </c:pt>
                <c:pt idx="2">
                  <c:v>3038.85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2-4281-A4C1-DC17004EBD29}"/>
            </c:ext>
          </c:extLst>
        </c:ser>
        <c:ser>
          <c:idx val="2"/>
          <c:order val="2"/>
          <c:tx>
            <c:strRef>
              <c:f>'8.12'!$A$12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('8.12'!$B$12,'8.12'!$D$12,'8.12'!$F$12)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2-4281-A4C1-DC17004EBD29}"/>
            </c:ext>
          </c:extLst>
        </c:ser>
        <c:ser>
          <c:idx val="3"/>
          <c:order val="3"/>
          <c:tx>
            <c:strRef>
              <c:f>'8.12'!$A$13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('8.12'!$B$13,'8.12'!$D$13,'8.12'!$F$13)</c:f>
              <c:numCache>
                <c:formatCode>#,##0.0</c:formatCode>
                <c:ptCount val="3"/>
                <c:pt idx="0">
                  <c:v>2618.86</c:v>
                </c:pt>
                <c:pt idx="1">
                  <c:v>4007.3980000000001</c:v>
                </c:pt>
                <c:pt idx="2">
                  <c:v>3656.357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2-4281-A4C1-DC17004EBD29}"/>
            </c:ext>
          </c:extLst>
        </c:ser>
        <c:ser>
          <c:idx val="4"/>
          <c:order val="4"/>
          <c:tx>
            <c:strRef>
              <c:f>'8.12'!$A$14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('8.12'!$B$14,'8.12'!$D$14,'8.12'!$F$14)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2-4281-A4C1-DC17004EBD29}"/>
            </c:ext>
          </c:extLst>
        </c:ser>
        <c:ser>
          <c:idx val="5"/>
          <c:order val="5"/>
          <c:tx>
            <c:strRef>
              <c:f>'8.12'!$A$15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('8.12'!$B$15,'8.12'!$D$15,'8.12'!$F$15)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92-4281-A4C1-DC17004EBD29}"/>
            </c:ext>
          </c:extLst>
        </c:ser>
        <c:ser>
          <c:idx val="6"/>
          <c:order val="6"/>
          <c:tx>
            <c:strRef>
              <c:f>'8.12'!$A$16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('8.12'!$B$16,'8.12'!$D$16,'8.12'!$F$16)</c:f>
              <c:numCache>
                <c:formatCode>#,##0.0</c:formatCode>
                <c:ptCount val="3"/>
                <c:pt idx="0">
                  <c:v>747452.26399999997</c:v>
                </c:pt>
                <c:pt idx="1">
                  <c:v>399522.24500000005</c:v>
                </c:pt>
                <c:pt idx="2">
                  <c:v>294037.34100000001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92-4281-A4C1-DC17004EBD29}"/>
            </c:ext>
          </c:extLst>
        </c:ser>
        <c:ser>
          <c:idx val="7"/>
          <c:order val="7"/>
          <c:tx>
            <c:strRef>
              <c:f>'8.12'!$A$17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('8.12'!$B$17,'8.12'!$D$17,'8.12'!$F$17)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92-4281-A4C1-DC17004EBD29}"/>
            </c:ext>
          </c:extLst>
        </c:ser>
        <c:ser>
          <c:idx val="8"/>
          <c:order val="8"/>
          <c:tx>
            <c:strRef>
              <c:f>'8.12'!$A$18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('8.12'!$B$18,'8.12'!$D$18,'8.12'!$F$18)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92-4281-A4C1-DC17004EBD29}"/>
            </c:ext>
          </c:extLst>
        </c:ser>
        <c:ser>
          <c:idx val="9"/>
          <c:order val="9"/>
          <c:tx>
            <c:strRef>
              <c:f>'8.12'!$A$19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('8.12'!$B$19,'8.12'!$D$19,'8.12'!$F$19)</c:f>
              <c:numCache>
                <c:formatCode>#,##0.0</c:formatCode>
                <c:ptCount val="3"/>
                <c:pt idx="0">
                  <c:v>26956</c:v>
                </c:pt>
                <c:pt idx="1">
                  <c:v>22468</c:v>
                </c:pt>
                <c:pt idx="2">
                  <c:v>30961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92-4281-A4C1-DC17004EBD29}"/>
            </c:ext>
          </c:extLst>
        </c:ser>
        <c:ser>
          <c:idx val="10"/>
          <c:order val="10"/>
          <c:tx>
            <c:strRef>
              <c:f>'8.12'!$A$20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('8.12'!$B$20,'8.12'!$D$20,'8.12'!$F$20)</c:f>
              <c:numCache>
                <c:formatCode>#,##0.0</c:formatCode>
                <c:ptCount val="3"/>
                <c:pt idx="0">
                  <c:v>1218.3009999999999</c:v>
                </c:pt>
                <c:pt idx="1">
                  <c:v>503.60900000000004</c:v>
                </c:pt>
                <c:pt idx="2">
                  <c:v>463.11900000000003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92-4281-A4C1-DC17004EBD29}"/>
            </c:ext>
          </c:extLst>
        </c:ser>
        <c:ser>
          <c:idx val="11"/>
          <c:order val="11"/>
          <c:tx>
            <c:strRef>
              <c:f>'8.12'!$A$21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('8.12'!$B$21,'8.12'!$D$21,'8.12'!$F$21)</c:f>
              <c:numCache>
                <c:formatCode>#,##0.0</c:formatCode>
                <c:ptCount val="3"/>
                <c:pt idx="0">
                  <c:v>5859</c:v>
                </c:pt>
                <c:pt idx="1">
                  <c:v>5400</c:v>
                </c:pt>
                <c:pt idx="2">
                  <c:v>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92-4281-A4C1-DC17004EBD29}"/>
            </c:ext>
          </c:extLst>
        </c:ser>
        <c:ser>
          <c:idx val="12"/>
          <c:order val="12"/>
          <c:tx>
            <c:strRef>
              <c:f>'8.12'!$A$22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('8.12'!$B$22,'8.12'!$D$22,'8.12'!$F$22)</c:f>
              <c:numCache>
                <c:formatCode>#,##0.0</c:formatCode>
                <c:ptCount val="3"/>
                <c:pt idx="0">
                  <c:v>48817.679999999993</c:v>
                </c:pt>
                <c:pt idx="1">
                  <c:v>53743.409999999996</c:v>
                </c:pt>
                <c:pt idx="2">
                  <c:v>47381.599999999999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92-4281-A4C1-DC17004EBD29}"/>
            </c:ext>
          </c:extLst>
        </c:ser>
        <c:ser>
          <c:idx val="13"/>
          <c:order val="13"/>
          <c:tx>
            <c:strRef>
              <c:f>'8.12'!$A$23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('8.12'!$B$23,'8.12'!$D$23,'8.12'!$F$23)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92-4281-A4C1-DC17004EBD29}"/>
            </c:ext>
          </c:extLst>
        </c:ser>
        <c:ser>
          <c:idx val="14"/>
          <c:order val="14"/>
          <c:tx>
            <c:strRef>
              <c:f>'8.12'!$A$24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('8.12'!$B$24,'8.12'!$D$24,'8.12'!$F$24)</c:f>
              <c:numCache>
                <c:formatCode>#,##0.0</c:formatCode>
                <c:ptCount val="3"/>
                <c:pt idx="0">
                  <c:v>1427.2749999999999</c:v>
                </c:pt>
                <c:pt idx="1">
                  <c:v>1115.692</c:v>
                </c:pt>
                <c:pt idx="2">
                  <c:v>882.41499999999996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92-4281-A4C1-DC17004EBD29}"/>
            </c:ext>
          </c:extLst>
        </c:ser>
        <c:ser>
          <c:idx val="15"/>
          <c:order val="15"/>
          <c:tx>
            <c:strRef>
              <c:f>'8.12'!$A$25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('8.12'!$B$25,'8.12'!$D$25,'8.12'!$F$25)</c:f>
              <c:numCache>
                <c:formatCode>#,##0.0</c:formatCode>
                <c:ptCount val="3"/>
                <c:pt idx="0">
                  <c:v>274550.53199999995</c:v>
                </c:pt>
                <c:pt idx="1">
                  <c:v>294298.56799999991</c:v>
                </c:pt>
                <c:pt idx="2">
                  <c:v>248285.04099999994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92-4281-A4C1-DC17004E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913088"/>
        <c:axId val="289914880"/>
      </c:barChart>
      <c:catAx>
        <c:axId val="2899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4880"/>
        <c:crosses val="autoZero"/>
        <c:auto val="1"/>
        <c:lblAlgn val="ctr"/>
        <c:lblOffset val="100"/>
        <c:noMultiLvlLbl val="0"/>
      </c:catAx>
      <c:valAx>
        <c:axId val="28991488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383C-448A-A657-8685270857E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383C-448A-A657-8685270857E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383C-448A-A657-8685270857E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383C-448A-A657-86852708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'5.2'!$P$7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881-4992-8822-015BC78A9487}"/>
            </c:ext>
          </c:extLst>
        </c:ser>
        <c:ser>
          <c:idx val="1"/>
          <c:order val="1"/>
          <c:tx>
            <c:strRef>
              <c:f>'5.2'!$O$8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'5.2'!$P$8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881-4992-8822-015BC78A9487}"/>
            </c:ext>
          </c:extLst>
        </c:ser>
        <c:ser>
          <c:idx val="2"/>
          <c:order val="2"/>
          <c:tx>
            <c:strRef>
              <c:f>'5.2'!$O$9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'5.2'!$P$9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881-4992-8822-015BC78A9487}"/>
            </c:ext>
          </c:extLst>
        </c:ser>
        <c:ser>
          <c:idx val="3"/>
          <c:order val="3"/>
          <c:tx>
            <c:strRef>
              <c:f>'5.2'!$O$10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'5.2'!$P$10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881-4992-8822-015BC78A9487}"/>
            </c:ext>
          </c:extLst>
        </c:ser>
        <c:ser>
          <c:idx val="4"/>
          <c:order val="4"/>
          <c:tx>
            <c:strRef>
              <c:f>'5.2'!$O$11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'5.2'!$P$11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881-4992-8822-015BC78A9487}"/>
            </c:ext>
          </c:extLst>
        </c:ser>
        <c:ser>
          <c:idx val="5"/>
          <c:order val="5"/>
          <c:tx>
            <c:strRef>
              <c:f>'5.2'!$O$12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'5.2'!$P$12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881-4992-8822-015BC78A9487}"/>
            </c:ext>
          </c:extLst>
        </c:ser>
        <c:ser>
          <c:idx val="6"/>
          <c:order val="6"/>
          <c:tx>
            <c:strRef>
              <c:f>'5.2'!$O$13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'5.2'!$P$13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881-4992-8822-015BC78A9487}"/>
            </c:ext>
          </c:extLst>
        </c:ser>
        <c:ser>
          <c:idx val="7"/>
          <c:order val="7"/>
          <c:tx>
            <c:strRef>
              <c:f>'5.2'!$O$14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'5.2'!$P$14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881-4992-8822-015BC78A9487}"/>
            </c:ext>
          </c:extLst>
        </c:ser>
        <c:ser>
          <c:idx val="8"/>
          <c:order val="8"/>
          <c:tx>
            <c:strRef>
              <c:f>'5.2'!$O$15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'5.2'!$P$15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881-4992-8822-015BC78A9487}"/>
            </c:ext>
          </c:extLst>
        </c:ser>
        <c:ser>
          <c:idx val="9"/>
          <c:order val="9"/>
          <c:tx>
            <c:strRef>
              <c:f>'5.2'!$O$16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'5.2'!$P$16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881-4992-8822-015BC78A9487}"/>
            </c:ext>
          </c:extLst>
        </c:ser>
        <c:ser>
          <c:idx val="10"/>
          <c:order val="10"/>
          <c:tx>
            <c:strRef>
              <c:f>'5.2'!$O$17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'5.2'!$P$17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881-4992-8822-015BC78A9487}"/>
            </c:ext>
          </c:extLst>
        </c:ser>
        <c:ser>
          <c:idx val="11"/>
          <c:order val="11"/>
          <c:tx>
            <c:strRef>
              <c:f>'5.2'!$O$18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'5.2'!$P$18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881-4992-8822-015BC78A9487}"/>
            </c:ext>
          </c:extLst>
        </c:ser>
        <c:ser>
          <c:idx val="12"/>
          <c:order val="12"/>
          <c:tx>
            <c:strRef>
              <c:f>'5.2'!$O$19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'5.2'!$P$19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881-4992-8822-015BC78A9487}"/>
            </c:ext>
          </c:extLst>
        </c:ser>
        <c:ser>
          <c:idx val="13"/>
          <c:order val="13"/>
          <c:tx>
            <c:strRef>
              <c:f>'5.2'!$O$20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'5.2'!$P$20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881-4992-8822-015BC78A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42560"/>
        <c:axId val="226244096"/>
      </c:barChart>
      <c:catAx>
        <c:axId val="22624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244096"/>
        <c:crosses val="autoZero"/>
        <c:auto val="1"/>
        <c:lblAlgn val="ctr"/>
        <c:lblOffset val="100"/>
        <c:noMultiLvlLbl val="0"/>
      </c:catAx>
      <c:valAx>
        <c:axId val="226244096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226242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142857142857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71-470A-BD04-2EF80EA2F797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71-470A-BD04-2EF80EA2F797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71-470A-BD04-2EF80EA2F797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71-470A-BD04-2EF80EA2F797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71-470A-BD04-2EF80EA2F797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71-470A-BD04-2EF80EA2F797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D71-470A-BD04-2EF80EA2F797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D71-470A-BD04-2EF80EA2F797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D71-470A-BD04-2EF80EA2F797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2D71-470A-BD04-2EF80EA2F797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2D71-470A-BD04-2EF80EA2F797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2D71-470A-BD04-2EF80EA2F797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2D71-470A-BD04-2EF80EA2F797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2D71-470A-BD04-2EF80EA2F797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2D71-470A-BD04-2EF80EA2F797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2D71-470A-BD04-2EF80EA2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74E-4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881076928623928E-2"/>
          <c:y val="0.24384722882835361"/>
          <c:w val="0.56601702853467917"/>
          <c:h val="0.587699514948137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('8.13'!$B$27,'8.13'!$D$27,'8.13'!$F$27)</c:f>
              <c:numCache>
                <c:formatCode>#,##0.0</c:formatCode>
                <c:ptCount val="3"/>
                <c:pt idx="0">
                  <c:v>289750.18199999991</c:v>
                </c:pt>
                <c:pt idx="1">
                  <c:v>294359.36299999995</c:v>
                </c:pt>
                <c:pt idx="2">
                  <c:v>266710.386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6-4B2A-9094-E970C7D48315}"/>
            </c:ext>
          </c:extLst>
        </c:ser>
        <c:ser>
          <c:idx val="1"/>
          <c:order val="1"/>
          <c:tx>
            <c:strRef>
              <c:f>'8.13'!$A$28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('8.13'!$B$28,'8.13'!$D$28,'8.13'!$F$28)</c:f>
              <c:numCache>
                <c:formatCode>#,##0.0</c:formatCode>
                <c:ptCount val="3"/>
                <c:pt idx="0">
                  <c:v>35702.402999999998</c:v>
                </c:pt>
                <c:pt idx="1">
                  <c:v>14534.032999999998</c:v>
                </c:pt>
                <c:pt idx="2">
                  <c:v>7062.3949999999995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6-4B2A-9094-E970C7D48315}"/>
            </c:ext>
          </c:extLst>
        </c:ser>
        <c:ser>
          <c:idx val="2"/>
          <c:order val="2"/>
          <c:tx>
            <c:strRef>
              <c:f>'8.13'!$A$29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('8.13'!$B$29,'8.13'!$D$29,'8.13'!$F$29)</c:f>
              <c:numCache>
                <c:formatCode>#,##0.0</c:formatCode>
                <c:ptCount val="3"/>
                <c:pt idx="0">
                  <c:v>11702.25</c:v>
                </c:pt>
                <c:pt idx="1">
                  <c:v>2862.3900000000003</c:v>
                </c:pt>
                <c:pt idx="2">
                  <c:v>1236.4800000000002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D6-4B2A-9094-E970C7D48315}"/>
            </c:ext>
          </c:extLst>
        </c:ser>
        <c:ser>
          <c:idx val="3"/>
          <c:order val="3"/>
          <c:tx>
            <c:strRef>
              <c:f>'8.13'!$A$30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('8.13'!$B$30,'8.13'!$D$30,'8.13'!$F$30)</c:f>
              <c:numCache>
                <c:formatCode>#,##0.0</c:formatCode>
                <c:ptCount val="3"/>
                <c:pt idx="0">
                  <c:v>610.08800000000008</c:v>
                </c:pt>
                <c:pt idx="1">
                  <c:v>113.568</c:v>
                </c:pt>
                <c:pt idx="2">
                  <c:v>13.654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D6-4B2A-9094-E970C7D48315}"/>
            </c:ext>
          </c:extLst>
        </c:ser>
        <c:ser>
          <c:idx val="4"/>
          <c:order val="4"/>
          <c:tx>
            <c:strRef>
              <c:f>'8.13'!$A$31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('8.13'!$B$31,'8.13'!$D$31,'8.13'!$F$31)</c:f>
              <c:numCache>
                <c:formatCode>#,##0.0</c:formatCode>
                <c:ptCount val="3"/>
                <c:pt idx="0">
                  <c:v>18575.330000000002</c:v>
                </c:pt>
                <c:pt idx="1">
                  <c:v>14472.93</c:v>
                </c:pt>
                <c:pt idx="2">
                  <c:v>8644.24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D6-4B2A-9094-E970C7D48315}"/>
            </c:ext>
          </c:extLst>
        </c:ser>
        <c:ser>
          <c:idx val="5"/>
          <c:order val="5"/>
          <c:tx>
            <c:strRef>
              <c:f>'8.13'!$A$32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('8.13'!$B$32,'8.13'!$D$32,'8.13'!$F$32)</c:f>
              <c:numCache>
                <c:formatCode>#,##0.0</c:formatCode>
                <c:ptCount val="3"/>
                <c:pt idx="0">
                  <c:v>279801.75900000002</c:v>
                </c:pt>
                <c:pt idx="1">
                  <c:v>141646.17199999999</c:v>
                </c:pt>
                <c:pt idx="2">
                  <c:v>99175.558000000005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6-4B2A-9094-E970C7D48315}"/>
            </c:ext>
          </c:extLst>
        </c:ser>
        <c:ser>
          <c:idx val="6"/>
          <c:order val="6"/>
          <c:tx>
            <c:strRef>
              <c:f>'8.13'!$A$33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('8.13'!$B$33,'8.13'!$D$33,'8.13'!$F$33)</c:f>
              <c:numCache>
                <c:formatCode>#,##0.0</c:formatCode>
                <c:ptCount val="3"/>
                <c:pt idx="0">
                  <c:v>119443.54700000002</c:v>
                </c:pt>
                <c:pt idx="1">
                  <c:v>52957.529000000002</c:v>
                </c:pt>
                <c:pt idx="2">
                  <c:v>37322.755000000005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D6-4B2A-9094-E970C7D48315}"/>
            </c:ext>
          </c:extLst>
        </c:ser>
        <c:ser>
          <c:idx val="7"/>
          <c:order val="7"/>
          <c:tx>
            <c:strRef>
              <c:f>'8.13'!$A$34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('8.13'!$B$34,'8.13'!$D$34,'8.13'!$F$34)</c:f>
              <c:numCache>
                <c:formatCode>#,##0.0</c:formatCode>
                <c:ptCount val="3"/>
                <c:pt idx="0">
                  <c:v>11551.474</c:v>
                </c:pt>
                <c:pt idx="1">
                  <c:v>5293.2710000000006</c:v>
                </c:pt>
                <c:pt idx="2">
                  <c:v>3321.029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6-4B2A-9094-E970C7D4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430528"/>
        <c:axId val="289436416"/>
      </c:barChart>
      <c:catAx>
        <c:axId val="2894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6416"/>
        <c:crosses val="autoZero"/>
        <c:auto val="1"/>
        <c:lblAlgn val="ctr"/>
        <c:lblOffset val="100"/>
        <c:noMultiLvlLbl val="0"/>
      </c:catAx>
      <c:valAx>
        <c:axId val="28943641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0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'8.13'!$B$38</c:f>
              <c:numCache>
                <c:formatCode>0.0%</c:formatCode>
                <c:ptCount val="1"/>
                <c:pt idx="0">
                  <c:v>0.26291845164639011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4-4F37-874A-FF5326A516FF}"/>
            </c:ext>
          </c:extLst>
        </c:ser>
        <c:ser>
          <c:idx val="1"/>
          <c:order val="1"/>
          <c:tx>
            <c:strRef>
              <c:f>'8.13'!$A$39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'8.13'!$B$39</c:f>
              <c:numCache>
                <c:formatCode>0.0%</c:formatCode>
                <c:ptCount val="1"/>
                <c:pt idx="0">
                  <c:v>0.24844257719588772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4-4F37-874A-FF5326A516FF}"/>
            </c:ext>
          </c:extLst>
        </c:ser>
        <c:ser>
          <c:idx val="2"/>
          <c:order val="2"/>
          <c:tx>
            <c:strRef>
              <c:f>'8.13'!$A$40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'8.13'!$B$40</c:f>
              <c:numCache>
                <c:formatCode>0.0%</c:formatCode>
                <c:ptCount val="1"/>
                <c:pt idx="0">
                  <c:v>0.17504579393331482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4-4F37-874A-FF5326A51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71488"/>
        <c:axId val="294978304"/>
      </c:barChart>
      <c:catAx>
        <c:axId val="28947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4978304"/>
        <c:crosses val="autoZero"/>
        <c:auto val="1"/>
        <c:lblAlgn val="ctr"/>
        <c:lblOffset val="100"/>
        <c:noMultiLvlLbl val="0"/>
      </c:catAx>
      <c:valAx>
        <c:axId val="29497830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47148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3.5170029179910689E-2"/>
          <c:y val="0.68656067189358461"/>
          <c:w val="0.67681072653033092"/>
          <c:h val="0.25710734034402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8962443294197343E-4"/>
          <c:y val="2.711398607420683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('8.13'!$B$10,'8.13'!$D$10,'8.13'!$F$10)</c:f>
              <c:numCache>
                <c:formatCode>#,##0.0</c:formatCode>
                <c:ptCount val="3"/>
                <c:pt idx="0">
                  <c:v>125638.14</c:v>
                </c:pt>
                <c:pt idx="1">
                  <c:v>121612.18000000001</c:v>
                </c:pt>
                <c:pt idx="2">
                  <c:v>114412.99999999999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D-4903-B777-01BAE80F00BB}"/>
            </c:ext>
          </c:extLst>
        </c:ser>
        <c:ser>
          <c:idx val="1"/>
          <c:order val="1"/>
          <c:tx>
            <c:strRef>
              <c:f>'8.13'!$A$11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('8.13'!$B$11,'8.13'!$D$11,'8.13'!$F$11)</c:f>
              <c:numCache>
                <c:formatCode>#,##0.0</c:formatCode>
                <c:ptCount val="3"/>
                <c:pt idx="0">
                  <c:v>530.77300000000002</c:v>
                </c:pt>
                <c:pt idx="1">
                  <c:v>421.59000000000003</c:v>
                </c:pt>
                <c:pt idx="2">
                  <c:v>355.39499999999998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D-4903-B777-01BAE80F00BB}"/>
            </c:ext>
          </c:extLst>
        </c:ser>
        <c:ser>
          <c:idx val="2"/>
          <c:order val="2"/>
          <c:tx>
            <c:strRef>
              <c:f>'8.13'!$A$12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('8.13'!$B$12,'8.13'!$D$12,'8.13'!$F$12)</c:f>
              <c:numCache>
                <c:formatCode>#,##0.0</c:formatCode>
                <c:ptCount val="3"/>
                <c:pt idx="0">
                  <c:v>297.25</c:v>
                </c:pt>
                <c:pt idx="1">
                  <c:v>51.52</c:v>
                </c:pt>
                <c:pt idx="2">
                  <c:v>170.6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D-4903-B777-01BAE80F00BB}"/>
            </c:ext>
          </c:extLst>
        </c:ser>
        <c:ser>
          <c:idx val="3"/>
          <c:order val="3"/>
          <c:tx>
            <c:strRef>
              <c:f>'8.13'!$A$13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('8.13'!$B$13,'8.13'!$D$13,'8.13'!$F$13)</c:f>
              <c:numCache>
                <c:formatCode>#,##0.0</c:formatCode>
                <c:ptCount val="3"/>
                <c:pt idx="0">
                  <c:v>98</c:v>
                </c:pt>
                <c:pt idx="1">
                  <c:v>19.64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D-4903-B777-01BAE80F00BB}"/>
            </c:ext>
          </c:extLst>
        </c:ser>
        <c:ser>
          <c:idx val="4"/>
          <c:order val="4"/>
          <c:tx>
            <c:strRef>
              <c:f>'8.13'!$A$14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('8.13'!$B$14,'8.13'!$D$14,'8.13'!$F$14)</c:f>
              <c:numCache>
                <c:formatCode>#,##0.0</c:formatCode>
                <c:ptCount val="3"/>
                <c:pt idx="0">
                  <c:v>386.5</c:v>
                </c:pt>
                <c:pt idx="1">
                  <c:v>359.93</c:v>
                </c:pt>
                <c:pt idx="2">
                  <c:v>284.72000000000003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D-4903-B777-01BAE80F00BB}"/>
            </c:ext>
          </c:extLst>
        </c:ser>
        <c:ser>
          <c:idx val="5"/>
          <c:order val="5"/>
          <c:tx>
            <c:strRef>
              <c:f>'8.13'!$A$15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('8.13'!$B$15,'8.13'!$D$15,'8.13'!$F$15)</c:f>
              <c:numCache>
                <c:formatCode>#,##0.0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1D-4903-B777-01BAE80F00BB}"/>
            </c:ext>
          </c:extLst>
        </c:ser>
        <c:ser>
          <c:idx val="6"/>
          <c:order val="6"/>
          <c:tx>
            <c:strRef>
              <c:f>'8.13'!$A$16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('8.13'!$B$16,'8.13'!$D$16,'8.13'!$F$16)</c:f>
              <c:numCache>
                <c:formatCode>#,##0.0</c:formatCode>
                <c:ptCount val="3"/>
                <c:pt idx="0">
                  <c:v>653536.28099999984</c:v>
                </c:pt>
                <c:pt idx="1">
                  <c:v>434776.84199999995</c:v>
                </c:pt>
                <c:pt idx="2">
                  <c:v>356598.42600000004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1D-4903-B777-01BAE80F00BB}"/>
            </c:ext>
          </c:extLst>
        </c:ser>
        <c:ser>
          <c:idx val="7"/>
          <c:order val="7"/>
          <c:tx>
            <c:strRef>
              <c:f>'8.13'!$A$17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('8.13'!$B$17,'8.13'!$D$17,'8.13'!$F$17)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1D-4903-B777-01BAE80F00BB}"/>
            </c:ext>
          </c:extLst>
        </c:ser>
        <c:ser>
          <c:idx val="8"/>
          <c:order val="8"/>
          <c:tx>
            <c:strRef>
              <c:f>'8.13'!$A$18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('8.13'!$B$18,'8.13'!$D$18,'8.13'!$F$18)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D-4903-B777-01BAE80F00BB}"/>
            </c:ext>
          </c:extLst>
        </c:ser>
        <c:ser>
          <c:idx val="9"/>
          <c:order val="9"/>
          <c:tx>
            <c:strRef>
              <c:f>'8.13'!$A$19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('8.13'!$B$19,'8.13'!$D$19,'8.13'!$F$19)</c:f>
              <c:numCache>
                <c:formatCode>#,##0.0</c:formatCode>
                <c:ptCount val="3"/>
                <c:pt idx="0">
                  <c:v>118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1D-4903-B777-01BAE80F00BB}"/>
            </c:ext>
          </c:extLst>
        </c:ser>
        <c:ser>
          <c:idx val="10"/>
          <c:order val="10"/>
          <c:tx>
            <c:strRef>
              <c:f>'8.13'!$A$20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('8.13'!$B$20,'8.13'!$D$20,'8.13'!$F$20)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1D-4903-B777-01BAE80F00BB}"/>
            </c:ext>
          </c:extLst>
        </c:ser>
        <c:ser>
          <c:idx val="11"/>
          <c:order val="11"/>
          <c:tx>
            <c:strRef>
              <c:f>'8.13'!$A$21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('8.13'!$B$21,'8.13'!$D$21,'8.13'!$F$21)</c:f>
              <c:numCache>
                <c:formatCode>#,##0.0</c:formatCode>
                <c:ptCount val="3"/>
                <c:pt idx="0">
                  <c:v>872.48</c:v>
                </c:pt>
                <c:pt idx="1">
                  <c:v>2050.67</c:v>
                </c:pt>
                <c:pt idx="2">
                  <c:v>749.55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1D-4903-B777-01BAE80F00BB}"/>
            </c:ext>
          </c:extLst>
        </c:ser>
        <c:ser>
          <c:idx val="12"/>
          <c:order val="12"/>
          <c:tx>
            <c:strRef>
              <c:f>'8.13'!$A$22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('8.13'!$B$22,'8.13'!$D$22,'8.13'!$F$22)</c:f>
              <c:numCache>
                <c:formatCode>#,##0.0</c:formatCode>
                <c:ptCount val="3"/>
                <c:pt idx="0">
                  <c:v>10163</c:v>
                </c:pt>
                <c:pt idx="1">
                  <c:v>19068</c:v>
                </c:pt>
                <c:pt idx="2">
                  <c:v>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1D-4903-B777-01BAE80F00BB}"/>
            </c:ext>
          </c:extLst>
        </c:ser>
        <c:ser>
          <c:idx val="13"/>
          <c:order val="13"/>
          <c:tx>
            <c:strRef>
              <c:f>'8.13'!$A$23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('8.13'!$B$23,'8.13'!$D$23,'8.13'!$F$23)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1D-4903-B777-01BAE80F00BB}"/>
            </c:ext>
          </c:extLst>
        </c:ser>
        <c:ser>
          <c:idx val="14"/>
          <c:order val="14"/>
          <c:tx>
            <c:strRef>
              <c:f>'8.13'!$A$24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('8.13'!$B$24,'8.13'!$D$24,'8.13'!$F$24)</c:f>
              <c:numCache>
                <c:formatCode>#,##0.0</c:formatCode>
                <c:ptCount val="3"/>
                <c:pt idx="0">
                  <c:v>119.437</c:v>
                </c:pt>
                <c:pt idx="1">
                  <c:v>62.948</c:v>
                </c:pt>
                <c:pt idx="2">
                  <c:v>57.731000000000002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1D-4903-B777-01BAE80F00BB}"/>
            </c:ext>
          </c:extLst>
        </c:ser>
        <c:ser>
          <c:idx val="15"/>
          <c:order val="15"/>
          <c:tx>
            <c:strRef>
              <c:f>'8.13'!$A$25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('8.13'!$B$25,'8.13'!$D$25,'8.13'!$F$25)</c:f>
              <c:numCache>
                <c:formatCode>#,##0.0</c:formatCode>
                <c:ptCount val="3"/>
                <c:pt idx="0">
                  <c:v>80700.138000000021</c:v>
                </c:pt>
                <c:pt idx="1">
                  <c:v>56610.391000000003</c:v>
                </c:pt>
                <c:pt idx="2">
                  <c:v>44091.099000000002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1D-4903-B777-01BAE80F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626560"/>
        <c:axId val="290640640"/>
      </c:barChart>
      <c:catAx>
        <c:axId val="2906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40640"/>
        <c:crosses val="autoZero"/>
        <c:auto val="1"/>
        <c:lblAlgn val="ctr"/>
        <c:lblOffset val="100"/>
        <c:noMultiLvlLbl val="0"/>
      </c:catAx>
      <c:valAx>
        <c:axId val="2906406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26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A53F-43EA-A72D-3385B610C0F9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A53F-43EA-A72D-3385B610C0F9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A53F-43EA-A72D-3385B610C0F9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A53F-43EA-A72D-3385B61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BE9-4063-BACE-DA2BF54FD16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BE9-4063-BACE-DA2BF54FD16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BE9-4063-BACE-DA2BF54FD16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BE9-4063-BACE-DA2BF54FD16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BE9-4063-BACE-DA2BF54FD16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BE9-4063-BACE-DA2BF54FD16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BE9-4063-BACE-DA2BF54FD16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BE9-4063-BACE-DA2BF54FD16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BE9-4063-BACE-DA2BF54FD16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BE9-4063-BACE-DA2BF54FD16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BE9-4063-BACE-DA2BF54FD16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BE9-4063-BACE-DA2BF54FD16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BE9-4063-BACE-DA2BF54FD16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BE9-4063-BACE-DA2BF54FD16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BE9-4063-BACE-DA2BF54FD16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BE9-4063-BACE-DA2BF54F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829237481687461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909980291895035E-2"/>
          <c:y val="0.24863628410085103"/>
          <c:w val="0.62054784332341095"/>
          <c:h val="0.56095442615127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('8.14'!$B$27,'8.14'!$D$27,'8.14'!$F$27)</c:f>
              <c:numCache>
                <c:formatCode>#,##0.0</c:formatCode>
                <c:ptCount val="3"/>
                <c:pt idx="0">
                  <c:v>121948.81299999999</c:v>
                </c:pt>
                <c:pt idx="1">
                  <c:v>106904.47900000001</c:v>
                </c:pt>
                <c:pt idx="2">
                  <c:v>94864.649000000005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B1B-BCC9-AFDE24F83B76}"/>
            </c:ext>
          </c:extLst>
        </c:ser>
        <c:ser>
          <c:idx val="1"/>
          <c:order val="1"/>
          <c:tx>
            <c:strRef>
              <c:f>'8.14'!$A$28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('8.14'!$B$28,'8.14'!$D$28,'8.14'!$F$28)</c:f>
              <c:numCache>
                <c:formatCode>#,##0.0</c:formatCode>
                <c:ptCount val="3"/>
                <c:pt idx="0">
                  <c:v>261.55599999999998</c:v>
                </c:pt>
                <c:pt idx="1">
                  <c:v>228.73500000000001</c:v>
                </c:pt>
                <c:pt idx="2">
                  <c:v>289.23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B1B-BCC9-AFDE24F83B76}"/>
            </c:ext>
          </c:extLst>
        </c:ser>
        <c:ser>
          <c:idx val="2"/>
          <c:order val="2"/>
          <c:tx>
            <c:strRef>
              <c:f>'8.14'!$A$29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('8.14'!$B$29,'8.14'!$D$29,'8.14'!$F$29)</c:f>
              <c:numCache>
                <c:formatCode>#,##0.0</c:formatCode>
                <c:ptCount val="3"/>
                <c:pt idx="0">
                  <c:v>946.8</c:v>
                </c:pt>
                <c:pt idx="1">
                  <c:v>271.11</c:v>
                </c:pt>
                <c:pt idx="2">
                  <c:v>172.4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9-4B1B-BCC9-AFDE24F83B76}"/>
            </c:ext>
          </c:extLst>
        </c:ser>
        <c:ser>
          <c:idx val="3"/>
          <c:order val="3"/>
          <c:tx>
            <c:strRef>
              <c:f>'8.14'!$A$30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('8.14'!$B$30,'8.14'!$D$30,'8.14'!$F$30)</c:f>
              <c:numCache>
                <c:formatCode>#,##0.0</c:formatCode>
                <c:ptCount val="3"/>
                <c:pt idx="0">
                  <c:v>812.04600000000005</c:v>
                </c:pt>
                <c:pt idx="1">
                  <c:v>170.679</c:v>
                </c:pt>
                <c:pt idx="2">
                  <c:v>120.78999999999999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9-4B1B-BCC9-AFDE24F83B76}"/>
            </c:ext>
          </c:extLst>
        </c:ser>
        <c:ser>
          <c:idx val="4"/>
          <c:order val="4"/>
          <c:tx>
            <c:strRef>
              <c:f>'8.14'!$A$31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('8.14'!$B$31,'8.14'!$D$31,'8.14'!$F$31)</c:f>
              <c:numCache>
                <c:formatCode>#,##0.0</c:formatCode>
                <c:ptCount val="3"/>
                <c:pt idx="0">
                  <c:v>739.5</c:v>
                </c:pt>
                <c:pt idx="1">
                  <c:v>672.16000000000008</c:v>
                </c:pt>
                <c:pt idx="2">
                  <c:v>594.83000000000004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9-4B1B-BCC9-AFDE24F83B76}"/>
            </c:ext>
          </c:extLst>
        </c:ser>
        <c:ser>
          <c:idx val="5"/>
          <c:order val="5"/>
          <c:tx>
            <c:strRef>
              <c:f>'8.14'!$A$32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('8.14'!$B$32,'8.14'!$D$32,'8.14'!$F$32)</c:f>
              <c:numCache>
                <c:formatCode>#,##0.0</c:formatCode>
                <c:ptCount val="3"/>
                <c:pt idx="0">
                  <c:v>77065.09199999999</c:v>
                </c:pt>
                <c:pt idx="1">
                  <c:v>36610.579000000005</c:v>
                </c:pt>
                <c:pt idx="2">
                  <c:v>30550.998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99-4B1B-BCC9-AFDE24F83B76}"/>
            </c:ext>
          </c:extLst>
        </c:ser>
        <c:ser>
          <c:idx val="6"/>
          <c:order val="6"/>
          <c:tx>
            <c:strRef>
              <c:f>'8.14'!$A$33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('8.14'!$B$33,'8.14'!$D$33,'8.14'!$F$33)</c:f>
              <c:numCache>
                <c:formatCode>#,##0.0</c:formatCode>
                <c:ptCount val="3"/>
                <c:pt idx="0">
                  <c:v>29564.913</c:v>
                </c:pt>
                <c:pt idx="1">
                  <c:v>11621.028</c:v>
                </c:pt>
                <c:pt idx="2">
                  <c:v>8778.8590000000004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9-4B1B-BCC9-AFDE24F83B76}"/>
            </c:ext>
          </c:extLst>
        </c:ser>
        <c:ser>
          <c:idx val="7"/>
          <c:order val="7"/>
          <c:tx>
            <c:strRef>
              <c:f>'8.14'!$A$34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('8.14'!$B$34,'8.14'!$D$34,'8.14'!$F$34)</c:f>
              <c:numCache>
                <c:formatCode>#,##0.0</c:formatCode>
                <c:ptCount val="3"/>
                <c:pt idx="0">
                  <c:v>97.94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99-4B1B-BCC9-AFDE24F8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426240"/>
        <c:axId val="284427776"/>
      </c:barChart>
      <c:catAx>
        <c:axId val="2844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7776"/>
        <c:crosses val="autoZero"/>
        <c:auto val="1"/>
        <c:lblAlgn val="ctr"/>
        <c:lblOffset val="100"/>
        <c:noMultiLvlLbl val="0"/>
      </c:catAx>
      <c:valAx>
        <c:axId val="284427776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624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'8.14'!$B$38</c:f>
              <c:numCache>
                <c:formatCode>0.0%</c:formatCode>
                <c:ptCount val="1"/>
                <c:pt idx="0">
                  <c:v>3.3385664215851513E-2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C-4FB2-83B0-E06802AF94F6}"/>
            </c:ext>
          </c:extLst>
        </c:ser>
        <c:ser>
          <c:idx val="1"/>
          <c:order val="1"/>
          <c:tx>
            <c:strRef>
              <c:f>'8.14'!$A$39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'8.14'!$B$39</c:f>
              <c:numCache>
                <c:formatCode>0.0%</c:formatCode>
                <c:ptCount val="1"/>
                <c:pt idx="0">
                  <c:v>5.2319334853758712E-2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C-4FB2-83B0-E06802AF94F6}"/>
            </c:ext>
          </c:extLst>
        </c:ser>
        <c:ser>
          <c:idx val="2"/>
          <c:order val="2"/>
          <c:tx>
            <c:strRef>
              <c:f>'8.14'!$A$40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'8.14'!$B$40</c:f>
              <c:numCache>
                <c:formatCode>0.0%</c:formatCode>
                <c:ptCount val="1"/>
                <c:pt idx="0">
                  <c:v>4.6671339694214567E-2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C-4FB2-83B0-E06802AF9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71296"/>
        <c:axId val="284472832"/>
      </c:barChart>
      <c:catAx>
        <c:axId val="284471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4472832"/>
        <c:crosses val="autoZero"/>
        <c:auto val="1"/>
        <c:lblAlgn val="ctr"/>
        <c:lblOffset val="100"/>
        <c:noMultiLvlLbl val="0"/>
      </c:catAx>
      <c:valAx>
        <c:axId val="28447283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47129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65737346283491216"/>
          <c:h val="0.23593826307085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cs-CZ" sz="1000" b="1" i="0" baseline="0">
                <a:solidFill>
                  <a:srgbClr val="23306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  <a:endParaRPr lang="cs-CZ" sz="1000">
              <a:solidFill>
                <a:srgbClr val="23306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8085811307106494E-3"/>
          <c:y val="2.889128006569922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('8.14'!$B$10,'8.14'!$D$10,'8.14'!$F$10)</c:f>
              <c:numCache>
                <c:formatCode>#,##0.0</c:formatCode>
                <c:ptCount val="3"/>
                <c:pt idx="0">
                  <c:v>33632.576000000001</c:v>
                </c:pt>
                <c:pt idx="1">
                  <c:v>17278.587</c:v>
                </c:pt>
                <c:pt idx="2">
                  <c:v>11078.014999999999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5C0-93EE-DC9598E52E86}"/>
            </c:ext>
          </c:extLst>
        </c:ser>
        <c:ser>
          <c:idx val="1"/>
          <c:order val="1"/>
          <c:tx>
            <c:strRef>
              <c:f>'8.14'!$A$11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('8.14'!$B$11,'8.14'!$D$11,'8.14'!$F$11)</c:f>
              <c:numCache>
                <c:formatCode>#,##0.0</c:formatCode>
                <c:ptCount val="3"/>
                <c:pt idx="0">
                  <c:v>483.48</c:v>
                </c:pt>
                <c:pt idx="1">
                  <c:v>312.19</c:v>
                </c:pt>
                <c:pt idx="2">
                  <c:v>240.35000000000002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5C0-93EE-DC9598E52E86}"/>
            </c:ext>
          </c:extLst>
        </c:ser>
        <c:ser>
          <c:idx val="2"/>
          <c:order val="2"/>
          <c:tx>
            <c:strRef>
              <c:f>'8.14'!$A$12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('8.14'!$B$12,'8.14'!$D$12,'8.14'!$F$12)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640.03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C-45C0-93EE-DC9598E52E86}"/>
            </c:ext>
          </c:extLst>
        </c:ser>
        <c:ser>
          <c:idx val="3"/>
          <c:order val="3"/>
          <c:tx>
            <c:strRef>
              <c:f>'8.14'!$A$13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('8.14'!$B$13,'8.14'!$D$13,'8.14'!$F$13)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FC-45C0-93EE-DC9598E52E86}"/>
            </c:ext>
          </c:extLst>
        </c:ser>
        <c:ser>
          <c:idx val="4"/>
          <c:order val="4"/>
          <c:tx>
            <c:strRef>
              <c:f>'8.14'!$A$14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('8.14'!$B$14,'8.14'!$D$14,'8.14'!$F$14)</c:f>
              <c:numCache>
                <c:formatCode>#,##0.0</c:formatCode>
                <c:ptCount val="3"/>
                <c:pt idx="0">
                  <c:v>17.762</c:v>
                </c:pt>
                <c:pt idx="1">
                  <c:v>20.033000000000001</c:v>
                </c:pt>
                <c:pt idx="2">
                  <c:v>15.263999999999999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C-45C0-93EE-DC9598E52E86}"/>
            </c:ext>
          </c:extLst>
        </c:ser>
        <c:ser>
          <c:idx val="5"/>
          <c:order val="5"/>
          <c:tx>
            <c:strRef>
              <c:f>'8.14'!$A$15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('8.14'!$B$15,'8.14'!$D$15,'8.14'!$F$15)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FC-45C0-93EE-DC9598E52E86}"/>
            </c:ext>
          </c:extLst>
        </c:ser>
        <c:ser>
          <c:idx val="6"/>
          <c:order val="6"/>
          <c:tx>
            <c:strRef>
              <c:f>'8.14'!$A$16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('8.14'!$B$16,'8.14'!$D$16,'8.14'!$F$16)</c:f>
              <c:numCache>
                <c:formatCode>#,##0.0</c:formatCode>
                <c:ptCount val="3"/>
                <c:pt idx="0">
                  <c:v>139254.973</c:v>
                </c:pt>
                <c:pt idx="1">
                  <c:v>99634.474000000002</c:v>
                </c:pt>
                <c:pt idx="2">
                  <c:v>68746.934999999998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FC-45C0-93EE-DC9598E52E86}"/>
            </c:ext>
          </c:extLst>
        </c:ser>
        <c:ser>
          <c:idx val="7"/>
          <c:order val="7"/>
          <c:tx>
            <c:strRef>
              <c:f>'8.14'!$A$17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('8.14'!$B$17,'8.14'!$D$17,'8.14'!$F$17)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FC-45C0-93EE-DC9598E52E86}"/>
            </c:ext>
          </c:extLst>
        </c:ser>
        <c:ser>
          <c:idx val="8"/>
          <c:order val="8"/>
          <c:tx>
            <c:strRef>
              <c:f>'8.14'!$A$18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('8.14'!$B$18,'8.14'!$D$18,'8.14'!$F$18)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C-45C0-93EE-DC9598E52E86}"/>
            </c:ext>
          </c:extLst>
        </c:ser>
        <c:ser>
          <c:idx val="9"/>
          <c:order val="9"/>
          <c:tx>
            <c:strRef>
              <c:f>'8.14'!$A$19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('8.14'!$B$19,'8.14'!$D$19,'8.14'!$F$19)</c:f>
              <c:numCache>
                <c:formatCode>#,##0.0</c:formatCode>
                <c:ptCount val="3"/>
                <c:pt idx="0">
                  <c:v>1820</c:v>
                </c:pt>
                <c:pt idx="1">
                  <c:v>1208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FC-45C0-93EE-DC9598E52E86}"/>
            </c:ext>
          </c:extLst>
        </c:ser>
        <c:ser>
          <c:idx val="10"/>
          <c:order val="10"/>
          <c:tx>
            <c:strRef>
              <c:f>'8.14'!$A$20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('8.14'!$B$20,'8.14'!$D$20,'8.14'!$F$20)</c:f>
              <c:numCache>
                <c:formatCode>#,##0.0</c:formatCode>
                <c:ptCount val="3"/>
                <c:pt idx="0">
                  <c:v>2921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FC-45C0-93EE-DC9598E52E86}"/>
            </c:ext>
          </c:extLst>
        </c:ser>
        <c:ser>
          <c:idx val="11"/>
          <c:order val="11"/>
          <c:tx>
            <c:strRef>
              <c:f>'8.14'!$A$21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('8.14'!$B$21,'8.14'!$D$21,'8.14'!$F$21)</c:f>
              <c:numCache>
                <c:formatCode>#,##0.0</c:formatCode>
                <c:ptCount val="3"/>
                <c:pt idx="0">
                  <c:v>2442.1</c:v>
                </c:pt>
                <c:pt idx="1">
                  <c:v>2968.7</c:v>
                </c:pt>
                <c:pt idx="2">
                  <c:v>2674.1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FC-45C0-93EE-DC9598E52E86}"/>
            </c:ext>
          </c:extLst>
        </c:ser>
        <c:ser>
          <c:idx val="12"/>
          <c:order val="12"/>
          <c:tx>
            <c:strRef>
              <c:f>'8.14'!$A$22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('8.14'!$B$22,'8.14'!$D$22,'8.14'!$F$22)</c:f>
              <c:numCache>
                <c:formatCode>#,##0.0</c:formatCode>
                <c:ptCount val="3"/>
                <c:pt idx="0">
                  <c:v>7490</c:v>
                </c:pt>
                <c:pt idx="1">
                  <c:v>6114</c:v>
                </c:pt>
                <c:pt idx="2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FC-45C0-93EE-DC9598E52E86}"/>
            </c:ext>
          </c:extLst>
        </c:ser>
        <c:ser>
          <c:idx val="13"/>
          <c:order val="13"/>
          <c:tx>
            <c:strRef>
              <c:f>'8.14'!$A$23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('8.14'!$B$23,'8.14'!$D$23,'8.14'!$F$23)</c:f>
              <c:numCache>
                <c:formatCode>#,##0.0</c:formatCode>
                <c:ptCount val="3"/>
                <c:pt idx="0">
                  <c:v>28</c:v>
                </c:pt>
                <c:pt idx="1">
                  <c:v>52.8</c:v>
                </c:pt>
                <c:pt idx="2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FC-45C0-93EE-DC9598E52E86}"/>
            </c:ext>
          </c:extLst>
        </c:ser>
        <c:ser>
          <c:idx val="14"/>
          <c:order val="14"/>
          <c:tx>
            <c:strRef>
              <c:f>'8.14'!$A$24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('8.14'!$B$24,'8.14'!$D$24,'8.14'!$F$24)</c:f>
              <c:numCache>
                <c:formatCode>#,##0.0</c:formatCode>
                <c:ptCount val="3"/>
                <c:pt idx="0">
                  <c:v>33.78</c:v>
                </c:pt>
                <c:pt idx="1">
                  <c:v>8.75</c:v>
                </c:pt>
                <c:pt idx="2">
                  <c:v>115.18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FC-45C0-93EE-DC9598E52E86}"/>
            </c:ext>
          </c:extLst>
        </c:ser>
        <c:ser>
          <c:idx val="15"/>
          <c:order val="15"/>
          <c:tx>
            <c:strRef>
              <c:f>'8.14'!$A$25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('8.14'!$B$25,'8.14'!$D$25,'8.14'!$F$25)</c:f>
              <c:numCache>
                <c:formatCode>#,##0.0</c:formatCode>
                <c:ptCount val="3"/>
                <c:pt idx="0">
                  <c:v>50053.284</c:v>
                </c:pt>
                <c:pt idx="1">
                  <c:v>34355.531999999992</c:v>
                </c:pt>
                <c:pt idx="2">
                  <c:v>50107.526000000005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FC-45C0-93EE-DC9598E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467840"/>
        <c:axId val="290469376"/>
      </c:barChart>
      <c:catAx>
        <c:axId val="2904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9376"/>
        <c:crosses val="autoZero"/>
        <c:auto val="1"/>
        <c:lblAlgn val="ctr"/>
        <c:lblOffset val="100"/>
        <c:noMultiLvlLbl val="0"/>
      </c:catAx>
      <c:valAx>
        <c:axId val="2904693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784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BD0-42E5-B52B-A07C1DB43778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BD0-42E5-B52B-A07C1DB43778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BD0-42E5-B52B-A07C1DB43778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BD0-42E5-B52B-A07C1DB4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v krajích ČR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8.7522858821926803E-4"/>
          <c:y val="1.9412568542671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474996437257108E-2"/>
          <c:y val="0.10191598484902524"/>
          <c:w val="0.93207800450719913"/>
          <c:h val="0.82696930572298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'5.3'!$B$5:$O$5</c:f>
              <c:numCache>
                <c:formatCode>#,##0.0</c:formatCode>
                <c:ptCount val="14"/>
                <c:pt idx="0">
                  <c:v>0</c:v>
                </c:pt>
                <c:pt idx="1">
                  <c:v>208.38904100000002</c:v>
                </c:pt>
                <c:pt idx="2">
                  <c:v>69.517150000000001</c:v>
                </c:pt>
                <c:pt idx="3">
                  <c:v>70.638707000000011</c:v>
                </c:pt>
                <c:pt idx="4">
                  <c:v>88.713836000000015</c:v>
                </c:pt>
                <c:pt idx="5">
                  <c:v>130.42325199999999</c:v>
                </c:pt>
                <c:pt idx="6">
                  <c:v>2.3480000000000001E-2</c:v>
                </c:pt>
                <c:pt idx="7">
                  <c:v>92.806363000000005</c:v>
                </c:pt>
                <c:pt idx="8">
                  <c:v>24.574064</c:v>
                </c:pt>
                <c:pt idx="9">
                  <c:v>6.1255159999999993</c:v>
                </c:pt>
                <c:pt idx="10">
                  <c:v>174.764521</c:v>
                </c:pt>
                <c:pt idx="11">
                  <c:v>246.096093</c:v>
                </c:pt>
                <c:pt idx="12">
                  <c:v>361.66331999999994</c:v>
                </c:pt>
                <c:pt idx="13">
                  <c:v>61.989178000000003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3-4CEE-99A3-8A94D6647563}"/>
            </c:ext>
          </c:extLst>
        </c:ser>
        <c:ser>
          <c:idx val="1"/>
          <c:order val="1"/>
          <c:tx>
            <c:strRef>
              <c:f>'5.3'!$A$6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'5.3'!$B$6:$O$6</c:f>
              <c:numCache>
                <c:formatCode>#,##0.0</c:formatCode>
                <c:ptCount val="14"/>
                <c:pt idx="0">
                  <c:v>8.026878</c:v>
                </c:pt>
                <c:pt idx="1">
                  <c:v>22.644949</c:v>
                </c:pt>
                <c:pt idx="2">
                  <c:v>13.217835000000001</c:v>
                </c:pt>
                <c:pt idx="3">
                  <c:v>1.7270000000000001</c:v>
                </c:pt>
                <c:pt idx="4">
                  <c:v>7.0562569999999996</c:v>
                </c:pt>
                <c:pt idx="5">
                  <c:v>4.7779999999999996</c:v>
                </c:pt>
                <c:pt idx="6">
                  <c:v>3.1679300000000001</c:v>
                </c:pt>
                <c:pt idx="7">
                  <c:v>0.161603</c:v>
                </c:pt>
                <c:pt idx="8">
                  <c:v>7.7147190000000005</c:v>
                </c:pt>
                <c:pt idx="9">
                  <c:v>12.611271</c:v>
                </c:pt>
                <c:pt idx="10">
                  <c:v>8.813229999999999</c:v>
                </c:pt>
                <c:pt idx="11">
                  <c:v>9.395919000000001</c:v>
                </c:pt>
                <c:pt idx="12">
                  <c:v>1.3077579999999998</c:v>
                </c:pt>
                <c:pt idx="13">
                  <c:v>1.0360199999999999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3-4CEE-99A3-8A94D6647563}"/>
            </c:ext>
          </c:extLst>
        </c:ser>
        <c:ser>
          <c:idx val="2"/>
          <c:order val="2"/>
          <c:tx>
            <c:strRef>
              <c:f>'5.3'!$A$7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'5.3'!$B$7:$O$7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6.9100000000000003E-3</c:v>
                </c:pt>
                <c:pt idx="3">
                  <c:v>0</c:v>
                </c:pt>
                <c:pt idx="4">
                  <c:v>0</c:v>
                </c:pt>
                <c:pt idx="5">
                  <c:v>0.49103999999999998</c:v>
                </c:pt>
                <c:pt idx="6">
                  <c:v>0</c:v>
                </c:pt>
                <c:pt idx="7">
                  <c:v>665.48822600000005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0.51937</c:v>
                </c:pt>
                <c:pt idx="13">
                  <c:v>0.64002999999999999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3-4CEE-99A3-8A94D6647563}"/>
            </c:ext>
          </c:extLst>
        </c:ser>
        <c:ser>
          <c:idx val="3"/>
          <c:order val="3"/>
          <c:tx>
            <c:strRef>
              <c:f>'5.3'!$A$8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'5.3'!$B$8:$O$8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2.0840000000000001</c:v>
                </c:pt>
                <c:pt idx="3">
                  <c:v>0</c:v>
                </c:pt>
                <c:pt idx="4">
                  <c:v>7.0000000000000001E-3</c:v>
                </c:pt>
                <c:pt idx="5">
                  <c:v>1.5470999999999999</c:v>
                </c:pt>
                <c:pt idx="6">
                  <c:v>0.17601</c:v>
                </c:pt>
                <c:pt idx="7">
                  <c:v>3.1109999999999999E-2</c:v>
                </c:pt>
                <c:pt idx="8">
                  <c:v>4.9399999999999999E-2</c:v>
                </c:pt>
                <c:pt idx="9">
                  <c:v>7.8209999999999997</c:v>
                </c:pt>
                <c:pt idx="10">
                  <c:v>0</c:v>
                </c:pt>
                <c:pt idx="11">
                  <c:v>10.282615</c:v>
                </c:pt>
                <c:pt idx="12">
                  <c:v>0.11763999999999999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3-4CEE-99A3-8A94D6647563}"/>
            </c:ext>
          </c:extLst>
        </c:ser>
        <c:ser>
          <c:idx val="4"/>
          <c:order val="4"/>
          <c:tx>
            <c:strRef>
              <c:f>'5.3'!$A$9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'5.3'!$B$9:$O$9</c:f>
              <c:numCache>
                <c:formatCode>#,##0.0</c:formatCode>
                <c:ptCount val="14"/>
                <c:pt idx="0">
                  <c:v>10.178360000000001</c:v>
                </c:pt>
                <c:pt idx="1">
                  <c:v>0</c:v>
                </c:pt>
                <c:pt idx="2">
                  <c:v>9.0999999999999998E-2</c:v>
                </c:pt>
                <c:pt idx="3">
                  <c:v>0.96942000000000006</c:v>
                </c:pt>
                <c:pt idx="4">
                  <c:v>8.4800000000000014E-2</c:v>
                </c:pt>
                <c:pt idx="5">
                  <c:v>0</c:v>
                </c:pt>
                <c:pt idx="6">
                  <c:v>0.22500000000000001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0.13700000000000001</c:v>
                </c:pt>
                <c:pt idx="11">
                  <c:v>0</c:v>
                </c:pt>
                <c:pt idx="12">
                  <c:v>1.03115</c:v>
                </c:pt>
                <c:pt idx="13">
                  <c:v>5.3058999999999995E-2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F3-4CEE-99A3-8A94D6647563}"/>
            </c:ext>
          </c:extLst>
        </c:ser>
        <c:ser>
          <c:idx val="5"/>
          <c:order val="5"/>
          <c:tx>
            <c:strRef>
              <c:f>'5.3'!$A$10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'5.3'!$B$10:$O$10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8.1000000000000003E-2</c:v>
                </c:pt>
                <c:pt idx="3">
                  <c:v>0.12682999999999997</c:v>
                </c:pt>
                <c:pt idx="4">
                  <c:v>5.9900000000000002E-2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2.9000000000000001E-2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3-4CEE-99A3-8A94D6647563}"/>
            </c:ext>
          </c:extLst>
        </c:ser>
        <c:ser>
          <c:idx val="6"/>
          <c:order val="6"/>
          <c:tx>
            <c:strRef>
              <c:f>'5.3'!$A$11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'5.3'!$B$11:$O$11</c:f>
              <c:numCache>
                <c:formatCode>#,##0.0</c:formatCode>
                <c:ptCount val="14"/>
                <c:pt idx="0">
                  <c:v>0</c:v>
                </c:pt>
                <c:pt idx="1">
                  <c:v>127.06529700000002</c:v>
                </c:pt>
                <c:pt idx="2">
                  <c:v>2.4415999999999998</c:v>
                </c:pt>
                <c:pt idx="3">
                  <c:v>313.01346999999998</c:v>
                </c:pt>
                <c:pt idx="4">
                  <c:v>28.249147000000001</c:v>
                </c:pt>
                <c:pt idx="5">
                  <c:v>174.87389000000002</c:v>
                </c:pt>
                <c:pt idx="6">
                  <c:v>12.106999999999999</c:v>
                </c:pt>
                <c:pt idx="7">
                  <c:v>18.693434</c:v>
                </c:pt>
                <c:pt idx="8">
                  <c:v>213.68190900000002</c:v>
                </c:pt>
                <c:pt idx="9">
                  <c:v>373.65351699999997</c:v>
                </c:pt>
                <c:pt idx="10">
                  <c:v>228.83812999999998</c:v>
                </c:pt>
                <c:pt idx="11">
                  <c:v>1441.0118499999996</c:v>
                </c:pt>
                <c:pt idx="12">
                  <c:v>1444.9115489999999</c:v>
                </c:pt>
                <c:pt idx="13">
                  <c:v>307.63638199999997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F3-4CEE-99A3-8A94D6647563}"/>
            </c:ext>
          </c:extLst>
        </c:ser>
        <c:ser>
          <c:idx val="7"/>
          <c:order val="7"/>
          <c:tx>
            <c:strRef>
              <c:f>'5.3'!$A$12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'5.3'!$B$12:$O$12</c:f>
              <c:numCache>
                <c:formatCode>#,##0.0</c:formatCode>
                <c:ptCount val="14"/>
                <c:pt idx="0">
                  <c:v>0</c:v>
                </c:pt>
                <c:pt idx="1">
                  <c:v>144.00206</c:v>
                </c:pt>
                <c:pt idx="2">
                  <c:v>0</c:v>
                </c:pt>
                <c:pt idx="3">
                  <c:v>0</c:v>
                </c:pt>
                <c:pt idx="4">
                  <c:v>6.16073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3-4CEE-99A3-8A94D6647563}"/>
            </c:ext>
          </c:extLst>
        </c:ser>
        <c:ser>
          <c:idx val="8"/>
          <c:order val="8"/>
          <c:tx>
            <c:strRef>
              <c:f>'5.3'!$A$13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'5.3'!$B$13:$O$13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F3-4CEE-99A3-8A94D6647563}"/>
            </c:ext>
          </c:extLst>
        </c:ser>
        <c:ser>
          <c:idx val="9"/>
          <c:order val="9"/>
          <c:tx>
            <c:strRef>
              <c:f>'5.3'!$A$14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'5.3'!$B$14:$O$14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9.8117800000000006</c:v>
                </c:pt>
                <c:pt idx="3">
                  <c:v>0.1673</c:v>
                </c:pt>
                <c:pt idx="4">
                  <c:v>5.1638140000000003</c:v>
                </c:pt>
                <c:pt idx="5">
                  <c:v>0</c:v>
                </c:pt>
                <c:pt idx="6">
                  <c:v>0.42230000000000001</c:v>
                </c:pt>
                <c:pt idx="7">
                  <c:v>147.27010999999999</c:v>
                </c:pt>
                <c:pt idx="8">
                  <c:v>0</c:v>
                </c:pt>
                <c:pt idx="9">
                  <c:v>3.5430000000000001</c:v>
                </c:pt>
                <c:pt idx="10">
                  <c:v>0</c:v>
                </c:pt>
                <c:pt idx="11">
                  <c:v>80.385000000000005</c:v>
                </c:pt>
                <c:pt idx="12">
                  <c:v>0.13200000000000001</c:v>
                </c:pt>
                <c:pt idx="13">
                  <c:v>3.698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F3-4CEE-99A3-8A94D6647563}"/>
            </c:ext>
          </c:extLst>
        </c:ser>
        <c:ser>
          <c:idx val="10"/>
          <c:order val="10"/>
          <c:tx>
            <c:strRef>
              <c:f>'5.3'!$A$15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'5.3'!$B$15:$O$15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0.24609</c:v>
                </c:pt>
                <c:pt idx="9">
                  <c:v>0</c:v>
                </c:pt>
                <c:pt idx="10">
                  <c:v>0</c:v>
                </c:pt>
                <c:pt idx="11">
                  <c:v>2.1850290000000001</c:v>
                </c:pt>
                <c:pt idx="12">
                  <c:v>0</c:v>
                </c:pt>
                <c:pt idx="13">
                  <c:v>2.9209999999999998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3-4CEE-99A3-8A94D6647563}"/>
            </c:ext>
          </c:extLst>
        </c:ser>
        <c:ser>
          <c:idx val="11"/>
          <c:order val="11"/>
          <c:tx>
            <c:strRef>
              <c:f>'5.3'!$A$16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'5.3'!$B$16:$O$16</c:f>
              <c:numCache>
                <c:formatCode>#,##0.0</c:formatCode>
                <c:ptCount val="14"/>
                <c:pt idx="0">
                  <c:v>195.01</c:v>
                </c:pt>
                <c:pt idx="1">
                  <c:v>0</c:v>
                </c:pt>
                <c:pt idx="2">
                  <c:v>307.52287000000001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90.531999999999996</c:v>
                </c:pt>
                <c:pt idx="7">
                  <c:v>3.3969999999999998</c:v>
                </c:pt>
                <c:pt idx="8">
                  <c:v>62.319716</c:v>
                </c:pt>
                <c:pt idx="9">
                  <c:v>0</c:v>
                </c:pt>
                <c:pt idx="10">
                  <c:v>67.451590999999993</c:v>
                </c:pt>
                <c:pt idx="11">
                  <c:v>18.361999999999998</c:v>
                </c:pt>
                <c:pt idx="12">
                  <c:v>3.6726999999999999</c:v>
                </c:pt>
                <c:pt idx="13">
                  <c:v>8.0848999999999993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3-4CEE-99A3-8A94D6647563}"/>
            </c:ext>
          </c:extLst>
        </c:ser>
        <c:ser>
          <c:idx val="12"/>
          <c:order val="12"/>
          <c:tx>
            <c:strRef>
              <c:f>'5.3'!$A$17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'5.3'!$B$17:$O$17</c:f>
              <c:numCache>
                <c:formatCode>#,##0.0</c:formatCode>
                <c:ptCount val="14"/>
                <c:pt idx="0">
                  <c:v>0</c:v>
                </c:pt>
                <c:pt idx="1">
                  <c:v>8.9591000000000004E-2</c:v>
                </c:pt>
                <c:pt idx="2">
                  <c:v>0</c:v>
                </c:pt>
                <c:pt idx="3">
                  <c:v>8.7253500000000006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303.97872300000006</c:v>
                </c:pt>
                <c:pt idx="8">
                  <c:v>0</c:v>
                </c:pt>
                <c:pt idx="9">
                  <c:v>0</c:v>
                </c:pt>
                <c:pt idx="10">
                  <c:v>5.5E-2</c:v>
                </c:pt>
                <c:pt idx="11">
                  <c:v>149.94269</c:v>
                </c:pt>
                <c:pt idx="12">
                  <c:v>36.863</c:v>
                </c:pt>
                <c:pt idx="13">
                  <c:v>20.885000000000002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3-4CEE-99A3-8A94D6647563}"/>
            </c:ext>
          </c:extLst>
        </c:ser>
        <c:ser>
          <c:idx val="13"/>
          <c:order val="13"/>
          <c:tx>
            <c:strRef>
              <c:f>'5.3'!$A$18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'5.3'!$B$18:$O$18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F3-4CEE-99A3-8A94D6647563}"/>
            </c:ext>
          </c:extLst>
        </c:ser>
        <c:ser>
          <c:idx val="14"/>
          <c:order val="14"/>
          <c:tx>
            <c:strRef>
              <c:f>'5.3'!$A$19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'5.3'!$B$19:$O$19</c:f>
              <c:numCache>
                <c:formatCode>#,##0.0</c:formatCode>
                <c:ptCount val="14"/>
                <c:pt idx="0">
                  <c:v>0</c:v>
                </c:pt>
                <c:pt idx="1">
                  <c:v>8.0659649999999985</c:v>
                </c:pt>
                <c:pt idx="2">
                  <c:v>6.3784610000000006</c:v>
                </c:pt>
                <c:pt idx="3">
                  <c:v>3.2149999999999998E-2</c:v>
                </c:pt>
                <c:pt idx="4">
                  <c:v>1.9E-2</c:v>
                </c:pt>
                <c:pt idx="5">
                  <c:v>0.34200000000000003</c:v>
                </c:pt>
                <c:pt idx="6">
                  <c:v>0.96055000000000001</c:v>
                </c:pt>
                <c:pt idx="7">
                  <c:v>0.50066399999999989</c:v>
                </c:pt>
                <c:pt idx="8">
                  <c:v>10.972237999999999</c:v>
                </c:pt>
                <c:pt idx="9">
                  <c:v>8.7353000000000014E-2</c:v>
                </c:pt>
                <c:pt idx="10">
                  <c:v>2.8166999999999998E-2</c:v>
                </c:pt>
                <c:pt idx="11">
                  <c:v>3.4253819999999995</c:v>
                </c:pt>
                <c:pt idx="12">
                  <c:v>0.24011599999999997</c:v>
                </c:pt>
                <c:pt idx="13">
                  <c:v>0.15771000000000002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F3-4CEE-99A3-8A94D6647563}"/>
            </c:ext>
          </c:extLst>
        </c:ser>
        <c:ser>
          <c:idx val="15"/>
          <c:order val="15"/>
          <c:tx>
            <c:strRef>
              <c:f>'5.3'!$A$20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'5.3'!$B$20:$O$20</c:f>
              <c:numCache>
                <c:formatCode>#,##0.0</c:formatCode>
                <c:ptCount val="14"/>
                <c:pt idx="0">
                  <c:v>369.44701299999986</c:v>
                </c:pt>
                <c:pt idx="1">
                  <c:v>57.568085999999994</c:v>
                </c:pt>
                <c:pt idx="2">
                  <c:v>306.4371899999997</c:v>
                </c:pt>
                <c:pt idx="3">
                  <c:v>126.63496700000002</c:v>
                </c:pt>
                <c:pt idx="4">
                  <c:v>76.489634999999979</c:v>
                </c:pt>
                <c:pt idx="5">
                  <c:v>152.50091999999995</c:v>
                </c:pt>
                <c:pt idx="6">
                  <c:v>159.12854999999999</c:v>
                </c:pt>
                <c:pt idx="7">
                  <c:v>232.120261</c:v>
                </c:pt>
                <c:pt idx="8">
                  <c:v>121.85048299999998</c:v>
                </c:pt>
                <c:pt idx="9">
                  <c:v>48.747927000000004</c:v>
                </c:pt>
                <c:pt idx="10">
                  <c:v>83.543813999999983</c:v>
                </c:pt>
                <c:pt idx="11">
                  <c:v>817.13414100000023</c:v>
                </c:pt>
                <c:pt idx="12">
                  <c:v>181.40162799999993</c:v>
                </c:pt>
                <c:pt idx="13">
                  <c:v>134.51634200000004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F3-4CEE-99A3-8A94D664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878848"/>
        <c:axId val="232880384"/>
      </c:barChart>
      <c:catAx>
        <c:axId val="23287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2880384"/>
        <c:crosses val="autoZero"/>
        <c:auto val="1"/>
        <c:lblAlgn val="ctr"/>
        <c:lblOffset val="100"/>
        <c:noMultiLvlLbl val="0"/>
      </c:catAx>
      <c:valAx>
        <c:axId val="2328803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87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2A-44FE-A1F9-81F9253ED12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2A-44FE-A1F9-81F9253ED12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2A-44FE-A1F9-81F9253ED12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2A-44FE-A1F9-81F9253ED12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2A-44FE-A1F9-81F9253ED12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2A-44FE-A1F9-81F9253ED12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2A-44FE-A1F9-81F9253ED12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2A-44FE-A1F9-81F9253ED12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2A-44FE-A1F9-81F9253ED12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2A-44FE-A1F9-81F9253ED12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2A-44FE-A1F9-81F9253ED12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2A-44FE-A1F9-81F9253ED12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F2A-44FE-A1F9-81F9253ED12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F2A-44FE-A1F9-81F9253ED12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F2A-44FE-A1F9-81F9253ED12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F2A-44FE-A1F9-81F9253E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netto a výroba tepla z KVET podle paliv (TJ)</a:t>
            </a:r>
          </a:p>
        </c:rich>
      </c:tx>
      <c:layout>
        <c:manualLayout>
          <c:xMode val="edge"/>
          <c:yMode val="edge"/>
          <c:x val="2.5527497369253281E-5"/>
          <c:y val="2.51889168765743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'9'!$A$6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('9'!$B$6,'9'!$C$6,'9'!$E$6,'9'!$F$6,'9'!$H$6,'9'!$I$6)</c:f>
              <c:numCache>
                <c:formatCode>#,##0.0</c:formatCode>
                <c:ptCount val="6"/>
                <c:pt idx="0">
                  <c:v>2030.8045690000004</c:v>
                </c:pt>
                <c:pt idx="1">
                  <c:v>1531.5748760000001</c:v>
                </c:pt>
                <c:pt idx="2">
                  <c:v>1795.861443</c:v>
                </c:pt>
                <c:pt idx="3">
                  <c:v>1393.6711869999999</c:v>
                </c:pt>
                <c:pt idx="4">
                  <c:v>1608.2487919999999</c:v>
                </c:pt>
                <c:pt idx="5">
                  <c:v>1269.2685719999999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E-4FD0-8E82-17407FA0E629}"/>
            </c:ext>
          </c:extLst>
        </c:ser>
        <c:ser>
          <c:idx val="1"/>
          <c:order val="1"/>
          <c:tx>
            <c:strRef>
              <c:f>'9'!$A$7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('9'!$B$7,'9'!$C$7,'9'!$E$7,'9'!$F$7,'9'!$H$7,'9'!$I$7)</c:f>
              <c:numCache>
                <c:formatCode>#,##0.0</c:formatCode>
                <c:ptCount val="6"/>
                <c:pt idx="0">
                  <c:v>156.81100600000005</c:v>
                </c:pt>
                <c:pt idx="1">
                  <c:v>147.07542699999999</c:v>
                </c:pt>
                <c:pt idx="2">
                  <c:v>132.695717</c:v>
                </c:pt>
                <c:pt idx="3">
                  <c:v>122.613873</c:v>
                </c:pt>
                <c:pt idx="4">
                  <c:v>117.25974199999993</c:v>
                </c:pt>
                <c:pt idx="5">
                  <c:v>107.17471500000001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1E-4FD0-8E82-17407FA0E629}"/>
            </c:ext>
          </c:extLst>
        </c:ser>
        <c:ser>
          <c:idx val="2"/>
          <c:order val="2"/>
          <c:tx>
            <c:strRef>
              <c:f>'9'!$A$8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('9'!$B$8,'9'!$C$8,'9'!$E$8,'9'!$F$8,'9'!$H$8,'9'!$I$8)</c:f>
              <c:numCache>
                <c:formatCode>#,##0.0</c:formatCode>
                <c:ptCount val="6"/>
                <c:pt idx="0">
                  <c:v>615.76992899999993</c:v>
                </c:pt>
                <c:pt idx="1">
                  <c:v>415.29714100000001</c:v>
                </c:pt>
                <c:pt idx="2">
                  <c:v>333.317544</c:v>
                </c:pt>
                <c:pt idx="3">
                  <c:v>212.08864999999997</c:v>
                </c:pt>
                <c:pt idx="4">
                  <c:v>298.10725200000002</c:v>
                </c:pt>
                <c:pt idx="5">
                  <c:v>163.354206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E-4FD0-8E82-17407FA0E629}"/>
            </c:ext>
          </c:extLst>
        </c:ser>
        <c:ser>
          <c:idx val="3"/>
          <c:order val="3"/>
          <c:tx>
            <c:strRef>
              <c:f>'9'!$A$9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('9'!$B$9,'9'!$C$9,'9'!$E$9,'9'!$F$9,'9'!$H$9,'9'!$I$9)</c:f>
              <c:numCache>
                <c:formatCode>#,##0.0</c:formatCode>
                <c:ptCount val="6"/>
                <c:pt idx="0">
                  <c:v>10.47142</c:v>
                </c:pt>
                <c:pt idx="1">
                  <c:v>0</c:v>
                </c:pt>
                <c:pt idx="2">
                  <c:v>11.568232</c:v>
                </c:pt>
                <c:pt idx="3">
                  <c:v>0</c:v>
                </c:pt>
                <c:pt idx="4">
                  <c:v>9.1024799999999999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1E-4FD0-8E82-17407FA0E629}"/>
            </c:ext>
          </c:extLst>
        </c:ser>
        <c:ser>
          <c:idx val="4"/>
          <c:order val="4"/>
          <c:tx>
            <c:strRef>
              <c:f>'9'!$A$10</c:f>
              <c:strCache>
                <c:ptCount val="1"/>
                <c:pt idx="0">
                  <c:v>Energie prostředí (tepelné čerpadlo)</c:v>
                </c:pt>
              </c:strCache>
            </c:strRef>
          </c:tx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('9'!$B$10,'9'!$C$10,'9'!$E$10,'9'!$F$10,'9'!$H$10,'9'!$I$10)</c:f>
              <c:numCache>
                <c:formatCode>#,##0.0</c:formatCode>
                <c:ptCount val="6"/>
                <c:pt idx="0">
                  <c:v>4.0876000000000001</c:v>
                </c:pt>
                <c:pt idx="1">
                  <c:v>0</c:v>
                </c:pt>
                <c:pt idx="2">
                  <c:v>4.8755800000000002</c:v>
                </c:pt>
                <c:pt idx="3">
                  <c:v>0</c:v>
                </c:pt>
                <c:pt idx="4">
                  <c:v>5.4192999999999998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E-4FD0-8E82-17407FA0E629}"/>
            </c:ext>
          </c:extLst>
        </c:ser>
        <c:ser>
          <c:idx val="5"/>
          <c:order val="5"/>
          <c:tx>
            <c:strRef>
              <c:f>'9'!$A$11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('9'!$B$11,'9'!$C$11,'9'!$E$11,'9'!$F$11,'9'!$H$11,'9'!$I$11)</c:f>
              <c:numCache>
                <c:formatCode>#,##0.0</c:formatCode>
                <c:ptCount val="6"/>
                <c:pt idx="0">
                  <c:v>0.11172</c:v>
                </c:pt>
                <c:pt idx="1">
                  <c:v>0</c:v>
                </c:pt>
                <c:pt idx="2">
                  <c:v>0.10122999999999999</c:v>
                </c:pt>
                <c:pt idx="3">
                  <c:v>0</c:v>
                </c:pt>
                <c:pt idx="4">
                  <c:v>8.9779999999999999E-2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E-4FD0-8E82-17407FA0E629}"/>
            </c:ext>
          </c:extLst>
        </c:ser>
        <c:ser>
          <c:idx val="6"/>
          <c:order val="6"/>
          <c:tx>
            <c:strRef>
              <c:f>'9'!$A$12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('9'!$B$12,'9'!$C$12,'9'!$E$12,'9'!$F$12,'9'!$H$12,'9'!$I$12)</c:f>
              <c:numCache>
                <c:formatCode>#,##0.0</c:formatCode>
                <c:ptCount val="6"/>
                <c:pt idx="0">
                  <c:v>3484.6827630000007</c:v>
                </c:pt>
                <c:pt idx="1">
                  <c:v>2887.2253940000001</c:v>
                </c:pt>
                <c:pt idx="2">
                  <c:v>2465.5801940000001</c:v>
                </c:pt>
                <c:pt idx="3">
                  <c:v>2037.6181510000001</c:v>
                </c:pt>
                <c:pt idx="4">
                  <c:v>1904.5380619999999</c:v>
                </c:pt>
                <c:pt idx="5">
                  <c:v>1354.4971110000001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E-4FD0-8E82-17407FA0E629}"/>
            </c:ext>
          </c:extLst>
        </c:ser>
        <c:ser>
          <c:idx val="7"/>
          <c:order val="7"/>
          <c:tx>
            <c:strRef>
              <c:f>'9'!$A$13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('9'!$B$13,'9'!$C$13,'9'!$E$13,'9'!$F$13,'9'!$H$13,'9'!$I$13)</c:f>
              <c:numCache>
                <c:formatCode>#,##0.0</c:formatCode>
                <c:ptCount val="6"/>
                <c:pt idx="0">
                  <c:v>131.80600000000001</c:v>
                </c:pt>
                <c:pt idx="1">
                  <c:v>0</c:v>
                </c:pt>
                <c:pt idx="2">
                  <c:v>79.427999999999997</c:v>
                </c:pt>
                <c:pt idx="3">
                  <c:v>0</c:v>
                </c:pt>
                <c:pt idx="4">
                  <c:v>46.429000000000002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E-4FD0-8E82-17407FA0E629}"/>
            </c:ext>
          </c:extLst>
        </c:ser>
        <c:ser>
          <c:idx val="8"/>
          <c:order val="8"/>
          <c:tx>
            <c:strRef>
              <c:f>'9'!$A$14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('9'!$B$14,'9'!$C$14,'9'!$E$14,'9'!$F$14,'9'!$H$14,'9'!$I$14)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E-4FD0-8E82-17407FA0E629}"/>
            </c:ext>
          </c:extLst>
        </c:ser>
        <c:ser>
          <c:idx val="9"/>
          <c:order val="9"/>
          <c:tx>
            <c:strRef>
              <c:f>'9'!$A$15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('9'!$B$15,'9'!$C$15,'9'!$E$15,'9'!$F$15,'9'!$H$15,'9'!$I$15)</c:f>
              <c:numCache>
                <c:formatCode>#,##0.0</c:formatCode>
                <c:ptCount val="6"/>
                <c:pt idx="0">
                  <c:v>524.66816200000005</c:v>
                </c:pt>
                <c:pt idx="1">
                  <c:v>80.388657999999992</c:v>
                </c:pt>
                <c:pt idx="2">
                  <c:v>513.48471100000006</c:v>
                </c:pt>
                <c:pt idx="3">
                  <c:v>76.65650500000001</c:v>
                </c:pt>
                <c:pt idx="4">
                  <c:v>538.75696600000003</c:v>
                </c:pt>
                <c:pt idx="5">
                  <c:v>64.113303000000002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1E-4FD0-8E82-17407FA0E629}"/>
            </c:ext>
          </c:extLst>
        </c:ser>
        <c:ser>
          <c:idx val="10"/>
          <c:order val="10"/>
          <c:tx>
            <c:strRef>
              <c:f>'9'!$A$16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('9'!$B$16,'9'!$C$16,'9'!$E$16,'9'!$F$16,'9'!$H$16,'9'!$I$16)</c:f>
              <c:numCache>
                <c:formatCode>#,##0.0</c:formatCode>
                <c:ptCount val="6"/>
                <c:pt idx="0">
                  <c:v>33.190427999999997</c:v>
                </c:pt>
                <c:pt idx="1">
                  <c:v>14.194794</c:v>
                </c:pt>
                <c:pt idx="2">
                  <c:v>1.4939469999999999</c:v>
                </c:pt>
                <c:pt idx="3">
                  <c:v>0.28551500000000002</c:v>
                </c:pt>
                <c:pt idx="4">
                  <c:v>1.030173</c:v>
                </c:pt>
                <c:pt idx="5">
                  <c:v>0.38025299999999995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1E-4FD0-8E82-17407FA0E629}"/>
            </c:ext>
          </c:extLst>
        </c:ser>
        <c:ser>
          <c:idx val="11"/>
          <c:order val="11"/>
          <c:tx>
            <c:strRef>
              <c:f>'9'!$A$17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('9'!$B$17,'9'!$C$17,'9'!$E$17,'9'!$F$17,'9'!$H$17,'9'!$I$17)</c:f>
              <c:numCache>
                <c:formatCode>#,##0.0</c:formatCode>
                <c:ptCount val="6"/>
                <c:pt idx="0">
                  <c:v>324.38128299999994</c:v>
                </c:pt>
                <c:pt idx="1">
                  <c:v>251.49409700000001</c:v>
                </c:pt>
                <c:pt idx="2">
                  <c:v>286.404473</c:v>
                </c:pt>
                <c:pt idx="3">
                  <c:v>237.08301499999999</c:v>
                </c:pt>
                <c:pt idx="4">
                  <c:v>260.74767299999996</c:v>
                </c:pt>
                <c:pt idx="5">
                  <c:v>211.18100299999998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E-4FD0-8E82-17407FA0E629}"/>
            </c:ext>
          </c:extLst>
        </c:ser>
        <c:ser>
          <c:idx val="12"/>
          <c:order val="12"/>
          <c:tx>
            <c:strRef>
              <c:f>'9'!$A$18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('9'!$B$18,'9'!$C$18,'9'!$E$18,'9'!$F$18,'9'!$H$18,'9'!$I$18)</c:f>
              <c:numCache>
                <c:formatCode>#,##0.0</c:formatCode>
                <c:ptCount val="6"/>
                <c:pt idx="0">
                  <c:v>559.53927099999999</c:v>
                </c:pt>
                <c:pt idx="1">
                  <c:v>346.50650200000007</c:v>
                </c:pt>
                <c:pt idx="2">
                  <c:v>581.67309599999987</c:v>
                </c:pt>
                <c:pt idx="3">
                  <c:v>373.27061299999997</c:v>
                </c:pt>
                <c:pt idx="4">
                  <c:v>534.49047199999995</c:v>
                </c:pt>
                <c:pt idx="5">
                  <c:v>318.80567200000002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1E-4FD0-8E82-17407FA0E629}"/>
            </c:ext>
          </c:extLst>
        </c:ser>
        <c:ser>
          <c:idx val="13"/>
          <c:order val="13"/>
          <c:tx>
            <c:strRef>
              <c:f>'9'!$A$19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('9'!$B$19,'9'!$C$19,'9'!$E$19,'9'!$F$19,'9'!$H$19,'9'!$I$19)</c:f>
              <c:numCache>
                <c:formatCode>#,##0.0</c:formatCode>
                <c:ptCount val="6"/>
                <c:pt idx="0">
                  <c:v>2.8000000000000001E-2</c:v>
                </c:pt>
                <c:pt idx="1">
                  <c:v>0</c:v>
                </c:pt>
                <c:pt idx="2">
                  <c:v>5.28E-2</c:v>
                </c:pt>
                <c:pt idx="3">
                  <c:v>0</c:v>
                </c:pt>
                <c:pt idx="4">
                  <c:v>5.1200000000000002E-2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1E-4FD0-8E82-17407FA0E629}"/>
            </c:ext>
          </c:extLst>
        </c:ser>
        <c:ser>
          <c:idx val="14"/>
          <c:order val="14"/>
          <c:tx>
            <c:strRef>
              <c:f>'9'!$A$20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('9'!$B$20,'9'!$C$20,'9'!$E$20,'9'!$F$20,'9'!$H$20,'9'!$I$20)</c:f>
              <c:numCache>
                <c:formatCode>#,##0.0</c:formatCode>
                <c:ptCount val="6"/>
                <c:pt idx="0">
                  <c:v>32.688121000000002</c:v>
                </c:pt>
                <c:pt idx="1">
                  <c:v>1.7488939999999999</c:v>
                </c:pt>
                <c:pt idx="2">
                  <c:v>3.1814790000000004</c:v>
                </c:pt>
                <c:pt idx="3">
                  <c:v>1.3638000000000003</c:v>
                </c:pt>
                <c:pt idx="4">
                  <c:v>6.5811489999999999</c:v>
                </c:pt>
                <c:pt idx="5">
                  <c:v>0.52520199999999995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1E-4FD0-8E82-17407FA0E629}"/>
            </c:ext>
          </c:extLst>
        </c:ser>
        <c:ser>
          <c:idx val="15"/>
          <c:order val="15"/>
          <c:tx>
            <c:strRef>
              <c:f>'9'!$A$21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('9'!$B$21,'9'!$C$21,'9'!$E$21,'9'!$F$21,'9'!$H$21,'9'!$I$21)</c:f>
              <c:numCache>
                <c:formatCode>#,##0.0</c:formatCode>
                <c:ptCount val="6"/>
                <c:pt idx="0">
                  <c:v>1720.5760279999986</c:v>
                </c:pt>
                <c:pt idx="1">
                  <c:v>549.1658139999995</c:v>
                </c:pt>
                <c:pt idx="2">
                  <c:v>1212.0313050000002</c:v>
                </c:pt>
                <c:pt idx="3">
                  <c:v>490.26575600000012</c:v>
                </c:pt>
                <c:pt idx="4">
                  <c:v>1074.1224470000009</c:v>
                </c:pt>
                <c:pt idx="5">
                  <c:v>405.07310199999944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1E-4FD0-8E82-17407FA0E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5475072"/>
        <c:axId val="295476608"/>
      </c:barChart>
      <c:catAx>
        <c:axId val="29547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95476608"/>
        <c:crosses val="autoZero"/>
        <c:auto val="1"/>
        <c:lblAlgn val="ctr"/>
        <c:lblOffset val="100"/>
        <c:noMultiLvlLbl val="0"/>
      </c:catAx>
      <c:valAx>
        <c:axId val="29547660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475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z KVET</a:t>
            </a:r>
          </a:p>
        </c:rich>
      </c:tx>
      <c:layout>
        <c:manualLayout>
          <c:xMode val="edge"/>
          <c:yMode val="edge"/>
          <c:x val="1.2365513134387615E-2"/>
          <c:y val="1.42483704925473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27201746840469"/>
          <c:y val="0.12741290273775357"/>
          <c:w val="0.56024199194582802"/>
          <c:h val="0.882952844502265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64B4-4EC7-B98F-E0BEFB0BE8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4B4-4EC7-B98F-E0BEFB0BE8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4B4-4EC7-B98F-E0BEFB0BE8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64B4-4EC7-B98F-E0BEFB0BE8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64B4-4EC7-B98F-E0BEFB0BE86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4B4-4EC7-B98F-E0BEFB0BE86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64B4-4EC7-B98F-E0BEFB0BE86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64B4-4EC7-B98F-E0BEFB0BE86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64B4-4EC7-B98F-E0BEFB0BE86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64B4-4EC7-B98F-E0BEFB0BE86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8459-4506-9FF0-C9D71A85D7B8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459-4506-9FF0-C9D71A85D7B8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64B4-4EC7-B98F-E0BEFB0BE86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64B4-4EC7-B98F-E0BEFB0BE86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4B4-4EC7-B98F-E0BEFB0BE867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4B4-4EC7-B98F-E0BEFB0BE8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4-4EC7-B98F-E0BEFB0BE8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4-4EC7-B98F-E0BEFB0BE8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4-4EC7-B98F-E0BEFB0BE86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64B4-4EC7-B98F-E0BEFB0BE8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4-4EC7-B98F-E0BEFB0BE8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4-4EC7-B98F-E0BEFB0BE867}"/>
                </c:ext>
              </c:extLst>
            </c:dLbl>
            <c:dLbl>
              <c:idx val="9"/>
              <c:layout>
                <c:manualLayout>
                  <c:x val="-0.15155980502437194"/>
                  <c:y val="-2.26560829497371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4-4EC7-B98F-E0BEFB0BE8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4-4EC7-B98F-E0BEFB0BE86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459-4506-9FF0-C9D71A85D7B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4-4EC7-B98F-E0BEFB0BE86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4-4EC7-B98F-E0BEFB0BE86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4B4-4EC7-B98F-E0BEFB0BE86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'9'!$A$6:$A$21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'9'!$L$6:$L$21</c:f>
              <c:numCache>
                <c:formatCode>#,##0.0</c:formatCode>
                <c:ptCount val="16"/>
                <c:pt idx="0">
                  <c:v>4194.5146349999995</c:v>
                </c:pt>
                <c:pt idx="1">
                  <c:v>376.86401499999999</c:v>
                </c:pt>
                <c:pt idx="2">
                  <c:v>790.7399969999999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6279.3406560000003</c:v>
                </c:pt>
                <c:pt idx="7">
                  <c:v>0</c:v>
                </c:pt>
                <c:pt idx="8">
                  <c:v>0</c:v>
                </c:pt>
                <c:pt idx="9">
                  <c:v>221.158466</c:v>
                </c:pt>
                <c:pt idx="10">
                  <c:v>14.860562</c:v>
                </c:pt>
                <c:pt idx="11">
                  <c:v>699.75811499999998</c:v>
                </c:pt>
                <c:pt idx="12">
                  <c:v>1038.5827870000001</c:v>
                </c:pt>
                <c:pt idx="13">
                  <c:v>0</c:v>
                </c:pt>
                <c:pt idx="14">
                  <c:v>3.6378960000000005</c:v>
                </c:pt>
                <c:pt idx="15">
                  <c:v>1444.5046719999991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4B4-4EC7-B98F-E0BEFB0BE8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8B3-4745-A9F7-2CB7F9482BE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8B3-4745-A9F7-2CB7F9482BE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8B3-4745-A9F7-2CB7F9482BE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8B3-4745-A9F7-2CB7F9482BE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8B3-4745-A9F7-2CB7F9482BE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8B3-4745-A9F7-2CB7F9482BE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8B3-4745-A9F7-2CB7F9482BE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8B3-4745-A9F7-2CB7F9482BE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8B3-4745-A9F7-2CB7F9482BE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8B3-4745-A9F7-2CB7F9482BE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8B3-4745-A9F7-2CB7F9482BE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8B3-4745-A9F7-2CB7F9482BE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8B3-4745-A9F7-2CB7F9482BE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8B3-4745-A9F7-2CB7F9482BE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8B3-4745-A9F7-2CB7F9482BE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8B3-4745-A9F7-2CB7F948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Brutto výroba tepla (TJ)</a:t>
            </a:r>
          </a:p>
        </c:rich>
      </c:tx>
      <c:layout>
        <c:manualLayout>
          <c:xMode val="edge"/>
          <c:yMode val="edge"/>
          <c:x val="2.1835448443131076E-3"/>
          <c:y val="6.043095359093098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'10.1'!$B$5:$E$5</c:f>
              <c:numCache>
                <c:formatCode>#,##0.0</c:formatCode>
                <c:ptCount val="4"/>
                <c:pt idx="0">
                  <c:v>59492.390077321405</c:v>
                </c:pt>
                <c:pt idx="1">
                  <c:v>33647.194626035664</c:v>
                </c:pt>
                <c:pt idx="2">
                  <c:v>26175.937773657737</c:v>
                </c:pt>
                <c:pt idx="3">
                  <c:v>50852.251834295188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1-4FA4-8A90-31289B13B312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'10.1'!$B$6:$E$6</c:f>
              <c:numCache>
                <c:formatCode>#,##0.0</c:formatCode>
                <c:ptCount val="4"/>
                <c:pt idx="0">
                  <c:v>59760.704269635316</c:v>
                </c:pt>
                <c:pt idx="1">
                  <c:v>28688.566620999998</c:v>
                </c:pt>
                <c:pt idx="2">
                  <c:v>24452.443356056858</c:v>
                </c:pt>
                <c:pt idx="3">
                  <c:v>50022.54916319999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1-4FA4-8A90-31289B13B312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'10.1'!$B$7:$E$7</c:f>
              <c:numCache>
                <c:formatCode>#,##0.0</c:formatCode>
                <c:ptCount val="4"/>
                <c:pt idx="0">
                  <c:v>55809.228224338687</c:v>
                </c:pt>
                <c:pt idx="1">
                  <c:v>32753.71361992339</c:v>
                </c:pt>
                <c:pt idx="2">
                  <c:v>24978.363623037163</c:v>
                </c:pt>
                <c:pt idx="3">
                  <c:v>48372.261379309275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D1-4FA4-8A90-31289B13B312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'10.1'!$B$8:$E$8</c:f>
              <c:numCache>
                <c:formatCode>#,##0.0</c:formatCode>
                <c:ptCount val="4"/>
                <c:pt idx="0">
                  <c:v>53528.76771021785</c:v>
                </c:pt>
                <c:pt idx="1">
                  <c:v>31489.553688778622</c:v>
                </c:pt>
                <c:pt idx="2">
                  <c:v>24527.664056400004</c:v>
                </c:pt>
                <c:pt idx="3">
                  <c:v>47371.722850400001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4-4693-8A06-821683EB311A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'10.1'!$B$9:$E$9</c:f>
              <c:numCache>
                <c:formatCode>#,##0.0</c:formatCode>
                <c:ptCount val="4"/>
                <c:pt idx="0">
                  <c:v>55541.375279728229</c:v>
                </c:pt>
                <c:pt idx="1">
                  <c:v>33762.132468309996</c:v>
                </c:pt>
                <c:pt idx="2">
                  <c:v>24376.239993047431</c:v>
                </c:pt>
                <c:pt idx="3">
                  <c:v>48025.460575200006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9-41A3-A116-D17EB565C8A1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'10.1'!$B$10:$E$10</c:f>
              <c:numCache>
                <c:formatCode>#,##0.0</c:formatCode>
                <c:ptCount val="4"/>
                <c:pt idx="0">
                  <c:v>51649.8799137733</c:v>
                </c:pt>
                <c:pt idx="1">
                  <c:v>30879.657070071997</c:v>
                </c:pt>
                <c:pt idx="2">
                  <c:v>24270.988412999999</c:v>
                </c:pt>
                <c:pt idx="3">
                  <c:v>44292.940444376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D1F-882B-8BDB606A786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  <a:ln>
              <a:solidFill>
                <a:srgbClr val="F0948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93-4B07-89B7-C07E0C0EBAD8}"/>
              </c:ext>
            </c:extLst>
          </c:dPt>
          <c:val>
            <c:numRef>
              <c:f>'10.1'!$B$11:$E$11</c:f>
              <c:numCache>
                <c:formatCode>#,##0.0</c:formatCode>
                <c:ptCount val="4"/>
                <c:pt idx="0">
                  <c:v>47947.32585420915</c:v>
                </c:pt>
                <c:pt idx="1">
                  <c:v>29448.770146895615</c:v>
                </c:pt>
                <c:pt idx="2">
                  <c:v>21427.777402999996</c:v>
                </c:pt>
                <c:pt idx="3">
                  <c:v>42099.155503999995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B-4ED2-853E-7906BF5A3208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'10.1'!$B$12:$E$12</c:f>
              <c:numCache>
                <c:formatCode>#,##0.0</c:formatCode>
                <c:ptCount val="4"/>
                <c:pt idx="0">
                  <c:v>44947.634300000005</c:v>
                </c:pt>
                <c:pt idx="1">
                  <c:v>25273.934057000006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E-4AFF-B71E-33E2064E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6082432"/>
        <c:axId val="295764736"/>
      </c:barChart>
      <c:catAx>
        <c:axId val="296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764736"/>
        <c:crosses val="autoZero"/>
        <c:auto val="1"/>
        <c:lblAlgn val="ctr"/>
        <c:lblOffset val="100"/>
        <c:noMultiLvlLbl val="0"/>
      </c:catAx>
      <c:valAx>
        <c:axId val="29576473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826118401866434"/>
          <c:y val="0.8806898593420559"/>
          <c:w val="0.78173888784509316"/>
          <c:h val="9.60363020531084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(TJ)</a:t>
            </a:r>
          </a:p>
        </c:rich>
      </c:tx>
      <c:layout>
        <c:manualLayout>
          <c:xMode val="edge"/>
          <c:yMode val="edge"/>
          <c:x val="1.4794263872489634E-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'10.1'!$B$15:$E$15</c:f>
              <c:numCache>
                <c:formatCode>#,##0.0</c:formatCode>
                <c:ptCount val="4"/>
                <c:pt idx="0">
                  <c:v>37510.164867892709</c:v>
                </c:pt>
                <c:pt idx="1">
                  <c:v>16101.258851967654</c:v>
                </c:pt>
                <c:pt idx="2">
                  <c:v>10892.098498398203</c:v>
                </c:pt>
                <c:pt idx="3">
                  <c:v>29809.263052627972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3-45FB-A5FA-CD79BCEC54C0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'10.1'!$B$16:$E$16</c:f>
              <c:numCache>
                <c:formatCode>#,##0.0</c:formatCode>
                <c:ptCount val="4"/>
                <c:pt idx="0">
                  <c:v>38059.708081806333</c:v>
                </c:pt>
                <c:pt idx="1">
                  <c:v>12376.442392000001</c:v>
                </c:pt>
                <c:pt idx="2">
                  <c:v>9704.6084629196266</c:v>
                </c:pt>
                <c:pt idx="3">
                  <c:v>28893.454441721136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3-45FB-A5FA-CD79BCEC54C0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'10.1'!$B$17:$E$17</c:f>
              <c:numCache>
                <c:formatCode>#,##0.0</c:formatCode>
                <c:ptCount val="4"/>
                <c:pt idx="0">
                  <c:v>34400.185867995431</c:v>
                </c:pt>
                <c:pt idx="1">
                  <c:v>15804.078629958018</c:v>
                </c:pt>
                <c:pt idx="2">
                  <c:v>10045.79911108522</c:v>
                </c:pt>
                <c:pt idx="3">
                  <c:v>27517.002409825865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3-45FB-A5FA-CD79BCEC54C0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'10.1'!$B$18:$E$18</c:f>
              <c:numCache>
                <c:formatCode>#,##0.0</c:formatCode>
                <c:ptCount val="4"/>
                <c:pt idx="0">
                  <c:v>32870.945788518613</c:v>
                </c:pt>
                <c:pt idx="1">
                  <c:v>14818.914658930849</c:v>
                </c:pt>
                <c:pt idx="2">
                  <c:v>9700.1600115525835</c:v>
                </c:pt>
                <c:pt idx="3">
                  <c:v>28538.475790229295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9CF-90D6-9A641DF48C49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'10.1'!$B$19:$E$19</c:f>
              <c:numCache>
                <c:formatCode>#,##0.0</c:formatCode>
                <c:ptCount val="4"/>
                <c:pt idx="0">
                  <c:v>35884.338605227051</c:v>
                </c:pt>
                <c:pt idx="1">
                  <c:v>17769.04911468277</c:v>
                </c:pt>
                <c:pt idx="2">
                  <c:v>9774.41938479083</c:v>
                </c:pt>
                <c:pt idx="3">
                  <c:v>29062.793518273029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4-4FFC-993F-690CD845D8F9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'10.1'!$B$20:$E$20</c:f>
              <c:numCache>
                <c:formatCode>#,##0.0</c:formatCode>
                <c:ptCount val="4"/>
                <c:pt idx="0">
                  <c:v>31881.908243022164</c:v>
                </c:pt>
                <c:pt idx="1">
                  <c:v>14755.739691572808</c:v>
                </c:pt>
                <c:pt idx="2">
                  <c:v>9897.3190016545013</c:v>
                </c:pt>
                <c:pt idx="3">
                  <c:v>25535.021715121322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36D-8C94-E0C09588B35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</c:spPr>
          <c:invertIfNegative val="0"/>
          <c:val>
            <c:numRef>
              <c:f>'10.1'!$B$21:$E$21</c:f>
              <c:numCache>
                <c:formatCode>#,##0.0</c:formatCode>
                <c:ptCount val="4"/>
                <c:pt idx="0">
                  <c:v>29484.432911276286</c:v>
                </c:pt>
                <c:pt idx="1">
                  <c:v>14352.910966146559</c:v>
                </c:pt>
                <c:pt idx="2">
                  <c:v>8028.099451</c:v>
                </c:pt>
                <c:pt idx="3">
                  <c:v>23937.290303095695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C-4156-9CFB-A95BEAD296F0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'10.1'!$B$22:$E$22</c:f>
              <c:numCache>
                <c:formatCode>#,##0.0</c:formatCode>
                <c:ptCount val="4"/>
                <c:pt idx="0">
                  <c:v>27403.570512999999</c:v>
                </c:pt>
                <c:pt idx="1">
                  <c:v>11607.758092000002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9-43CE-9CBB-2FA595C5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805696"/>
        <c:axId val="295807232"/>
      </c:barChart>
      <c:catAx>
        <c:axId val="2958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807232"/>
        <c:crosses val="autoZero"/>
        <c:auto val="1"/>
        <c:lblAlgn val="ctr"/>
        <c:lblOffset val="100"/>
        <c:noMultiLvlLbl val="0"/>
      </c:catAx>
      <c:valAx>
        <c:axId val="295807232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80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121025713369988"/>
          <c:y val="0.86962880611352766"/>
          <c:w val="0.80878963266666182"/>
          <c:h val="9.568896774827478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(%)</a:t>
            </a:r>
          </a:p>
        </c:rich>
      </c:tx>
      <c:layout>
        <c:manualLayout>
          <c:xMode val="edge"/>
          <c:yMode val="edge"/>
          <c:x val="1.5914139445440609E-2"/>
          <c:y val="7.94123486202104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38371319203765E-2"/>
          <c:y val="0.17729298250025788"/>
          <c:w val="0.87790067825680207"/>
          <c:h val="0.54274706793742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'10.2'!$A$13</c:f>
              <c:strCache>
                <c:ptCount val="1"/>
                <c:pt idx="0">
                  <c:v>Meziroční změna-výroba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'10.2'!$B$13:$M$13</c:f>
              <c:numCache>
                <c:formatCode>0.0%</c:formatCode>
                <c:ptCount val="12"/>
                <c:pt idx="0">
                  <c:v>7.3108588657881099E-2</c:v>
                </c:pt>
                <c:pt idx="1">
                  <c:v>-0.13604101267441226</c:v>
                </c:pt>
                <c:pt idx="2">
                  <c:v>-0.14170830850632968</c:v>
                </c:pt>
                <c:pt idx="3">
                  <c:v>-0.20891789567517502</c:v>
                </c:pt>
                <c:pt idx="4">
                  <c:v>-0.14219153178490485</c:v>
                </c:pt>
                <c:pt idx="5">
                  <c:v>-1.893552665284309E-2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267-BCC9-0ED9F1BA0328}"/>
            </c:ext>
          </c:extLst>
        </c:ser>
        <c:ser>
          <c:idx val="1"/>
          <c:order val="1"/>
          <c:tx>
            <c:strRef>
              <c:f>'10.2'!$A$23</c:f>
              <c:strCache>
                <c:ptCount val="1"/>
                <c:pt idx="0">
                  <c:v>Meziroční změna-dodávky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'10.2'!$B$23:$M$23</c:f>
              <c:numCache>
                <c:formatCode>0.0%</c:formatCode>
                <c:ptCount val="12"/>
                <c:pt idx="0">
                  <c:v>0.11984958427449199</c:v>
                </c:pt>
                <c:pt idx="1">
                  <c:v>-0.18262822468343368</c:v>
                </c:pt>
                <c:pt idx="2">
                  <c:v>-0.16789483213242545</c:v>
                </c:pt>
                <c:pt idx="3">
                  <c:v>-0.25240859250440045</c:v>
                </c:pt>
                <c:pt idx="4">
                  <c:v>-0.19553755116851229</c:v>
                </c:pt>
                <c:pt idx="5">
                  <c:v>-2.4019589288582038E-2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267-BCC9-0ED9F1BA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947264"/>
        <c:axId val="295949056"/>
      </c:barChart>
      <c:catAx>
        <c:axId val="2959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949056"/>
        <c:crosses val="autoZero"/>
        <c:auto val="1"/>
        <c:lblAlgn val="ctr"/>
        <c:lblOffset val="100"/>
        <c:noMultiLvlLbl val="0"/>
      </c:catAx>
      <c:valAx>
        <c:axId val="2959490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59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392880978406797"/>
          <c:w val="0.949457807340094"/>
          <c:h val="0.136888205860813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Výroba tepla brutto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'10.2'!$B$30:$M$30</c:f>
              <c:numCache>
                <c:formatCode>#,##0.0</c:formatCode>
                <c:ptCount val="12"/>
                <c:pt idx="0">
                  <c:v>17250.727659492997</c:v>
                </c:pt>
                <c:pt idx="1">
                  <c:v>15720.919288129891</c:v>
                </c:pt>
                <c:pt idx="2">
                  <c:v>14975.678906586258</c:v>
                </c:pt>
                <c:pt idx="3">
                  <c:v>11150.511060999999</c:v>
                </c:pt>
                <c:pt idx="4">
                  <c:v>9168.1220959999991</c:v>
                </c:pt>
                <c:pt idx="5">
                  <c:v>7110.7652937417606</c:v>
                </c:pt>
                <c:pt idx="6">
                  <c:v>7057.8295559999988</c:v>
                </c:pt>
                <c:pt idx="7">
                  <c:v>7065.552075999999</c:v>
                </c:pt>
                <c:pt idx="8">
                  <c:v>7304.3957709999986</c:v>
                </c:pt>
                <c:pt idx="9">
                  <c:v>10630.693201999999</c:v>
                </c:pt>
                <c:pt idx="10">
                  <c:v>14252.357816999996</c:v>
                </c:pt>
                <c:pt idx="11">
                  <c:v>17216.104485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D-48C2-9AED-44B48B7244AD}"/>
            </c:ext>
          </c:extLst>
        </c:ser>
        <c:ser>
          <c:idx val="1"/>
          <c:order val="1"/>
          <c:tx>
            <c:strRef>
              <c:f>'10.2'!$A$31</c:f>
              <c:strCache>
                <c:ptCount val="1"/>
                <c:pt idx="0">
                  <c:v>Rozsah 2017-2023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'10.2'!$B$31:$M$31</c:f>
              <c:numCache>
                <c:formatCode>#,##0.0</c:formatCode>
                <c:ptCount val="12"/>
                <c:pt idx="0">
                  <c:v>7538.8866730877853</c:v>
                </c:pt>
                <c:pt idx="1">
                  <c:v>4172.2470987809502</c:v>
                </c:pt>
                <c:pt idx="2">
                  <c:v>4686.6475337193624</c:v>
                </c:pt>
                <c:pt idx="3">
                  <c:v>3137.8169458589327</c:v>
                </c:pt>
                <c:pt idx="4">
                  <c:v>2780.5521761386881</c:v>
                </c:pt>
                <c:pt idx="5">
                  <c:v>1471.9742636582414</c:v>
                </c:pt>
                <c:pt idx="6">
                  <c:v>966.27583040000081</c:v>
                </c:pt>
                <c:pt idx="7">
                  <c:v>982.84604315242632</c:v>
                </c:pt>
                <c:pt idx="8">
                  <c:v>3030.4063804956304</c:v>
                </c:pt>
                <c:pt idx="9">
                  <c:v>2809.8706036680251</c:v>
                </c:pt>
                <c:pt idx="10">
                  <c:v>3076.4076802944255</c:v>
                </c:pt>
                <c:pt idx="11">
                  <c:v>2915.014336399996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'10.2'!$B$32:$M$32</c:f>
              <c:numCache>
                <c:formatCode>#,##0.0</c:formatCode>
                <c:ptCount val="12"/>
                <c:pt idx="0">
                  <c:v>17250.727659492997</c:v>
                </c:pt>
                <c:pt idx="1">
                  <c:v>15720.919288129891</c:v>
                </c:pt>
                <c:pt idx="2">
                  <c:v>14975.678906586258</c:v>
                </c:pt>
                <c:pt idx="3">
                  <c:v>12947.129540670849</c:v>
                </c:pt>
                <c:pt idx="4">
                  <c:v>9390.8753124830073</c:v>
                </c:pt>
                <c:pt idx="5">
                  <c:v>7110.7652937417606</c:v>
                </c:pt>
                <c:pt idx="6">
                  <c:v>7057.8295559999988</c:v>
                </c:pt>
                <c:pt idx="7">
                  <c:v>7065.552075999999</c:v>
                </c:pt>
                <c:pt idx="8">
                  <c:v>7304.3957709999986</c:v>
                </c:pt>
                <c:pt idx="9">
                  <c:v>10630.693201999999</c:v>
                </c:pt>
                <c:pt idx="10">
                  <c:v>14252.357816999996</c:v>
                </c:pt>
                <c:pt idx="11">
                  <c:v>17216.104485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D-48C2-9AED-44B48B7244AD}"/>
            </c:ext>
          </c:extLst>
        </c:ser>
        <c:ser>
          <c:idx val="3"/>
          <c:order val="3"/>
          <c:tx>
            <c:strRef>
              <c:f>'10.2'!$A$33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'10.2'!$B$33:$M$33</c:f>
              <c:numCache>
                <c:formatCode>#,##0.0</c:formatCode>
                <c:ptCount val="12"/>
                <c:pt idx="0">
                  <c:v>18511.904012000003</c:v>
                </c:pt>
                <c:pt idx="1">
                  <c:v>13582.229508</c:v>
                </c:pt>
                <c:pt idx="2">
                  <c:v>12853.500779999998</c:v>
                </c:pt>
                <c:pt idx="3">
                  <c:v>10242.242482</c:v>
                </c:pt>
                <c:pt idx="4">
                  <c:v>8055.5723670000016</c:v>
                </c:pt>
                <c:pt idx="5">
                  <c:v>6976.1192080000019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  <c:max val="25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'10.2'!$B$37:$M$37</c:f>
              <c:numCache>
                <c:formatCode>#,##0.0</c:formatCode>
                <c:ptCount val="12"/>
                <c:pt idx="0">
                  <c:v>10483.732458235478</c:v>
                </c:pt>
                <c:pt idx="1">
                  <c:v>9829.5325508641927</c:v>
                </c:pt>
                <c:pt idx="2">
                  <c:v>9008.8427346397639</c:v>
                </c:pt>
                <c:pt idx="3">
                  <c:v>5467.8344290000005</c:v>
                </c:pt>
                <c:pt idx="4">
                  <c:v>3743.2424710000005</c:v>
                </c:pt>
                <c:pt idx="5">
                  <c:v>2780.6882968294094</c:v>
                </c:pt>
                <c:pt idx="6">
                  <c:v>2578.1191059999996</c:v>
                </c:pt>
                <c:pt idx="7">
                  <c:v>2659.5106129999999</c:v>
                </c:pt>
                <c:pt idx="8">
                  <c:v>2790.4697320000005</c:v>
                </c:pt>
                <c:pt idx="9">
                  <c:v>5038.0440149296774</c:v>
                </c:pt>
                <c:pt idx="10">
                  <c:v>8464.0722282333627</c:v>
                </c:pt>
                <c:pt idx="11">
                  <c:v>10435.174059932653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B-4C13-B82D-3DFA15E37B36}"/>
            </c:ext>
          </c:extLst>
        </c:ser>
        <c:ser>
          <c:idx val="1"/>
          <c:order val="1"/>
          <c:tx>
            <c:strRef>
              <c:f>'10.2'!$A$38</c:f>
              <c:strCache>
                <c:ptCount val="1"/>
                <c:pt idx="0">
                  <c:v>Rozsah 2017-2023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'10.2'!$B$38:$M$38</c:f>
              <c:numCache>
                <c:formatCode>#,##0.0</c:formatCode>
                <c:ptCount val="12"/>
                <c:pt idx="0">
                  <c:v>5993.089721531509</c:v>
                </c:pt>
                <c:pt idx="1">
                  <c:v>3257.6893214357042</c:v>
                </c:pt>
                <c:pt idx="2">
                  <c:v>3566.5736437671276</c:v>
                </c:pt>
                <c:pt idx="3">
                  <c:v>3134.4743687396349</c:v>
                </c:pt>
                <c:pt idx="4">
                  <c:v>2290.6646217347125</c:v>
                </c:pt>
                <c:pt idx="5">
                  <c:v>454.14818811314808</c:v>
                </c:pt>
                <c:pt idx="6">
                  <c:v>465.50505920310343</c:v>
                </c:pt>
                <c:pt idx="7">
                  <c:v>437.32707343300035</c:v>
                </c:pt>
                <c:pt idx="8">
                  <c:v>1997.7467131532039</c:v>
                </c:pt>
                <c:pt idx="9">
                  <c:v>2243.3426830802064</c:v>
                </c:pt>
                <c:pt idx="10">
                  <c:v>1847.5226284812925</c:v>
                </c:pt>
                <c:pt idx="11">
                  <c:v>1994.1353027420064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'10.2'!$B$39:$M$39</c:f>
              <c:numCache>
                <c:formatCode>#,##0.0</c:formatCode>
                <c:ptCount val="12"/>
                <c:pt idx="0">
                  <c:v>10483.732458235478</c:v>
                </c:pt>
                <c:pt idx="1">
                  <c:v>9991.8577184010446</c:v>
                </c:pt>
                <c:pt idx="2">
                  <c:v>9008.8427346397639</c:v>
                </c:pt>
                <c:pt idx="3">
                  <c:v>7307.0193761318142</c:v>
                </c:pt>
                <c:pt idx="4">
                  <c:v>4265.2032931853355</c:v>
                </c:pt>
                <c:pt idx="5">
                  <c:v>2780.6882968294094</c:v>
                </c:pt>
                <c:pt idx="6">
                  <c:v>2578.1191059999996</c:v>
                </c:pt>
                <c:pt idx="7">
                  <c:v>2659.5106129999999</c:v>
                </c:pt>
                <c:pt idx="8">
                  <c:v>2790.4697320000005</c:v>
                </c:pt>
                <c:pt idx="9">
                  <c:v>5038.0440149296774</c:v>
                </c:pt>
                <c:pt idx="10">
                  <c:v>8464.0722282333627</c:v>
                </c:pt>
                <c:pt idx="11">
                  <c:v>10435.174059932653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B-4C13-B82D-3DFA15E37B36}"/>
            </c:ext>
          </c:extLst>
        </c:ser>
        <c:ser>
          <c:idx val="3"/>
          <c:order val="3"/>
          <c:tx>
            <c:strRef>
              <c:f>'10.2'!$A$40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'10.2'!$B$40:$M$40</c:f>
              <c:numCache>
                <c:formatCode>#,##0.0</c:formatCode>
                <c:ptCount val="12"/>
                <c:pt idx="0">
                  <c:v>11740.203434999998</c:v>
                </c:pt>
                <c:pt idx="1">
                  <c:v>8167.0624819999975</c:v>
                </c:pt>
                <c:pt idx="2">
                  <c:v>7496.3045959999999</c:v>
                </c:pt>
                <c:pt idx="3">
                  <c:v>5462.6649000000007</c:v>
                </c:pt>
                <c:pt idx="4">
                  <c:v>3431.1958860000009</c:v>
                </c:pt>
                <c:pt idx="5">
                  <c:v>2713.8973060000003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průmysl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'10.4'!$B$5:$E$5</c:f>
              <c:numCache>
                <c:formatCode>#,##0.0</c:formatCode>
                <c:ptCount val="4"/>
                <c:pt idx="0">
                  <c:v>7671.9408000000003</c:v>
                </c:pt>
                <c:pt idx="1">
                  <c:v>4633.9967153999996</c:v>
                </c:pt>
                <c:pt idx="2">
                  <c:v>3745.8223309999994</c:v>
                </c:pt>
                <c:pt idx="3">
                  <c:v>6136.9892919999984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744-A8E3-BCC24A7E0D32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'10.4'!$B$6:$E$6</c:f>
              <c:numCache>
                <c:formatCode>#,##0.0</c:formatCode>
                <c:ptCount val="4"/>
                <c:pt idx="0">
                  <c:v>7021.2371049999983</c:v>
                </c:pt>
                <c:pt idx="1">
                  <c:v>3965.4027319999996</c:v>
                </c:pt>
                <c:pt idx="2">
                  <c:v>3547.4660890000009</c:v>
                </c:pt>
                <c:pt idx="3">
                  <c:v>6203.9500329999992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D-4744-A8E3-BCC24A7E0D32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'10.4'!$B$7:$E$7</c:f>
              <c:numCache>
                <c:formatCode>#,##0.0</c:formatCode>
                <c:ptCount val="4"/>
                <c:pt idx="0">
                  <c:v>7667.5807229664297</c:v>
                </c:pt>
                <c:pt idx="1">
                  <c:v>4621.9647687183515</c:v>
                </c:pt>
                <c:pt idx="2">
                  <c:v>3456.9184949999994</c:v>
                </c:pt>
                <c:pt idx="3">
                  <c:v>6278.3488349999998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D-4744-A8E3-BCC24A7E0D32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'10.4'!$B$8:$E$8</c:f>
              <c:numCache>
                <c:formatCode>#,##0.0</c:formatCode>
                <c:ptCount val="4"/>
                <c:pt idx="0">
                  <c:v>6952.8222269999997</c:v>
                </c:pt>
                <c:pt idx="1">
                  <c:v>4444.882713</c:v>
                </c:pt>
                <c:pt idx="2">
                  <c:v>3569.6563310000001</c:v>
                </c:pt>
                <c:pt idx="3">
                  <c:v>5485.4993239999994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C-4F18-B016-F894BE7AD923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'10.4'!$B$9:$E$9</c:f>
              <c:numCache>
                <c:formatCode>#,##0.0</c:formatCode>
                <c:ptCount val="4"/>
                <c:pt idx="0">
                  <c:v>6362.3415779999996</c:v>
                </c:pt>
                <c:pt idx="1">
                  <c:v>3693.0485550000003</c:v>
                </c:pt>
                <c:pt idx="2">
                  <c:v>2884.346661</c:v>
                </c:pt>
                <c:pt idx="3">
                  <c:v>4785.7502970000005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3-4604-A918-92B5BB02A746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'10.4'!$B$10:$E$10</c:f>
              <c:numCache>
                <c:formatCode>#,##0.0</c:formatCode>
                <c:ptCount val="4"/>
                <c:pt idx="0">
                  <c:v>4898.9787199999992</c:v>
                </c:pt>
                <c:pt idx="1">
                  <c:v>3036.383945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8FE-8B13-AB0F8BD1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5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8180292954630461"/>
          <c:h val="0.1123576247250120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5E-443A-8638-483B753BB5E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F5E-443A-8638-483B753BB5E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F5E-443A-8638-483B753BB5E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F5E-443A-8638-483B753BB5E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F5E-443A-8638-483B753BB5E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F5E-443A-8638-483B753BB5E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F5E-443A-8638-483B753BB5E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F5E-443A-8638-483B753BB5E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F5E-443A-8638-483B753BB5E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F5E-443A-8638-483B753BB5E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F5E-443A-8638-483B753BB5E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F5E-443A-8638-483B753BB5E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F5E-443A-8638-483B753BB5E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F5E-443A-8638-483B753BB5E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F5E-443A-8638-483B753BB5E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F5E-443A-8638-483B753B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domácnosti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'10.4'!$B$17:$E$17</c:f>
              <c:numCache>
                <c:formatCode>#,##0.0</c:formatCode>
                <c:ptCount val="4"/>
                <c:pt idx="0">
                  <c:v>14015.397265597716</c:v>
                </c:pt>
                <c:pt idx="1">
                  <c:v>5663.1111253245599</c:v>
                </c:pt>
                <c:pt idx="2">
                  <c:v>3090.2147482706205</c:v>
                </c:pt>
                <c:pt idx="3">
                  <c:v>11080.062526775408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A-406C-BFD4-0E23DCD5CCA0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'10.4'!$B$18:$E$18</c:f>
              <c:numCache>
                <c:formatCode>#,##0.0</c:formatCode>
                <c:ptCount val="4"/>
                <c:pt idx="0">
                  <c:v>13365.702517027044</c:v>
                </c:pt>
                <c:pt idx="1">
                  <c:v>5557.4149748755744</c:v>
                </c:pt>
                <c:pt idx="2">
                  <c:v>2881.1293208541133</c:v>
                </c:pt>
                <c:pt idx="3">
                  <c:v>11704.285397282179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A-406C-BFD4-0E23DCD5CCA0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'10.4'!$B$19:$E$19</c:f>
              <c:numCache>
                <c:formatCode>#,##0.0</c:formatCode>
                <c:ptCount val="4"/>
                <c:pt idx="0">
                  <c:v>14475.47323926062</c:v>
                </c:pt>
                <c:pt idx="1">
                  <c:v>6886.6457983141918</c:v>
                </c:pt>
                <c:pt idx="2">
                  <c:v>3111.065786985374</c:v>
                </c:pt>
                <c:pt idx="3">
                  <c:v>12285.201532999999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A-406C-BFD4-0E23DCD5CCA0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'10.4'!$B$20:$E$20</c:f>
              <c:numCache>
                <c:formatCode>#,##0.0</c:formatCode>
                <c:ptCount val="4"/>
                <c:pt idx="0">
                  <c:v>12966.086234000002</c:v>
                </c:pt>
                <c:pt idx="1">
                  <c:v>5233.3896450000011</c:v>
                </c:pt>
                <c:pt idx="2">
                  <c:v>3145.012549</c:v>
                </c:pt>
                <c:pt idx="3">
                  <c:v>10944.489931000007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A-406C-BFD4-0E23DCD5CCA0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'10.4'!$B$21:$E$21</c:f>
              <c:numCache>
                <c:formatCode>#,##0.0</c:formatCode>
                <c:ptCount val="4"/>
                <c:pt idx="0">
                  <c:v>12336.449079</c:v>
                </c:pt>
                <c:pt idx="1">
                  <c:v>5396.062098999997</c:v>
                </c:pt>
                <c:pt idx="2">
                  <c:v>2443.3230830000002</c:v>
                </c:pt>
                <c:pt idx="3">
                  <c:v>10421.358761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631-B511-34DA7A27AA30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'10.4'!$B$22:$E$22</c:f>
              <c:numCache>
                <c:formatCode>#,##0.0</c:formatCode>
                <c:ptCount val="4"/>
                <c:pt idx="0">
                  <c:v>11752.960572</c:v>
                </c:pt>
                <c:pt idx="1">
                  <c:v>4131.1444250000004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F25-BCB5-C90A33B0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ax val="1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8180292954630461"/>
          <c:h val="0.112722025533979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Obchod, služby, školství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'10.4'!$B$29:$E$29</c:f>
              <c:numCache>
                <c:formatCode>#,##0.0</c:formatCode>
                <c:ptCount val="4"/>
                <c:pt idx="0">
                  <c:v>8000.2277954508227</c:v>
                </c:pt>
                <c:pt idx="1">
                  <c:v>2947.9774611584162</c:v>
                </c:pt>
                <c:pt idx="2">
                  <c:v>1375.0624167794851</c:v>
                </c:pt>
                <c:pt idx="3">
                  <c:v>6345.6836996429729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E-4E45-A454-51DA36F9030F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'10.4'!$B$30:$E$30</c:f>
              <c:numCache>
                <c:formatCode>#,##0.0</c:formatCode>
                <c:ptCount val="4"/>
                <c:pt idx="0">
                  <c:v>7761.4412209729589</c:v>
                </c:pt>
                <c:pt idx="1">
                  <c:v>2666.4454051244275</c:v>
                </c:pt>
                <c:pt idx="2">
                  <c:v>1502.5578261458868</c:v>
                </c:pt>
                <c:pt idx="3">
                  <c:v>6727.5190452424795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E-4E45-A454-51DA36F9030F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'10.4'!$B$31:$E$31</c:f>
              <c:numCache>
                <c:formatCode>#,##0.0</c:formatCode>
                <c:ptCount val="4"/>
                <c:pt idx="0">
                  <c:v>8891.9809219999988</c:v>
                </c:pt>
                <c:pt idx="1">
                  <c:v>3340.5134649999991</c:v>
                </c:pt>
                <c:pt idx="2">
                  <c:v>1333.2217679999999</c:v>
                </c:pt>
                <c:pt idx="3">
                  <c:v>6446.5769939999973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E-4E45-A454-51DA36F9030F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'10.4'!$B$32:$E$32</c:f>
              <c:numCache>
                <c:formatCode>#,##0.0</c:formatCode>
                <c:ptCount val="4"/>
                <c:pt idx="0">
                  <c:v>7390.9582169999985</c:v>
                </c:pt>
                <c:pt idx="1">
                  <c:v>2754.0628879999995</c:v>
                </c:pt>
                <c:pt idx="2">
                  <c:v>1384.4316569999996</c:v>
                </c:pt>
                <c:pt idx="3">
                  <c:v>5576.0934020000022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1E-4E45-A454-51DA36F9030F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'10.4'!$B$33:$E$33</c:f>
              <c:numCache>
                <c:formatCode>#,##0.0</c:formatCode>
                <c:ptCount val="4"/>
                <c:pt idx="0">
                  <c:v>6707.7180779999999</c:v>
                </c:pt>
                <c:pt idx="1">
                  <c:v>2778.9903609999997</c:v>
                </c:pt>
                <c:pt idx="2">
                  <c:v>1044.651339</c:v>
                </c:pt>
                <c:pt idx="3">
                  <c:v>5311.0865730000005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D-4211-B315-4EA41E46808E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'10.4'!$B$34:$E$34</c:f>
              <c:numCache>
                <c:formatCode>#,##0.0</c:formatCode>
                <c:ptCount val="4"/>
                <c:pt idx="0">
                  <c:v>6462.6784509999979</c:v>
                </c:pt>
                <c:pt idx="1">
                  <c:v>2068.9167339999981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C4F-B610-77C3468F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708110042726414"/>
          <c:h val="0.112722025533979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187-42F8-8135-75264A0C357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187-42F8-8135-75264A0C357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187-42F8-8135-75264A0C357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187-42F8-8135-75264A0C357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187-42F8-8135-75264A0C357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187-42F8-8135-75264A0C357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187-42F8-8135-75264A0C357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187-42F8-8135-75264A0C357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187-42F8-8135-75264A0C357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187-42F8-8135-75264A0C357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187-42F8-8135-75264A0C357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187-42F8-8135-75264A0C357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187-42F8-8135-75264A0C357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187-42F8-8135-75264A0C357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187-42F8-8135-75264A0C357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187-42F8-8135-75264A0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uhlí</a:t>
            </a:r>
            <a:r>
              <a:rPr lang="en-US" sz="1000">
                <a:solidFill>
                  <a:schemeClr val="tx2"/>
                </a:solidFill>
              </a:rPr>
              <a:t> na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/>
            </a:pPr>
            <a:r>
              <a:rPr lang="cs-CZ" sz="1000">
                <a:solidFill>
                  <a:schemeClr val="tx2"/>
                </a:solidFill>
              </a:rPr>
              <a:t>dodávkách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691358024691384E-3"/>
          <c:y val="1.77798518345680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21522309711286"/>
          <c:y val="0.35023783646646156"/>
          <c:w val="0.50809669843901084"/>
          <c:h val="0.5238777279838471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3BE2-448C-9EA2-7552889CB8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BE2-448C-9EA2-7552889CB8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E2-448C-9EA2-7552889CB8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4EE-4F56-8A11-458BF592EE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3BE2-448C-9EA2-7552889CB8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BE2-448C-9EA2-7552889CB8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BE2-448C-9EA2-7552889CB8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8-3BE2-448C-9EA2-7552889CB878}"/>
              </c:ext>
            </c:extLst>
          </c:dPt>
          <c:dLbls>
            <c:dLbl>
              <c:idx val="0"/>
              <c:layout>
                <c:manualLayout>
                  <c:x val="0.18426345144356954"/>
                  <c:y val="-9.820865106169238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107666229221343"/>
                      <c:h val="0.104996735616651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BE2-448C-9EA2-7552889CB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2-448C-9EA2-7552889CB87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 rtl="0"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EE-4F56-8A11-458BF592EE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2-448C-9EA2-7552889CB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2-448C-9EA2-7552889CB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2-448C-9EA2-7552889C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'5.4'!$A$7:$A$14</c:f>
              <c:strCache>
                <c:ptCount val="8"/>
                <c:pt idx="0">
                  <c:v>Černé uhlí tříděné</c:v>
                </c:pt>
                <c:pt idx="1">
                  <c:v>Černé uhlí průmyslové</c:v>
                </c:pt>
                <c:pt idx="2">
                  <c:v>Černouhelné kaly a granulát</c:v>
                </c:pt>
                <c:pt idx="3">
                  <c:v>Hnědé uhlí tříděné</c:v>
                </c:pt>
                <c:pt idx="4">
                  <c:v>Hnědé uhlí průmyslové</c:v>
                </c:pt>
                <c:pt idx="5">
                  <c:v>Hnědé uhlí - Brikety</c:v>
                </c:pt>
                <c:pt idx="6">
                  <c:v>Hnědé uhlí - Lignit</c:v>
                </c:pt>
                <c:pt idx="7">
                  <c:v>Hnědé uhlí - Mourové kaly</c:v>
                </c:pt>
              </c:strCache>
            </c:strRef>
          </c:cat>
          <c:val>
            <c:numRef>
              <c:f>'5.4'!$E$7:$E$14</c:f>
              <c:numCache>
                <c:formatCode>0%</c:formatCode>
                <c:ptCount val="8"/>
                <c:pt idx="0">
                  <c:v>1.6825662152197779E-3</c:v>
                </c:pt>
                <c:pt idx="1">
                  <c:v>0.12294014140601926</c:v>
                </c:pt>
                <c:pt idx="2">
                  <c:v>0</c:v>
                </c:pt>
                <c:pt idx="3">
                  <c:v>9.1552718899387722E-2</c:v>
                </c:pt>
                <c:pt idx="4">
                  <c:v>0.78380757469110052</c:v>
                </c:pt>
                <c:pt idx="5">
                  <c:v>1.6998788272760355E-5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E2-448C-9EA2-7552889CB8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4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Bilance tepla (TJ)</a:t>
            </a:r>
          </a:p>
        </c:rich>
      </c:tx>
      <c:layout>
        <c:manualLayout>
          <c:xMode val="edge"/>
          <c:yMode val="edge"/>
          <c:x val="6.4524454768356972E-5"/>
          <c:y val="2.36913778308398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31015127174144E-2"/>
          <c:y val="0.11527845141712992"/>
          <c:w val="0.92804202320238427"/>
          <c:h val="0.79793213446256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'3'!$A$18</c:f>
              <c:strCache>
                <c:ptCount val="1"/>
                <c:pt idx="0">
                  <c:v>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'3'!$B$18:$M$18</c:f>
              <c:numCache>
                <c:formatCode>#,##0.0</c:formatCode>
                <c:ptCount val="12"/>
                <c:pt idx="0">
                  <c:v>18511.904012000003</c:v>
                </c:pt>
                <c:pt idx="1">
                  <c:v>13582.229508</c:v>
                </c:pt>
                <c:pt idx="2">
                  <c:v>12853.500779999998</c:v>
                </c:pt>
                <c:pt idx="3">
                  <c:v>10242.242482</c:v>
                </c:pt>
                <c:pt idx="4">
                  <c:v>8055.5723670000016</c:v>
                </c:pt>
                <c:pt idx="5">
                  <c:v>6976.1192080000019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43A7-BC01-5C4DC9758F47}"/>
            </c:ext>
          </c:extLst>
        </c:ser>
        <c:ser>
          <c:idx val="1"/>
          <c:order val="1"/>
          <c:tx>
            <c:strRef>
              <c:f>'3'!$A$19</c:f>
              <c:strCache>
                <c:ptCount val="1"/>
                <c:pt idx="0">
                  <c:v>Technologická vlastní spotřeba tepla 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'3'!$B$19:$M$19</c:f>
              <c:numCache>
                <c:formatCode>#,##0.0</c:formatCode>
                <c:ptCount val="12"/>
                <c:pt idx="0">
                  <c:v>-851.4531379999986</c:v>
                </c:pt>
                <c:pt idx="1">
                  <c:v>-718.57798399999967</c:v>
                </c:pt>
                <c:pt idx="2">
                  <c:v>-681.76051399999938</c:v>
                </c:pt>
                <c:pt idx="3">
                  <c:v>-612.62618200000031</c:v>
                </c:pt>
                <c:pt idx="4">
                  <c:v>-633.82261600000004</c:v>
                </c:pt>
                <c:pt idx="5">
                  <c:v>-571.14472000000046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43A7-BC01-5C4DC9758F47}"/>
            </c:ext>
          </c:extLst>
        </c:ser>
        <c:ser>
          <c:idx val="2"/>
          <c:order val="2"/>
          <c:tx>
            <c:strRef>
              <c:f>'3'!$A$20</c:f>
              <c:strCache>
                <c:ptCount val="1"/>
                <c:pt idx="0">
                  <c:v>Ztráty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'3'!$B$20:$M$20</c:f>
              <c:numCache>
                <c:formatCode>#,##0.0</c:formatCode>
                <c:ptCount val="12"/>
                <c:pt idx="0">
                  <c:v>-1413.2233970000009</c:v>
                </c:pt>
                <c:pt idx="1">
                  <c:v>-1115.5790439999996</c:v>
                </c:pt>
                <c:pt idx="2">
                  <c:v>-1101.1613469999998</c:v>
                </c:pt>
                <c:pt idx="3">
                  <c:v>-1054.5734370000005</c:v>
                </c:pt>
                <c:pt idx="4">
                  <c:v>-855.17580299999997</c:v>
                </c:pt>
                <c:pt idx="5">
                  <c:v>-765.46349099999975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43A7-BC01-5C4DC9758F47}"/>
            </c:ext>
          </c:extLst>
        </c:ser>
        <c:ser>
          <c:idx val="3"/>
          <c:order val="3"/>
          <c:tx>
            <c:strRef>
              <c:f>'3'!$A$21</c:f>
              <c:strCache>
                <c:ptCount val="1"/>
                <c:pt idx="0">
                  <c:v>Vlastní spotřeba tepla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val>
            <c:numRef>
              <c:f>'3'!$B$21:$M$21</c:f>
              <c:numCache>
                <c:formatCode>#,##0.0</c:formatCode>
                <c:ptCount val="12"/>
                <c:pt idx="0">
                  <c:v>-4481.7231520000005</c:v>
                </c:pt>
                <c:pt idx="1">
                  <c:v>-3565.7341830000014</c:v>
                </c:pt>
                <c:pt idx="2">
                  <c:v>-3551.0793729999959</c:v>
                </c:pt>
                <c:pt idx="3">
                  <c:v>-3090.5512539999959</c:v>
                </c:pt>
                <c:pt idx="4">
                  <c:v>-3109.9652290000004</c:v>
                </c:pt>
                <c:pt idx="5">
                  <c:v>-2902.6260779999993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43A7-BC01-5C4DC9758F47}"/>
            </c:ext>
          </c:extLst>
        </c:ser>
        <c:ser>
          <c:idx val="4"/>
          <c:order val="4"/>
          <c:tx>
            <c:strRef>
              <c:f>'3'!$A$22</c:f>
              <c:strCache>
                <c:ptCount val="1"/>
                <c:pt idx="0">
                  <c:v>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'3'!$B$22:$M$22</c:f>
              <c:numCache>
                <c:formatCode>#,##0.0</c:formatCode>
                <c:ptCount val="12"/>
                <c:pt idx="0">
                  <c:v>-11740.203434999998</c:v>
                </c:pt>
                <c:pt idx="1">
                  <c:v>-8167.0624819999975</c:v>
                </c:pt>
                <c:pt idx="2">
                  <c:v>-7496.3045959999999</c:v>
                </c:pt>
                <c:pt idx="3">
                  <c:v>-5462.6649000000007</c:v>
                </c:pt>
                <c:pt idx="4">
                  <c:v>-3431.1958860000009</c:v>
                </c:pt>
                <c:pt idx="5">
                  <c:v>-2713.8973060000003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43A7-BC01-5C4DC9758F47}"/>
            </c:ext>
          </c:extLst>
        </c:ser>
        <c:ser>
          <c:idx val="5"/>
          <c:order val="5"/>
          <c:tx>
            <c:strRef>
              <c:f>'3'!$A$23</c:f>
              <c:strCache>
                <c:ptCount val="1"/>
                <c:pt idx="0">
                  <c:v>Bilanční rozdíl</c:v>
                </c:pt>
              </c:strCache>
            </c:strRef>
          </c:tx>
          <c:invertIfNegative val="0"/>
          <c:val>
            <c:numRef>
              <c:f>'3'!$B$23:$M$23</c:f>
              <c:numCache>
                <c:formatCode>#,##0.0</c:formatCode>
                <c:ptCount val="12"/>
                <c:pt idx="0">
                  <c:v>-25.300890000005893</c:v>
                </c:pt>
                <c:pt idx="1">
                  <c:v>-15.275815000001785</c:v>
                </c:pt>
                <c:pt idx="2">
                  <c:v>-23.194950000003701</c:v>
                </c:pt>
                <c:pt idx="3">
                  <c:v>-21.826709000001756</c:v>
                </c:pt>
                <c:pt idx="4">
                  <c:v>-25.412832999999864</c:v>
                </c:pt>
                <c:pt idx="5">
                  <c:v>-22.987613000002511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43A7-BC01-5C4DC975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155136"/>
        <c:axId val="222156672"/>
      </c:barChart>
      <c:catAx>
        <c:axId val="2221551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22156672"/>
        <c:crosses val="autoZero"/>
        <c:auto val="1"/>
        <c:lblAlgn val="ctr"/>
        <c:lblOffset val="100"/>
        <c:noMultiLvlLbl val="0"/>
      </c:catAx>
      <c:valAx>
        <c:axId val="222156672"/>
        <c:scaling>
          <c:orientation val="minMax"/>
          <c:max val="20000"/>
          <c:min val="-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215513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uhlí (TJ)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6781249999999983E-3"/>
          <c:y val="1.6919162822606405E-3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'5.4'!$A$7</c:f>
              <c:strCache>
                <c:ptCount val="1"/>
                <c:pt idx="0">
                  <c:v>Černé uhlí tříděné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1AED-4DA8-87E2-E2B58DBE811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1AED-4DA8-87E2-E2B58DBE81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ED-4DA8-87E2-E2B58DBE81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ED-4DA8-87E2-E2B58DBE81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ED-4DA8-87E2-E2B58DBE811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1AED-4DA8-87E2-E2B58DBE8113}"/>
              </c:ext>
            </c:extLst>
          </c:dPt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'5.4'!$B$7:$D$7</c:f>
              <c:numCache>
                <c:formatCode>#,##0.0</c:formatCode>
                <c:ptCount val="3"/>
                <c:pt idx="0">
                  <c:v>1359.91</c:v>
                </c:pt>
                <c:pt idx="1">
                  <c:v>4388.59</c:v>
                </c:pt>
                <c:pt idx="2">
                  <c:v>3258.82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ED-4DA8-87E2-E2B58DBE8113}"/>
            </c:ext>
          </c:extLst>
        </c:ser>
        <c:ser>
          <c:idx val="1"/>
          <c:order val="1"/>
          <c:tx>
            <c:strRef>
              <c:f>'5.4'!$A$8</c:f>
              <c:strCache>
                <c:ptCount val="1"/>
                <c:pt idx="0">
                  <c:v>Černé uhlí průmyslové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'5.4'!$B$8:$D$8</c:f>
              <c:numCache>
                <c:formatCode>#,##0.0</c:formatCode>
                <c:ptCount val="3"/>
                <c:pt idx="0">
                  <c:v>389648.15299999999</c:v>
                </c:pt>
                <c:pt idx="1">
                  <c:v>153166.617</c:v>
                </c:pt>
                <c:pt idx="2">
                  <c:v>115323.48599999999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DA8-87E2-E2B58DBE8113}"/>
            </c:ext>
          </c:extLst>
        </c:ser>
        <c:ser>
          <c:idx val="2"/>
          <c:order val="2"/>
          <c:tx>
            <c:strRef>
              <c:f>'5.4'!$A$9</c:f>
              <c:strCache>
                <c:ptCount val="1"/>
                <c:pt idx="0">
                  <c:v>Černouhelné kaly a granulát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'5.4'!$B$9:$D$9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ED-4DA8-87E2-E2B58DBE8113}"/>
            </c:ext>
          </c:extLst>
        </c:ser>
        <c:ser>
          <c:idx val="3"/>
          <c:order val="3"/>
          <c:tx>
            <c:strRef>
              <c:f>'5.4'!$A$10</c:f>
              <c:strCache>
                <c:ptCount val="1"/>
                <c:pt idx="0">
                  <c:v>Hnědé uhlí tříděné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'5.4'!$B$10:$D$10</c:f>
              <c:numCache>
                <c:formatCode>#,##0.0</c:formatCode>
                <c:ptCount val="3"/>
                <c:pt idx="0">
                  <c:v>221085.46900000001</c:v>
                </c:pt>
                <c:pt idx="1">
                  <c:v>152688.00599999999</c:v>
                </c:pt>
                <c:pt idx="2">
                  <c:v>116337.77800000001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ED-4DA8-87E2-E2B58DBE8113}"/>
            </c:ext>
          </c:extLst>
        </c:ser>
        <c:ser>
          <c:idx val="4"/>
          <c:order val="4"/>
          <c:tx>
            <c:strRef>
              <c:f>'5.4'!$A$11</c:f>
              <c:strCache>
                <c:ptCount val="1"/>
                <c:pt idx="0">
                  <c:v>Hnědé uhlí průmyslové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'5.4'!$B$11:$D$11</c:f>
              <c:numCache>
                <c:formatCode>#,##0.0</c:formatCode>
                <c:ptCount val="3"/>
                <c:pt idx="0">
                  <c:v>2101172.798</c:v>
                </c:pt>
                <c:pt idx="1">
                  <c:v>1206057.4930000002</c:v>
                </c:pt>
                <c:pt idx="2">
                  <c:v>888744.63099999982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ED-4DA8-87E2-E2B58DBE8113}"/>
            </c:ext>
          </c:extLst>
        </c:ser>
        <c:ser>
          <c:idx val="5"/>
          <c:order val="5"/>
          <c:tx>
            <c:strRef>
              <c:f>'5.4'!$A$12</c:f>
              <c:strCache>
                <c:ptCount val="1"/>
                <c:pt idx="0">
                  <c:v>Hnědé uhlí - Brikety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'5.4'!$B$12:$D$12</c:f>
              <c:numCache>
                <c:formatCode>#,##0.0</c:formatCode>
                <c:ptCount val="3"/>
                <c:pt idx="0">
                  <c:v>91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ED-4DA8-87E2-E2B58DBE8113}"/>
            </c:ext>
          </c:extLst>
        </c:ser>
        <c:ser>
          <c:idx val="6"/>
          <c:order val="6"/>
          <c:tx>
            <c:strRef>
              <c:f>'5.4'!$A$13</c:f>
              <c:strCache>
                <c:ptCount val="1"/>
                <c:pt idx="0">
                  <c:v>Hnědé uhlí - Lignit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'5.4'!$B$13:$D$13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ED-4DA8-87E2-E2B58DBE8113}"/>
            </c:ext>
          </c:extLst>
        </c:ser>
        <c:ser>
          <c:idx val="7"/>
          <c:order val="7"/>
          <c:tx>
            <c:strRef>
              <c:f>'5.4'!$A$14</c:f>
              <c:strCache>
                <c:ptCount val="1"/>
                <c:pt idx="0">
                  <c:v>Hnědé uhlí - Mourové kaly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'5.4'!$B$14:$D$14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ED-4DA8-87E2-E2B58DBE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164800"/>
        <c:axId val="233166336"/>
      </c:barChart>
      <c:catAx>
        <c:axId val="233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166336"/>
        <c:crosses val="autoZero"/>
        <c:auto val="1"/>
        <c:lblAlgn val="ctr"/>
        <c:lblOffset val="100"/>
        <c:noMultiLvlLbl val="0"/>
      </c:catAx>
      <c:valAx>
        <c:axId val="2331663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164800"/>
        <c:crosses val="autoZero"/>
        <c:crossBetween val="between"/>
        <c:majorUnit val="5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5019336750016535E-2"/>
          <c:y val="1.38689136490859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64878130227889"/>
          <c:y val="0.35431470639946622"/>
          <c:w val="0.58315899274469118"/>
          <c:h val="0.5755212161156182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D9EB-4D55-9B74-18198FE7428B}"/>
              </c:ext>
            </c:extLst>
          </c:dPt>
          <c:dLbls>
            <c:dLbl>
              <c:idx val="0"/>
              <c:layout>
                <c:manualLayout>
                  <c:x val="1.3769370631341843E-2"/>
                  <c:y val="-1.80749074222713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1308610627135"/>
                      <c:h val="7.1737228860008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CDB-4504-ADDF-2645B1B6ACA4}"/>
                </c:ext>
              </c:extLst>
            </c:dLbl>
            <c:dLbl>
              <c:idx val="1"/>
              <c:layout>
                <c:manualLayout>
                  <c:x val="1.3769616281050282E-2"/>
                  <c:y val="-6.44136587263488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1-49CB-8198-24B956D6F2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A-41E8-81F4-B85652C464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A-41E8-81F4-B85652C464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A-41E8-81F4-B85652C4646D}"/>
                </c:ext>
              </c:extLst>
            </c:dLbl>
            <c:dLbl>
              <c:idx val="6"/>
              <c:layout>
                <c:manualLayout>
                  <c:x val="-8.7336290741506797E-2"/>
                  <c:y val="-0.1577343038354737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B-4504-ADDF-2645B1B6A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'5.4'!$A$22:$A$28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</c:v>
                </c:pt>
              </c:strCache>
            </c:strRef>
          </c:cat>
          <c:val>
            <c:numRef>
              <c:f>'5.4'!$E$22:$E$28</c:f>
              <c:numCache>
                <c:formatCode>0</c:formatCode>
                <c:ptCount val="7"/>
                <c:pt idx="0">
                  <c:v>89269.396000000008</c:v>
                </c:pt>
                <c:pt idx="1">
                  <c:v>224228.19</c:v>
                </c:pt>
                <c:pt idx="2">
                  <c:v>0</c:v>
                </c:pt>
                <c:pt idx="3">
                  <c:v>0</c:v>
                </c:pt>
                <c:pt idx="4">
                  <c:v>42</c:v>
                </c:pt>
                <c:pt idx="5">
                  <c:v>1182816.6540000001</c:v>
                </c:pt>
                <c:pt idx="6">
                  <c:v>39368.281000000003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A-41E8-81F4-B85652C4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biomasy</a:t>
            </a:r>
            <a:r>
              <a:rPr lang="cs-CZ" sz="1000">
                <a:solidFill>
                  <a:schemeClr val="tx2"/>
                </a:solidFill>
              </a:rPr>
              <a:t> (TJ)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0077493480694161"/>
          <c:w val="0.85081618087212785"/>
          <c:h val="0.603544730722184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'5.4'!$A$22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C6A9-4A0A-9229-85C442BD0CF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C6A9-4A0A-9229-85C442BD0C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A9-4A0A-9229-85C442BD0C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A9-4A0A-9229-85C442BD0C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A9-4A0A-9229-85C442BD0C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A9-4A0A-9229-85C442BD0CF3}"/>
              </c:ext>
            </c:extLst>
          </c:dPt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'5.4'!$B$22:$D$22</c:f>
              <c:numCache>
                <c:formatCode>#,##0.0</c:formatCode>
                <c:ptCount val="3"/>
                <c:pt idx="0">
                  <c:v>44384.729000000007</c:v>
                </c:pt>
                <c:pt idx="1">
                  <c:v>23286.592999999997</c:v>
                </c:pt>
                <c:pt idx="2">
                  <c:v>21598.074000000001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9-4A0A-9229-85C442BD0CF3}"/>
            </c:ext>
          </c:extLst>
        </c:ser>
        <c:ser>
          <c:idx val="1"/>
          <c:order val="1"/>
          <c:tx>
            <c:strRef>
              <c:f>'5.4'!$A$23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'5.4'!$B$23:$D$23</c:f>
              <c:numCache>
                <c:formatCode>#,##0.0</c:formatCode>
                <c:ptCount val="3"/>
                <c:pt idx="0">
                  <c:v>77139.06</c:v>
                </c:pt>
                <c:pt idx="1">
                  <c:v>77179.490000000005</c:v>
                </c:pt>
                <c:pt idx="2">
                  <c:v>69909.64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A9-4A0A-9229-85C442BD0CF3}"/>
            </c:ext>
          </c:extLst>
        </c:ser>
        <c:ser>
          <c:idx val="2"/>
          <c:order val="2"/>
          <c:tx>
            <c:strRef>
              <c:f>'5.4'!$A$24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'5.4'!$B$24:$D$24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A9-4A0A-9229-85C442BD0CF3}"/>
            </c:ext>
          </c:extLst>
        </c:ser>
        <c:ser>
          <c:idx val="3"/>
          <c:order val="3"/>
          <c:tx>
            <c:strRef>
              <c:f>'5.4'!$A$25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'5.4'!$B$25:$D$25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A9-4A0A-9229-85C442BD0CF3}"/>
            </c:ext>
          </c:extLst>
        </c:ser>
        <c:ser>
          <c:idx val="4"/>
          <c:order val="4"/>
          <c:tx>
            <c:strRef>
              <c:f>'5.4'!$A$26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'5.4'!$B$26:$D$26</c:f>
              <c:numCache>
                <c:formatCode>#,##0.0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A9-4A0A-9229-85C442BD0CF3}"/>
            </c:ext>
          </c:extLst>
        </c:ser>
        <c:ser>
          <c:idx val="5"/>
          <c:order val="5"/>
          <c:tx>
            <c:strRef>
              <c:f>'5.4'!$A$27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'5.4'!$B$27:$D$27</c:f>
              <c:numCache>
                <c:formatCode>#,##0.0</c:formatCode>
                <c:ptCount val="3"/>
                <c:pt idx="0">
                  <c:v>595679.32000000007</c:v>
                </c:pt>
                <c:pt idx="1">
                  <c:v>343274.44200000004</c:v>
                </c:pt>
                <c:pt idx="2">
                  <c:v>243862.89199999993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A9-4A0A-9229-85C442BD0CF3}"/>
            </c:ext>
          </c:extLst>
        </c:ser>
        <c:ser>
          <c:idx val="6"/>
          <c:order val="6"/>
          <c:tx>
            <c:strRef>
              <c:f>'5.4'!$A$28</c:f>
              <c:strCache>
                <c:ptCount val="1"/>
                <c:pt idx="0">
                  <c:v>Rostlinné materiály neaglomerované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'5.4'!$B$28:$D$28</c:f>
              <c:numCache>
                <c:formatCode>#,##0.0</c:formatCode>
                <c:ptCount val="3"/>
                <c:pt idx="0">
                  <c:v>17543.798000000003</c:v>
                </c:pt>
                <c:pt idx="1">
                  <c:v>13187.469000000001</c:v>
                </c:pt>
                <c:pt idx="2">
                  <c:v>8637.0139999999992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9-4A0A-9229-85C442BD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328640"/>
        <c:axId val="233330176"/>
      </c:barChart>
      <c:catAx>
        <c:axId val="2333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330176"/>
        <c:crosses val="autoZero"/>
        <c:auto val="1"/>
        <c:lblAlgn val="ctr"/>
        <c:lblOffset val="100"/>
        <c:noMultiLvlLbl val="0"/>
      </c:catAx>
      <c:valAx>
        <c:axId val="233330176"/>
        <c:scaling>
          <c:orientation val="minMax"/>
          <c:max val="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328640"/>
        <c:crosses val="autoZero"/>
        <c:crossBetween val="between"/>
        <c:majorUnit val="100000"/>
        <c:min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bioplynu</a:t>
            </a:r>
            <a:r>
              <a:rPr lang="en-US" sz="1000">
                <a:solidFill>
                  <a:schemeClr val="tx2"/>
                </a:solidFill>
              </a:rPr>
              <a:t>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778221303917147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5077382568558"/>
          <c:y val="0.36383960117915298"/>
          <c:w val="0.470966603312517"/>
          <c:h val="0.54235345322472317"/>
        </c:manualLayout>
      </c:layout>
      <c:doughnutChart>
        <c:varyColors val="1"/>
        <c:ser>
          <c:idx val="0"/>
          <c:order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87A-4AC0-B436-9882062371ED}"/>
                </c:ext>
              </c:extLst>
            </c:dLbl>
            <c:dLbl>
              <c:idx val="1"/>
              <c:layout>
                <c:manualLayout>
                  <c:x val="0.16454751950143473"/>
                  <c:y val="0.14648343855216045"/>
                </c:manualLayout>
              </c:layout>
              <c:numFmt formatCode="0.0%" sourceLinked="0"/>
              <c:spPr>
                <a:ln w="3175"/>
              </c:spPr>
              <c:txPr>
                <a:bodyPr/>
                <a:lstStyle/>
                <a:p>
                  <a:pPr>
                    <a:defRPr sz="9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385-9178-87F937D55918}"/>
                </c:ext>
              </c:extLst>
            </c:dLbl>
            <c:dLbl>
              <c:idx val="2"/>
              <c:layout>
                <c:manualLayout>
                  <c:x val="1.365187713310580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D-48F6-83FC-D0F41AEA2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'5.4'!$A$36:$A$38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'5.4'!$E$36:$E$38</c:f>
              <c:numCache>
                <c:formatCode>0%</c:formatCode>
                <c:ptCount val="3"/>
                <c:pt idx="0">
                  <c:v>7.9204485323925211E-2</c:v>
                </c:pt>
                <c:pt idx="1">
                  <c:v>4.5019559387585797E-2</c:v>
                </c:pt>
                <c:pt idx="2">
                  <c:v>0.87577595528848884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A-4385-9178-87F937D5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1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</a:t>
            </a:r>
            <a:r>
              <a:rPr lang="cs-CZ" sz="1000" baseline="0">
                <a:solidFill>
                  <a:schemeClr val="tx2"/>
                </a:solidFill>
              </a:rPr>
              <a:t>z bioplynu (TJ)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20874583333333332"/>
          <c:w val="0.84557883094801833"/>
          <c:h val="0.61349374999999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'5.4'!$A$36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'5.4'!$B$36:$D$36</c:f>
              <c:numCache>
                <c:formatCode>#,##0.0</c:formatCode>
                <c:ptCount val="3"/>
                <c:pt idx="0">
                  <c:v>3472</c:v>
                </c:pt>
                <c:pt idx="1">
                  <c:v>2570</c:v>
                </c:pt>
                <c:pt idx="2">
                  <c:v>2009.8779999999999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525-B39C-E4AC50293D06}"/>
            </c:ext>
          </c:extLst>
        </c:ser>
        <c:ser>
          <c:idx val="1"/>
          <c:order val="1"/>
          <c:tx>
            <c:strRef>
              <c:f>'5.4'!$A$37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'5.4'!$B$37:$D$37</c:f>
              <c:numCache>
                <c:formatCode>#,##0.0</c:formatCode>
                <c:ptCount val="3"/>
                <c:pt idx="0">
                  <c:v>1752.921</c:v>
                </c:pt>
                <c:pt idx="1">
                  <c:v>1313.241</c:v>
                </c:pt>
                <c:pt idx="2">
                  <c:v>1510.498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525-B39C-E4AC50293D06}"/>
            </c:ext>
          </c:extLst>
        </c:ser>
        <c:ser>
          <c:idx val="2"/>
          <c:order val="2"/>
          <c:tx>
            <c:strRef>
              <c:f>'5.4'!$A$38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'5.4'!$B$38:$D$38</c:f>
              <c:numCache>
                <c:formatCode>#,##0.0</c:formatCode>
                <c:ptCount val="3"/>
                <c:pt idx="0">
                  <c:v>36171.558000000005</c:v>
                </c:pt>
                <c:pt idx="1">
                  <c:v>29116.256000000012</c:v>
                </c:pt>
                <c:pt idx="2">
                  <c:v>23743.017000000003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6-4525-B39C-E4AC5029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041152"/>
        <c:axId val="235042688"/>
      </c:barChart>
      <c:catAx>
        <c:axId val="235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042688"/>
        <c:crosses val="autoZero"/>
        <c:auto val="1"/>
        <c:lblAlgn val="ctr"/>
        <c:lblOffset val="100"/>
        <c:noMultiLvlLbl val="0"/>
      </c:catAx>
      <c:valAx>
        <c:axId val="235042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041152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'5.4'!$G$22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BAB-4D3B-9176-13160CFDC7FE}"/>
            </c:ext>
          </c:extLst>
        </c:ser>
        <c:ser>
          <c:idx val="1"/>
          <c:order val="1"/>
          <c:tx>
            <c:strRef>
              <c:f>'5.4'!$G$23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BAB-4D3B-9176-13160CFDC7FE}"/>
            </c:ext>
          </c:extLst>
        </c:ser>
        <c:ser>
          <c:idx val="2"/>
          <c:order val="2"/>
          <c:tx>
            <c:strRef>
              <c:f>'5.4'!$G$24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BAB-4D3B-9176-13160CFDC7FE}"/>
            </c:ext>
          </c:extLst>
        </c:ser>
        <c:ser>
          <c:idx val="3"/>
          <c:order val="3"/>
          <c:tx>
            <c:strRef>
              <c:f>'5.4'!$G$25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BAB-4D3B-9176-13160CFDC7FE}"/>
            </c:ext>
          </c:extLst>
        </c:ser>
        <c:ser>
          <c:idx val="4"/>
          <c:order val="4"/>
          <c:tx>
            <c:strRef>
              <c:f>'5.4'!$G$26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BAB-4D3B-9176-13160CFDC7FE}"/>
            </c:ext>
          </c:extLst>
        </c:ser>
        <c:ser>
          <c:idx val="5"/>
          <c:order val="5"/>
          <c:tx>
            <c:strRef>
              <c:f>'5.4'!$G$27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BAB-4D3B-9176-13160CFDC7FE}"/>
            </c:ext>
          </c:extLst>
        </c:ser>
        <c:ser>
          <c:idx val="6"/>
          <c:order val="6"/>
          <c:tx>
            <c:strRef>
              <c:f>'5.4'!$G$28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BAB-4D3B-9176-13160CFD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95168"/>
        <c:axId val="235096704"/>
      </c:barChart>
      <c:catAx>
        <c:axId val="23509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096704"/>
        <c:crosses val="autoZero"/>
        <c:auto val="1"/>
        <c:lblAlgn val="ctr"/>
        <c:lblOffset val="100"/>
        <c:noMultiLvlLbl val="0"/>
      </c:catAx>
      <c:valAx>
        <c:axId val="235096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095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'5.4'!$G$36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DA-418B-8F7D-C9525CDB7C14}"/>
            </c:ext>
          </c:extLst>
        </c:ser>
        <c:ser>
          <c:idx val="1"/>
          <c:order val="1"/>
          <c:tx>
            <c:strRef>
              <c:f>'5.4'!$G$37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DA-418B-8F7D-C9525CDB7C14}"/>
            </c:ext>
          </c:extLst>
        </c:ser>
        <c:ser>
          <c:idx val="2"/>
          <c:order val="2"/>
          <c:tx>
            <c:strRef>
              <c:f>'5.4'!$G$38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DA-418B-8F7D-C9525CDB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09856"/>
        <c:axId val="235211392"/>
      </c:barChart>
      <c:catAx>
        <c:axId val="23520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11392"/>
        <c:crosses val="autoZero"/>
        <c:auto val="1"/>
        <c:lblAlgn val="ctr"/>
        <c:lblOffset val="100"/>
        <c:noMultiLvlLbl val="0"/>
      </c:catAx>
      <c:valAx>
        <c:axId val="235211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09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E9F-4E23-BE1A-AFA49BA024E5}"/>
            </c:ext>
          </c:extLst>
        </c:ser>
        <c:ser>
          <c:idx val="1"/>
          <c:order val="1"/>
          <c:tx>
            <c:strRef>
              <c:f>'5.4'!$G$8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E9F-4E23-BE1A-AFA49BA024E5}"/>
            </c:ext>
          </c:extLst>
        </c:ser>
        <c:ser>
          <c:idx val="2"/>
          <c:order val="2"/>
          <c:tx>
            <c:strRef>
              <c:f>'5.4'!$G$9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E9F-4E23-BE1A-AFA49BA024E5}"/>
            </c:ext>
          </c:extLst>
        </c:ser>
        <c:ser>
          <c:idx val="3"/>
          <c:order val="3"/>
          <c:tx>
            <c:strRef>
              <c:f>'5.4'!$G$10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E9F-4E23-BE1A-AFA49BA024E5}"/>
            </c:ext>
          </c:extLst>
        </c:ser>
        <c:ser>
          <c:idx val="4"/>
          <c:order val="4"/>
          <c:tx>
            <c:strRef>
              <c:f>'5.4'!$G$11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E9F-4E23-BE1A-AFA49BA024E5}"/>
            </c:ext>
          </c:extLst>
        </c:ser>
        <c:ser>
          <c:idx val="5"/>
          <c:order val="5"/>
          <c:tx>
            <c:strRef>
              <c:f>'5.4'!$G$12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E9F-4E23-BE1A-AFA49BA024E5}"/>
            </c:ext>
          </c:extLst>
        </c:ser>
        <c:ser>
          <c:idx val="6"/>
          <c:order val="6"/>
          <c:tx>
            <c:strRef>
              <c:f>'5.4'!$G$13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E9F-4E23-BE1A-AFA49BA024E5}"/>
            </c:ext>
          </c:extLst>
        </c:ser>
        <c:ser>
          <c:idx val="7"/>
          <c:order val="7"/>
          <c:tx>
            <c:strRef>
              <c:f>'5.4'!$G$14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E9F-4E23-BE1A-AFA49BA0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56832"/>
        <c:axId val="235279104"/>
      </c:barChart>
      <c:catAx>
        <c:axId val="23525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79104"/>
        <c:crosses val="autoZero"/>
        <c:auto val="1"/>
        <c:lblAlgn val="ctr"/>
        <c:lblOffset val="100"/>
        <c:noMultiLvlLbl val="0"/>
      </c:catAx>
      <c:valAx>
        <c:axId val="23527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5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</a:t>
            </a:r>
            <a:r>
              <a:rPr lang="en-US" sz="1000">
                <a:solidFill>
                  <a:schemeClr val="tx2"/>
                </a:solidFill>
              </a:rPr>
              <a:t>instalované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 výkonu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v</a:t>
            </a:r>
            <a:r>
              <a:rPr lang="cs-CZ" sz="1000">
                <a:solidFill>
                  <a:schemeClr val="tx2"/>
                </a:solidFill>
              </a:rPr>
              <a:t>ýroben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81609763550259E-2"/>
          <c:y val="1.439773400073065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5651118446039352E-2"/>
          <c:y val="0.15935589614594692"/>
          <c:w val="0.76778165406546883"/>
          <c:h val="0.7870965152295640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A-3674-42EF-8DF5-AEED346609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3674-42EF-8DF5-AEED346609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3674-42EF-8DF5-AEED346609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674-42EF-8DF5-AEED346609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1F1-4538-A25D-E7701F891F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C1F1-4538-A25D-E7701F891F2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C1F1-4538-A25D-E7701F891F2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1F1-4538-A25D-E7701F891F20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C1F1-4538-A25D-E7701F891F20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3674-42EF-8DF5-AEED34660903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C1F1-4538-A25D-E7701F891F20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5-3674-42EF-8DF5-AEED34660903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4-3674-42EF-8DF5-AEED34660903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3674-42EF-8DF5-AEED34660903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1F1-4538-A25D-E7701F891F20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674-42EF-8DF5-AEED34660903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74-42EF-8DF5-AEED34660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'6'!$B$23:$B$36</c:f>
              <c:numCache>
                <c:formatCode>General</c:formatCode>
                <c:ptCount val="14"/>
                <c:pt idx="0">
                  <c:v>1569.1401000000005</c:v>
                </c:pt>
                <c:pt idx="1">
                  <c:v>2145.0320000000024</c:v>
                </c:pt>
                <c:pt idx="2">
                  <c:v>1565.4241599999989</c:v>
                </c:pt>
                <c:pt idx="3">
                  <c:v>2814.0390000000002</c:v>
                </c:pt>
                <c:pt idx="4">
                  <c:v>622.73760000000027</c:v>
                </c:pt>
                <c:pt idx="5">
                  <c:v>962.02609999999981</c:v>
                </c:pt>
                <c:pt idx="6">
                  <c:v>449.13239999999996</c:v>
                </c:pt>
                <c:pt idx="7">
                  <c:v>6006.2808999999952</c:v>
                </c:pt>
                <c:pt idx="8">
                  <c:v>1226.8444500000005</c:v>
                </c:pt>
                <c:pt idx="9">
                  <c:v>3490.8732999999997</c:v>
                </c:pt>
                <c:pt idx="10">
                  <c:v>1036.8938000000007</c:v>
                </c:pt>
                <c:pt idx="11">
                  <c:v>4600.1941999999999</c:v>
                </c:pt>
                <c:pt idx="12">
                  <c:v>9896.8127999999961</c:v>
                </c:pt>
                <c:pt idx="13">
                  <c:v>1256.7077999999992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1-4538-A25D-E7701F891F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21397006453595E-3"/>
          <c:y val="1.89691053718956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92474673493838E-2"/>
          <c:y val="0.14708329244079391"/>
          <c:w val="0.90821391888190195"/>
          <c:h val="0.4884602790987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'6'!$A$23</c:f>
              <c:strCache>
                <c:ptCount val="1"/>
                <c:pt idx="0">
                  <c:v>PHA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</c:f>
              <c:numCache>
                <c:formatCode>General</c:formatCode>
                <c:ptCount val="1"/>
                <c:pt idx="0">
                  <c:v>1569.1401000000005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A-48F7-8E09-CF5ED967ED24}"/>
            </c:ext>
          </c:extLst>
        </c:ser>
        <c:ser>
          <c:idx val="1"/>
          <c:order val="1"/>
          <c:tx>
            <c:strRef>
              <c:f>'6'!$A$24</c:f>
              <c:strCache>
                <c:ptCount val="1"/>
                <c:pt idx="0">
                  <c:v>JHČ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('6'!$B$22,'6'!$B$24)</c:f>
              <c:numCache>
                <c:formatCode>General</c:formatCode>
                <c:ptCount val="2"/>
                <c:pt idx="1">
                  <c:v>2145.0320000000024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A-48F7-8E09-CF5ED967ED24}"/>
            </c:ext>
          </c:extLst>
        </c:ser>
        <c:ser>
          <c:idx val="2"/>
          <c:order val="2"/>
          <c:tx>
            <c:strRef>
              <c:f>'6'!$A$25</c:f>
              <c:strCache>
                <c:ptCount val="1"/>
                <c:pt idx="0">
                  <c:v>JHM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('6'!$B$22,'6'!$B$22,'6'!$B$25)</c:f>
              <c:numCache>
                <c:formatCode>General</c:formatCode>
                <c:ptCount val="3"/>
                <c:pt idx="2">
                  <c:v>1565.4241599999989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A-48F7-8E09-CF5ED967ED24}"/>
            </c:ext>
          </c:extLst>
        </c:ser>
        <c:ser>
          <c:idx val="3"/>
          <c:order val="3"/>
          <c:tx>
            <c:strRef>
              <c:f>'6'!$A$26</c:f>
              <c:strCache>
                <c:ptCount val="1"/>
                <c:pt idx="0">
                  <c:v>KVK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('6'!$B$22,'6'!$B$22,'6'!$B$22,'6'!$B$26)</c:f>
              <c:numCache>
                <c:formatCode>General</c:formatCode>
                <c:ptCount val="4"/>
                <c:pt idx="3">
                  <c:v>2814.0390000000002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A-48F7-8E09-CF5ED967ED24}"/>
            </c:ext>
          </c:extLst>
        </c:ser>
        <c:ser>
          <c:idx val="4"/>
          <c:order val="4"/>
          <c:tx>
            <c:strRef>
              <c:f>'6'!$A$27</c:f>
              <c:strCache>
                <c:ptCount val="1"/>
                <c:pt idx="0">
                  <c:v>VYS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('6'!$B$22,'6'!$B$22,'6'!$B$22,'6'!$B$22,'6'!$B$27)</c:f>
              <c:numCache>
                <c:formatCode>General</c:formatCode>
                <c:ptCount val="5"/>
                <c:pt idx="4">
                  <c:v>622.73760000000027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A-48F7-8E09-CF5ED967ED24}"/>
            </c:ext>
          </c:extLst>
        </c:ser>
        <c:ser>
          <c:idx val="5"/>
          <c:order val="5"/>
          <c:tx>
            <c:strRef>
              <c:f>'6'!$A$28</c:f>
              <c:strCache>
                <c:ptCount val="1"/>
                <c:pt idx="0">
                  <c:v>HKK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('6'!$B$22,'6'!$B$22,'6'!$B$22,'6'!$B$22,'6'!$B$22,'6'!$B$28)</c:f>
              <c:numCache>
                <c:formatCode>General</c:formatCode>
                <c:ptCount val="6"/>
                <c:pt idx="5">
                  <c:v>962.02609999999981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5A-48F7-8E09-CF5ED967ED24}"/>
            </c:ext>
          </c:extLst>
        </c:ser>
        <c:ser>
          <c:idx val="6"/>
          <c:order val="6"/>
          <c:tx>
            <c:strRef>
              <c:f>'6'!$A$29</c:f>
              <c:strCache>
                <c:ptCount val="1"/>
                <c:pt idx="0">
                  <c:v>LBK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('6'!$B$22,'6'!$B$22,'6'!$B$22,'6'!$B$22,'6'!$B$22,'6'!$B$22,'6'!$B$29)</c:f>
              <c:numCache>
                <c:formatCode>General</c:formatCode>
                <c:ptCount val="7"/>
                <c:pt idx="6">
                  <c:v>449.13239999999996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A-48F7-8E09-CF5ED967ED24}"/>
            </c:ext>
          </c:extLst>
        </c:ser>
        <c:ser>
          <c:idx val="7"/>
          <c:order val="7"/>
          <c:tx>
            <c:strRef>
              <c:f>'6'!$A$30</c:f>
              <c:strCache>
                <c:ptCount val="1"/>
                <c:pt idx="0">
                  <c:v>MSK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('6'!$B$22,'6'!$B$22,'6'!$B$22,'6'!$B$22,'6'!$B$22,'6'!$B$22,'6'!$B$22,'6'!$B$30)</c:f>
              <c:numCache>
                <c:formatCode>General</c:formatCode>
                <c:ptCount val="8"/>
                <c:pt idx="7">
                  <c:v>6006.2808999999952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5A-48F7-8E09-CF5ED967ED24}"/>
            </c:ext>
          </c:extLst>
        </c:ser>
        <c:ser>
          <c:idx val="8"/>
          <c:order val="8"/>
          <c:tx>
            <c:strRef>
              <c:f>'6'!$A$31</c:f>
              <c:strCache>
                <c:ptCount val="1"/>
                <c:pt idx="0">
                  <c:v>OLK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('6'!$B$22,'6'!$B$22,'6'!$B$22,'6'!$B$22,'6'!$B$22,'6'!$B$22,'6'!$B$22,'6'!$B$22,'6'!$B$31)</c:f>
              <c:numCache>
                <c:formatCode>General</c:formatCode>
                <c:ptCount val="9"/>
                <c:pt idx="8">
                  <c:v>1226.8444500000005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A-48F7-8E09-CF5ED967ED24}"/>
            </c:ext>
          </c:extLst>
        </c:ser>
        <c:ser>
          <c:idx val="9"/>
          <c:order val="9"/>
          <c:tx>
            <c:strRef>
              <c:f>'6'!$A$32</c:f>
              <c:strCache>
                <c:ptCount val="1"/>
                <c:pt idx="0">
                  <c:v>PAK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('6'!$B$22,'6'!$B$22,'6'!$B$22,'6'!$B$22,'6'!$B$22,'6'!$B$22,'6'!$B$22,'6'!$B$22,'6'!$B$22,'6'!$B$32)</c:f>
              <c:numCache>
                <c:formatCode>General</c:formatCode>
                <c:ptCount val="10"/>
                <c:pt idx="9">
                  <c:v>3490.8732999999997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A-48F7-8E09-CF5ED967ED24}"/>
            </c:ext>
          </c:extLst>
        </c:ser>
        <c:ser>
          <c:idx val="10"/>
          <c:order val="10"/>
          <c:tx>
            <c:strRef>
              <c:f>'6'!$A$33</c:f>
              <c:strCache>
                <c:ptCount val="1"/>
                <c:pt idx="0">
                  <c:v>PLK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('6'!$B$22,'6'!$B$22,'6'!$B$22,'6'!$B$22,'6'!$B$22,'6'!$B$22,'6'!$B$22,'6'!$B$22,'6'!$B$22,'6'!$B$22,'6'!$B$33)</c:f>
              <c:numCache>
                <c:formatCode>General</c:formatCode>
                <c:ptCount val="11"/>
                <c:pt idx="10">
                  <c:v>1036.8938000000007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5A-48F7-8E09-CF5ED967ED24}"/>
            </c:ext>
          </c:extLst>
        </c:ser>
        <c:ser>
          <c:idx val="11"/>
          <c:order val="11"/>
          <c:tx>
            <c:strRef>
              <c:f>'6'!$A$34</c:f>
              <c:strCache>
                <c:ptCount val="1"/>
                <c:pt idx="0">
                  <c:v>STČ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('6'!$B$22,'6'!$B$22,'6'!$B$22,'6'!$B$22,'6'!$B$22,'6'!$B$22,'6'!$B$22,'6'!$B$22,'6'!$B$22,'6'!$B$22,'6'!$B$22,'6'!$B$34)</c:f>
              <c:numCache>
                <c:formatCode>General</c:formatCode>
                <c:ptCount val="12"/>
                <c:pt idx="11">
                  <c:v>4600.1941999999999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5A-48F7-8E09-CF5ED967ED24}"/>
            </c:ext>
          </c:extLst>
        </c:ser>
        <c:ser>
          <c:idx val="12"/>
          <c:order val="12"/>
          <c:tx>
            <c:strRef>
              <c:f>'6'!$A$35</c:f>
              <c:strCache>
                <c:ptCount val="1"/>
                <c:pt idx="0">
                  <c:v>ULK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('6'!$B$22,'6'!$B$22,'6'!$B$22,'6'!$B$22,'6'!$B$22,'6'!$B$22,'6'!$B$22,'6'!$B$22,'6'!$B$22,'6'!$B$22,'6'!$B$22,'6'!$B$22,'6'!$B$35)</c:f>
              <c:numCache>
                <c:formatCode>General</c:formatCode>
                <c:ptCount val="13"/>
                <c:pt idx="12">
                  <c:v>9896.8127999999961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5A-48F7-8E09-CF5ED967ED24}"/>
            </c:ext>
          </c:extLst>
        </c:ser>
        <c:ser>
          <c:idx val="13"/>
          <c:order val="13"/>
          <c:tx>
            <c:strRef>
              <c:f>'6'!$A$36</c:f>
              <c:strCache>
                <c:ptCount val="1"/>
                <c:pt idx="0">
                  <c:v>ZLK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('6'!$B$22,'6'!$B$22,'6'!$B$22,'6'!$B$22,'6'!$B$22,'6'!$B$22,'6'!$B$22,'6'!$B$22,'6'!$B$22,'6'!$B$22,'6'!$B$22,'6'!$B$22,'6'!$B$22,'6'!$B$36)</c:f>
              <c:numCache>
                <c:formatCode>General</c:formatCode>
                <c:ptCount val="14"/>
                <c:pt idx="13">
                  <c:v>1256.7077999999992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5A-48F7-8E09-CF5ED967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305216"/>
        <c:axId val="235307008"/>
      </c:barChart>
      <c:catAx>
        <c:axId val="235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307008"/>
        <c:crosses val="autoZero"/>
        <c:auto val="1"/>
        <c:lblAlgn val="ctr"/>
        <c:lblOffset val="100"/>
        <c:noMultiLvlLbl val="0"/>
      </c:catAx>
      <c:valAx>
        <c:axId val="235307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0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(TJ)</a:t>
            </a:r>
          </a:p>
        </c:rich>
      </c:tx>
      <c:layout>
        <c:manualLayout>
          <c:xMode val="edge"/>
          <c:yMode val="edge"/>
          <c:x val="1.1066787664470309E-3"/>
          <c:y val="2.47076504548380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017283830656289E-2"/>
          <c:y val="0.12971516488789958"/>
          <c:w val="0.88372446509658709"/>
          <c:h val="0.77977247561254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'4.1'!$B$8:$M$8</c:f>
              <c:numCache>
                <c:formatCode>#,##0.0</c:formatCode>
                <c:ptCount val="12"/>
                <c:pt idx="0">
                  <c:v>2763.7347610000011</c:v>
                </c:pt>
                <c:pt idx="1">
                  <c:v>2401.8641550000007</c:v>
                </c:pt>
                <c:pt idx="2">
                  <c:v>2506.6132049999997</c:v>
                </c:pt>
                <c:pt idx="3">
                  <c:v>2142.1727640000013</c:v>
                </c:pt>
                <c:pt idx="4">
                  <c:v>1895.3515769999999</c:v>
                </c:pt>
                <c:pt idx="5">
                  <c:v>1692.62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8-4443-B1B5-C616D93B0609}"/>
            </c:ext>
          </c:extLst>
        </c:ser>
        <c:ser>
          <c:idx val="1"/>
          <c:order val="1"/>
          <c:tx>
            <c:strRef>
              <c:f>'4.1'!$A$9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'4.1'!$B$9:$M$9</c:f>
              <c:numCache>
                <c:formatCode>#,##0.0</c:formatCode>
                <c:ptCount val="12"/>
                <c:pt idx="0">
                  <c:v>407.90801500000003</c:v>
                </c:pt>
                <c:pt idx="1">
                  <c:v>359.80104700000004</c:v>
                </c:pt>
                <c:pt idx="2">
                  <c:v>365.851247</c:v>
                </c:pt>
                <c:pt idx="3">
                  <c:v>325.41965199999976</c:v>
                </c:pt>
                <c:pt idx="4">
                  <c:v>300.033635</c:v>
                </c:pt>
                <c:pt idx="5">
                  <c:v>271.88873200000006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8-4443-B1B5-C616D93B0609}"/>
            </c:ext>
          </c:extLst>
        </c:ser>
        <c:ser>
          <c:idx val="2"/>
          <c:order val="2"/>
          <c:tx>
            <c:strRef>
              <c:f>'4.1'!$A$10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'4.1'!$B$10:$M$10</c:f>
              <c:numCache>
                <c:formatCode>#,##0.0</c:formatCode>
                <c:ptCount val="12"/>
                <c:pt idx="0">
                  <c:v>1431.2241300000003</c:v>
                </c:pt>
                <c:pt idx="1">
                  <c:v>841.21121899999991</c:v>
                </c:pt>
                <c:pt idx="2">
                  <c:v>809.88874099999987</c:v>
                </c:pt>
                <c:pt idx="3">
                  <c:v>633.76986599999987</c:v>
                </c:pt>
                <c:pt idx="4">
                  <c:v>347.845642</c:v>
                </c:pt>
                <c:pt idx="5">
                  <c:v>313.62843599999997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8-4443-B1B5-C616D93B0609}"/>
            </c:ext>
          </c:extLst>
        </c:ser>
        <c:ser>
          <c:idx val="3"/>
          <c:order val="3"/>
          <c:tx>
            <c:strRef>
              <c:f>'4.1'!$A$11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'4.1'!$B$11:$M$11</c:f>
              <c:numCache>
                <c:formatCode>#,##0.0</c:formatCode>
                <c:ptCount val="12"/>
                <c:pt idx="0">
                  <c:v>8.5764249999999986</c:v>
                </c:pt>
                <c:pt idx="1">
                  <c:v>8.035857</c:v>
                </c:pt>
                <c:pt idx="2">
                  <c:v>10.125791000000001</c:v>
                </c:pt>
                <c:pt idx="3">
                  <c:v>10.476420000000001</c:v>
                </c:pt>
                <c:pt idx="4">
                  <c:v>11.578232</c:v>
                </c:pt>
                <c:pt idx="5">
                  <c:v>9.1084800000000001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98-4443-B1B5-C616D93B0609}"/>
            </c:ext>
          </c:extLst>
        </c:ser>
        <c:ser>
          <c:idx val="4"/>
          <c:order val="4"/>
          <c:tx>
            <c:strRef>
              <c:f>'4.1'!$A$12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'4.1'!$B$12:$M$12</c:f>
              <c:numCache>
                <c:formatCode>#,##0.0</c:formatCode>
                <c:ptCount val="12"/>
                <c:pt idx="0">
                  <c:v>3.4692000000000003</c:v>
                </c:pt>
                <c:pt idx="1">
                  <c:v>3.2147199999999998</c:v>
                </c:pt>
                <c:pt idx="2">
                  <c:v>3.8484499999999997</c:v>
                </c:pt>
                <c:pt idx="3">
                  <c:v>4.0876000000000001</c:v>
                </c:pt>
                <c:pt idx="4">
                  <c:v>4.8755800000000002</c:v>
                </c:pt>
                <c:pt idx="5">
                  <c:v>5.4192999999999998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98-4443-B1B5-C616D93B0609}"/>
            </c:ext>
          </c:extLst>
        </c:ser>
        <c:ser>
          <c:idx val="5"/>
          <c:order val="5"/>
          <c:tx>
            <c:strRef>
              <c:f>'4.1'!$A$13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'4.1'!$B$13:$M$13</c:f>
              <c:numCache>
                <c:formatCode>#,##0.0</c:formatCode>
                <c:ptCount val="12"/>
                <c:pt idx="0">
                  <c:v>0.27952000000000005</c:v>
                </c:pt>
                <c:pt idx="1">
                  <c:v>0.11291000000000001</c:v>
                </c:pt>
                <c:pt idx="2">
                  <c:v>0.21078</c:v>
                </c:pt>
                <c:pt idx="3">
                  <c:v>0.11172</c:v>
                </c:pt>
                <c:pt idx="4">
                  <c:v>0.10122999999999999</c:v>
                </c:pt>
                <c:pt idx="5">
                  <c:v>8.9779999999999999E-2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98-4443-B1B5-C616D93B0609}"/>
            </c:ext>
          </c:extLst>
        </c:ser>
        <c:ser>
          <c:idx val="6"/>
          <c:order val="6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'4.1'!$B$14:$M$14</c:f>
              <c:numCache>
                <c:formatCode>#,##0.0</c:formatCode>
                <c:ptCount val="12"/>
                <c:pt idx="0">
                  <c:v>7596.5965799999985</c:v>
                </c:pt>
                <c:pt idx="1">
                  <c:v>5328.9778089999991</c:v>
                </c:pt>
                <c:pt idx="2">
                  <c:v>4852.8123779999987</c:v>
                </c:pt>
                <c:pt idx="3">
                  <c:v>3621.5101720000002</c:v>
                </c:pt>
                <c:pt idx="4">
                  <c:v>2591.6281490000001</c:v>
                </c:pt>
                <c:pt idx="5">
                  <c:v>1997.9837579999999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98-4443-B1B5-C616D93B0609}"/>
            </c:ext>
          </c:extLst>
        </c:ser>
        <c:ser>
          <c:idx val="7"/>
          <c:order val="7"/>
          <c:tx>
            <c:strRef>
              <c:f>'4.1'!$A$15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'4.1'!$B$15:$M$15</c:f>
              <c:numCache>
                <c:formatCode>#,##0.0</c:formatCode>
                <c:ptCount val="12"/>
                <c:pt idx="0">
                  <c:v>262.29500000000002</c:v>
                </c:pt>
                <c:pt idx="1">
                  <c:v>164.06100000000001</c:v>
                </c:pt>
                <c:pt idx="2">
                  <c:v>177.392</c:v>
                </c:pt>
                <c:pt idx="3">
                  <c:v>131.80600000000001</c:v>
                </c:pt>
                <c:pt idx="4">
                  <c:v>79.427999999999997</c:v>
                </c:pt>
                <c:pt idx="5">
                  <c:v>46.429000000000002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98-4443-B1B5-C616D93B0609}"/>
            </c:ext>
          </c:extLst>
        </c:ser>
        <c:ser>
          <c:idx val="8"/>
          <c:order val="8"/>
          <c:tx>
            <c:strRef>
              <c:f>'4.1'!$A$16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'4.1'!$B$16:$M$16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98-4443-B1B5-C616D93B0609}"/>
            </c:ext>
          </c:extLst>
        </c:ser>
        <c:ser>
          <c:idx val="9"/>
          <c:order val="9"/>
          <c:tx>
            <c:strRef>
              <c:f>'4.1'!$A$17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'4.1'!$B$17:$M$17</c:f>
              <c:numCache>
                <c:formatCode>#,##0.0</c:formatCode>
                <c:ptCount val="12"/>
                <c:pt idx="0">
                  <c:v>628.02374800000007</c:v>
                </c:pt>
                <c:pt idx="1">
                  <c:v>634.51912000000004</c:v>
                </c:pt>
                <c:pt idx="2">
                  <c:v>529.65822099999991</c:v>
                </c:pt>
                <c:pt idx="3">
                  <c:v>552.63262999999995</c:v>
                </c:pt>
                <c:pt idx="4">
                  <c:v>545.04218900000001</c:v>
                </c:pt>
                <c:pt idx="5">
                  <c:v>572.2520209999999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98-4443-B1B5-C616D93B0609}"/>
            </c:ext>
          </c:extLst>
        </c:ser>
        <c:ser>
          <c:idx val="10"/>
          <c:order val="10"/>
          <c:tx>
            <c:strRef>
              <c:f>'4.1'!$A$18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'4.1'!$B$18:$M$18</c:f>
              <c:numCache>
                <c:formatCode>#,##0.0</c:formatCode>
                <c:ptCount val="12"/>
                <c:pt idx="0">
                  <c:v>51.388620000000003</c:v>
                </c:pt>
                <c:pt idx="1">
                  <c:v>10.946565</c:v>
                </c:pt>
                <c:pt idx="2">
                  <c:v>2.2343099999999998</c:v>
                </c:pt>
                <c:pt idx="3">
                  <c:v>36.146428</c:v>
                </c:pt>
                <c:pt idx="4">
                  <c:v>1.4939469999999999</c:v>
                </c:pt>
                <c:pt idx="5">
                  <c:v>1.030173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98-4443-B1B5-C616D93B0609}"/>
            </c:ext>
          </c:extLst>
        </c:ser>
        <c:ser>
          <c:idx val="11"/>
          <c:order val="11"/>
          <c:tx>
            <c:strRef>
              <c:f>'4.1'!$A$19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'4.1'!$B$19:$M$19</c:f>
              <c:numCache>
                <c:formatCode>#,##0.0</c:formatCode>
                <c:ptCount val="12"/>
                <c:pt idx="0">
                  <c:v>464.050498</c:v>
                </c:pt>
                <c:pt idx="1">
                  <c:v>442.21118800000005</c:v>
                </c:pt>
                <c:pt idx="2">
                  <c:v>441.78354699999994</c:v>
                </c:pt>
                <c:pt idx="3">
                  <c:v>395.18328199999996</c:v>
                </c:pt>
                <c:pt idx="4">
                  <c:v>388.53817300000003</c:v>
                </c:pt>
                <c:pt idx="5">
                  <c:v>361.84439600000002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98-4443-B1B5-C616D93B0609}"/>
            </c:ext>
          </c:extLst>
        </c:ser>
        <c:ser>
          <c:idx val="12"/>
          <c:order val="12"/>
          <c:tx>
            <c:strRef>
              <c:f>'4.1'!$A$20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'4.1'!$B$20:$M$20</c:f>
              <c:numCache>
                <c:formatCode>#,##0.0</c:formatCode>
                <c:ptCount val="12"/>
                <c:pt idx="0">
                  <c:v>552.18376500000011</c:v>
                </c:pt>
                <c:pt idx="1">
                  <c:v>551.87387200000012</c:v>
                </c:pt>
                <c:pt idx="2">
                  <c:v>571.38109900000006</c:v>
                </c:pt>
                <c:pt idx="3">
                  <c:v>592.27307199999996</c:v>
                </c:pt>
                <c:pt idx="4">
                  <c:v>622.79492600000015</c:v>
                </c:pt>
                <c:pt idx="5">
                  <c:v>578.84171800000013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98-4443-B1B5-C616D93B0609}"/>
            </c:ext>
          </c:extLst>
        </c:ser>
        <c:ser>
          <c:idx val="13"/>
          <c:order val="13"/>
          <c:tx>
            <c:strRef>
              <c:f>'4.1'!$A$21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'4.1'!$B$21:$M$21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2.8000000000000001E-2</c:v>
                </c:pt>
                <c:pt idx="4">
                  <c:v>5.28E-2</c:v>
                </c:pt>
                <c:pt idx="5">
                  <c:v>5.1200000000000002E-2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98-4443-B1B5-C616D93B0609}"/>
            </c:ext>
          </c:extLst>
        </c:ser>
        <c:ser>
          <c:idx val="14"/>
          <c:order val="14"/>
          <c:tx>
            <c:strRef>
              <c:f>'4.1'!$A$22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'4.1'!$B$22:$M$22</c:f>
              <c:numCache>
                <c:formatCode>#,##0.0</c:formatCode>
                <c:ptCount val="12"/>
                <c:pt idx="0">
                  <c:v>99.587265000000002</c:v>
                </c:pt>
                <c:pt idx="1">
                  <c:v>17.507206999999998</c:v>
                </c:pt>
                <c:pt idx="2">
                  <c:v>39.298225999999985</c:v>
                </c:pt>
                <c:pt idx="3">
                  <c:v>35.437993000000013</c:v>
                </c:pt>
                <c:pt idx="4">
                  <c:v>4.1047709999999986</c:v>
                </c:pt>
                <c:pt idx="5">
                  <c:v>8.7214269999999985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98-4443-B1B5-C616D93B0609}"/>
            </c:ext>
          </c:extLst>
        </c:ser>
        <c:ser>
          <c:idx val="15"/>
          <c:order val="15"/>
          <c:tx>
            <c:strRef>
              <c:f>'4.1'!$A$23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val>
            <c:numRef>
              <c:f>'4.1'!$B$23:$M$23</c:f>
              <c:numCache>
                <c:formatCode>#,##0.0</c:formatCode>
                <c:ptCount val="12"/>
                <c:pt idx="0">
                  <c:v>4242.5864850000025</c:v>
                </c:pt>
                <c:pt idx="1">
                  <c:v>2817.8928389999992</c:v>
                </c:pt>
                <c:pt idx="2">
                  <c:v>2542.4027849999998</c:v>
                </c:pt>
                <c:pt idx="3">
                  <c:v>1761.1868829999992</c:v>
                </c:pt>
                <c:pt idx="4">
                  <c:v>1262.7035160000003</c:v>
                </c:pt>
                <c:pt idx="5">
                  <c:v>1116.2107870000004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98-4443-B1B5-C616D93B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610944"/>
        <c:axId val="178612480"/>
      </c:barChart>
      <c:catAx>
        <c:axId val="178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12480"/>
        <c:crosses val="autoZero"/>
        <c:auto val="1"/>
        <c:lblAlgn val="ctr"/>
        <c:lblOffset val="100"/>
        <c:noMultiLvlLbl val="0"/>
      </c:catAx>
      <c:valAx>
        <c:axId val="178612480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1094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4C-42A0-96FE-49730A1E4246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4C-42A0-96FE-49730A1E4246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4C-42A0-96FE-49730A1E4246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4C-42A0-96FE-49730A1E4246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4C-42A0-96FE-49730A1E4246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4C-42A0-96FE-49730A1E4246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4C-42A0-96FE-49730A1E4246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4C-42A0-96FE-49730A1E4246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4C-42A0-96FE-49730A1E4246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4C-42A0-96FE-49730A1E4246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4C-42A0-96FE-49730A1E4246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4C-42A0-96FE-49730A1E4246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4C-42A0-96FE-49730A1E4246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4C-42A0-96FE-49730A1E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79040"/>
        <c:axId val="235480576"/>
      </c:barChart>
      <c:catAx>
        <c:axId val="2354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480576"/>
        <c:crosses val="autoZero"/>
        <c:auto val="1"/>
        <c:lblAlgn val="ctr"/>
        <c:lblOffset val="100"/>
        <c:noMultiLvlLbl val="0"/>
      </c:catAx>
      <c:valAx>
        <c:axId val="23548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547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Instalovaný výkon v ČR (MW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cs-CZ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2.1198696001707E-3"/>
          <c:y val="3.40715654900649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332167930714694E-2"/>
          <c:y val="0.16578678264711025"/>
          <c:w val="0.88757812783102241"/>
          <c:h val="0.70939771577428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Hlavní město Praha (PHA)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'6'!$B$7:$M$7</c:f>
              <c:numCache>
                <c:formatCode>#,##0.0</c:formatCode>
                <c:ptCount val="12"/>
                <c:pt idx="0">
                  <c:v>1575.4852000000005</c:v>
                </c:pt>
                <c:pt idx="1">
                  <c:v>1575.4236000000005</c:v>
                </c:pt>
                <c:pt idx="2">
                  <c:v>1575.4306000000006</c:v>
                </c:pt>
                <c:pt idx="3">
                  <c:v>1569.5541000000005</c:v>
                </c:pt>
                <c:pt idx="4">
                  <c:v>1569.5541000000005</c:v>
                </c:pt>
                <c:pt idx="5">
                  <c:v>1569.1401000000005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D-4DC0-A3DF-71286D468598}"/>
            </c:ext>
          </c:extLst>
        </c:ser>
        <c:ser>
          <c:idx val="1"/>
          <c:order val="1"/>
          <c:tx>
            <c:strRef>
              <c:f>'6'!$A$8</c:f>
              <c:strCache>
                <c:ptCount val="1"/>
                <c:pt idx="0">
                  <c:v>Jihočeský kraj (JHČ)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'6'!$B$8:$M$8</c:f>
              <c:numCache>
                <c:formatCode>#,##0.0</c:formatCode>
                <c:ptCount val="12"/>
                <c:pt idx="0">
                  <c:v>2151.3240000000028</c:v>
                </c:pt>
                <c:pt idx="1">
                  <c:v>2151.307000000003</c:v>
                </c:pt>
                <c:pt idx="2">
                  <c:v>2151.3120000000031</c:v>
                </c:pt>
                <c:pt idx="3">
                  <c:v>2145.3010000000027</c:v>
                </c:pt>
                <c:pt idx="4">
                  <c:v>2145.2960000000026</c:v>
                </c:pt>
                <c:pt idx="5">
                  <c:v>2145.0320000000024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D-4DC0-A3DF-71286D468598}"/>
            </c:ext>
          </c:extLst>
        </c:ser>
        <c:ser>
          <c:idx val="2"/>
          <c:order val="2"/>
          <c:tx>
            <c:strRef>
              <c:f>'6'!$A$9</c:f>
              <c:strCache>
                <c:ptCount val="1"/>
                <c:pt idx="0">
                  <c:v>Jihomoravský kraj (JHM)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'6'!$B$9:$M$9</c:f>
              <c:numCache>
                <c:formatCode>#,##0.0</c:formatCode>
                <c:ptCount val="12"/>
                <c:pt idx="0">
                  <c:v>1568.0477999999989</c:v>
                </c:pt>
                <c:pt idx="1">
                  <c:v>1566.958799999999</c:v>
                </c:pt>
                <c:pt idx="2">
                  <c:v>1566.958799999999</c:v>
                </c:pt>
                <c:pt idx="3">
                  <c:v>1567.3391599999989</c:v>
                </c:pt>
                <c:pt idx="4">
                  <c:v>1565.4241599999989</c:v>
                </c:pt>
                <c:pt idx="5">
                  <c:v>1565.4241599999989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D-4DC0-A3DF-71286D468598}"/>
            </c:ext>
          </c:extLst>
        </c:ser>
        <c:ser>
          <c:idx val="3"/>
          <c:order val="3"/>
          <c:tx>
            <c:strRef>
              <c:f>'6'!$A$10</c:f>
              <c:strCache>
                <c:ptCount val="1"/>
                <c:pt idx="0">
                  <c:v>Karlovarský kraj (KVK)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'6'!$B$10:$M$10</c:f>
              <c:numCache>
                <c:formatCode>#,##0.0</c:formatCode>
                <c:ptCount val="12"/>
                <c:pt idx="0">
                  <c:v>2818.7180000000003</c:v>
                </c:pt>
                <c:pt idx="1">
                  <c:v>2818.28</c:v>
                </c:pt>
                <c:pt idx="2">
                  <c:v>2818.28</c:v>
                </c:pt>
                <c:pt idx="3">
                  <c:v>2814.0390000000002</c:v>
                </c:pt>
                <c:pt idx="4">
                  <c:v>2814.0390000000002</c:v>
                </c:pt>
                <c:pt idx="5">
                  <c:v>2814.0390000000002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D-4DC0-A3DF-71286D468598}"/>
            </c:ext>
          </c:extLst>
        </c:ser>
        <c:ser>
          <c:idx val="4"/>
          <c:order val="4"/>
          <c:tx>
            <c:strRef>
              <c:f>'6'!$A$11</c:f>
              <c:strCache>
                <c:ptCount val="1"/>
                <c:pt idx="0">
                  <c:v>Kraj Vysočina (VYS)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'6'!$B$11:$M$11</c:f>
              <c:numCache>
                <c:formatCode>#,##0.0</c:formatCode>
                <c:ptCount val="12"/>
                <c:pt idx="0">
                  <c:v>638.46010000000035</c:v>
                </c:pt>
                <c:pt idx="1">
                  <c:v>623.77160000000026</c:v>
                </c:pt>
                <c:pt idx="2">
                  <c:v>623.72860000000026</c:v>
                </c:pt>
                <c:pt idx="3">
                  <c:v>622.77260000000024</c:v>
                </c:pt>
                <c:pt idx="4">
                  <c:v>622.77260000000024</c:v>
                </c:pt>
                <c:pt idx="5">
                  <c:v>622.73760000000027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D-4DC0-A3DF-71286D468598}"/>
            </c:ext>
          </c:extLst>
        </c:ser>
        <c:ser>
          <c:idx val="5"/>
          <c:order val="5"/>
          <c:tx>
            <c:strRef>
              <c:f>'6'!$A$12</c:f>
              <c:strCache>
                <c:ptCount val="1"/>
                <c:pt idx="0">
                  <c:v>Královéhradecký kraj (HKK)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'6'!$B$12:$M$12</c:f>
              <c:numCache>
                <c:formatCode>#,##0.0</c:formatCode>
                <c:ptCount val="12"/>
                <c:pt idx="0">
                  <c:v>952.92439999999976</c:v>
                </c:pt>
                <c:pt idx="1">
                  <c:v>952.66409999999985</c:v>
                </c:pt>
                <c:pt idx="2">
                  <c:v>952.88709999999969</c:v>
                </c:pt>
                <c:pt idx="3">
                  <c:v>962.78609999999981</c:v>
                </c:pt>
                <c:pt idx="4">
                  <c:v>962.78609999999981</c:v>
                </c:pt>
                <c:pt idx="5">
                  <c:v>962.02609999999981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D-4DC0-A3DF-71286D468598}"/>
            </c:ext>
          </c:extLst>
        </c:ser>
        <c:ser>
          <c:idx val="6"/>
          <c:order val="6"/>
          <c:tx>
            <c:strRef>
              <c:f>'6'!$A$13</c:f>
              <c:strCache>
                <c:ptCount val="1"/>
                <c:pt idx="0">
                  <c:v>Liberecký kraj (LBK)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'6'!$B$13:$M$13</c:f>
              <c:numCache>
                <c:formatCode>#,##0.0</c:formatCode>
                <c:ptCount val="12"/>
                <c:pt idx="0">
                  <c:v>451.25140000000005</c:v>
                </c:pt>
                <c:pt idx="1">
                  <c:v>451.55339999999995</c:v>
                </c:pt>
                <c:pt idx="2">
                  <c:v>450.99840000000006</c:v>
                </c:pt>
                <c:pt idx="3">
                  <c:v>447.49840000000006</c:v>
                </c:pt>
                <c:pt idx="4">
                  <c:v>447.91539999999998</c:v>
                </c:pt>
                <c:pt idx="5">
                  <c:v>449.13239999999996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D-4DC0-A3DF-71286D468598}"/>
            </c:ext>
          </c:extLst>
        </c:ser>
        <c:ser>
          <c:idx val="7"/>
          <c:order val="7"/>
          <c:tx>
            <c:strRef>
              <c:f>'6'!$A$14</c:f>
              <c:strCache>
                <c:ptCount val="1"/>
                <c:pt idx="0">
                  <c:v>Moravskoslezský kraj (MSK)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'6'!$B$14:$M$14</c:f>
              <c:numCache>
                <c:formatCode>#,##0.0</c:formatCode>
                <c:ptCount val="12"/>
                <c:pt idx="0">
                  <c:v>6023.6267999999927</c:v>
                </c:pt>
                <c:pt idx="1">
                  <c:v>6023.6268999999929</c:v>
                </c:pt>
                <c:pt idx="2">
                  <c:v>6023.6268999999929</c:v>
                </c:pt>
                <c:pt idx="3">
                  <c:v>6027.4418999999934</c:v>
                </c:pt>
                <c:pt idx="4">
                  <c:v>6025.0148999999938</c:v>
                </c:pt>
                <c:pt idx="5">
                  <c:v>6006.2808999999952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D-4DC0-A3DF-71286D468598}"/>
            </c:ext>
          </c:extLst>
        </c:ser>
        <c:ser>
          <c:idx val="8"/>
          <c:order val="8"/>
          <c:tx>
            <c:strRef>
              <c:f>'6'!$A$15</c:f>
              <c:strCache>
                <c:ptCount val="1"/>
                <c:pt idx="0">
                  <c:v>Olomoucký kraj (OLK)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'6'!$B$15:$M$15</c:f>
              <c:numCache>
                <c:formatCode>#,##0.0</c:formatCode>
                <c:ptCount val="12"/>
                <c:pt idx="0">
                  <c:v>1355.6124499999989</c:v>
                </c:pt>
                <c:pt idx="1">
                  <c:v>1350.7624499999988</c:v>
                </c:pt>
                <c:pt idx="2">
                  <c:v>1349.1074499999988</c:v>
                </c:pt>
                <c:pt idx="3">
                  <c:v>1226.8444500000005</c:v>
                </c:pt>
                <c:pt idx="4">
                  <c:v>1226.8444500000005</c:v>
                </c:pt>
                <c:pt idx="5">
                  <c:v>1226.8444500000005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0D-4DC0-A3DF-71286D468598}"/>
            </c:ext>
          </c:extLst>
        </c:ser>
        <c:ser>
          <c:idx val="9"/>
          <c:order val="9"/>
          <c:tx>
            <c:strRef>
              <c:f>'6'!$A$16</c:f>
              <c:strCache>
                <c:ptCount val="1"/>
                <c:pt idx="0">
                  <c:v>Pardubický kraj (PAK)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'6'!$B$16:$M$16</c:f>
              <c:numCache>
                <c:formatCode>#,##0.0</c:formatCode>
                <c:ptCount val="12"/>
                <c:pt idx="0">
                  <c:v>3491.0523000000003</c:v>
                </c:pt>
                <c:pt idx="1">
                  <c:v>3491.0423000000001</c:v>
                </c:pt>
                <c:pt idx="2">
                  <c:v>3491.0423000000001</c:v>
                </c:pt>
                <c:pt idx="3">
                  <c:v>3491.2992999999997</c:v>
                </c:pt>
                <c:pt idx="4">
                  <c:v>3491.2992999999997</c:v>
                </c:pt>
                <c:pt idx="5">
                  <c:v>3490.8732999999997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D-4DC0-A3DF-71286D468598}"/>
            </c:ext>
          </c:extLst>
        </c:ser>
        <c:ser>
          <c:idx val="10"/>
          <c:order val="10"/>
          <c:tx>
            <c:strRef>
              <c:f>'6'!$A$17</c:f>
              <c:strCache>
                <c:ptCount val="1"/>
                <c:pt idx="0">
                  <c:v>Plzeňský kraj (PLK)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'6'!$B$17:$M$17</c:f>
              <c:numCache>
                <c:formatCode>#,##0.0</c:formatCode>
                <c:ptCount val="12"/>
                <c:pt idx="0">
                  <c:v>1057.5828000000001</c:v>
                </c:pt>
                <c:pt idx="1">
                  <c:v>1057.5828000000001</c:v>
                </c:pt>
                <c:pt idx="2">
                  <c:v>1057.5828000000001</c:v>
                </c:pt>
                <c:pt idx="3">
                  <c:v>1050.0368000000003</c:v>
                </c:pt>
                <c:pt idx="4">
                  <c:v>1050.0368000000003</c:v>
                </c:pt>
                <c:pt idx="5">
                  <c:v>1036.8938000000007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D-4DC0-A3DF-71286D468598}"/>
            </c:ext>
          </c:extLst>
        </c:ser>
        <c:ser>
          <c:idx val="11"/>
          <c:order val="11"/>
          <c:tx>
            <c:strRef>
              <c:f>'6'!$A$18</c:f>
              <c:strCache>
                <c:ptCount val="1"/>
                <c:pt idx="0">
                  <c:v>Středočeský kraj (STČ)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'6'!$B$18:$M$18</c:f>
              <c:numCache>
                <c:formatCode>#,##0.0</c:formatCode>
                <c:ptCount val="12"/>
                <c:pt idx="0">
                  <c:v>4643.2411999999995</c:v>
                </c:pt>
                <c:pt idx="1">
                  <c:v>4643.0111999999999</c:v>
                </c:pt>
                <c:pt idx="2">
                  <c:v>4643.2111999999997</c:v>
                </c:pt>
                <c:pt idx="3">
                  <c:v>4652.1052</c:v>
                </c:pt>
                <c:pt idx="4">
                  <c:v>4646.1052</c:v>
                </c:pt>
                <c:pt idx="5">
                  <c:v>4600.1941999999999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D-4DC0-A3DF-71286D468598}"/>
            </c:ext>
          </c:extLst>
        </c:ser>
        <c:ser>
          <c:idx val="12"/>
          <c:order val="12"/>
          <c:tx>
            <c:strRef>
              <c:f>'6'!$A$19</c:f>
              <c:strCache>
                <c:ptCount val="1"/>
                <c:pt idx="0">
                  <c:v>Ústecký kraj (ULK)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'6'!$B$19:$M$19</c:f>
              <c:numCache>
                <c:formatCode>#,##0.0</c:formatCode>
                <c:ptCount val="12"/>
                <c:pt idx="0">
                  <c:v>9896.7023000000008</c:v>
                </c:pt>
                <c:pt idx="1">
                  <c:v>9896.1602999999996</c:v>
                </c:pt>
                <c:pt idx="2">
                  <c:v>9896.1477999999988</c:v>
                </c:pt>
                <c:pt idx="3">
                  <c:v>9896.9017999999996</c:v>
                </c:pt>
                <c:pt idx="4">
                  <c:v>9896.9017999999996</c:v>
                </c:pt>
                <c:pt idx="5">
                  <c:v>9896.8127999999961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0D-4DC0-A3DF-71286D468598}"/>
            </c:ext>
          </c:extLst>
        </c:ser>
        <c:ser>
          <c:idx val="13"/>
          <c:order val="13"/>
          <c:tx>
            <c:strRef>
              <c:f>'6'!$A$20</c:f>
              <c:strCache>
                <c:ptCount val="1"/>
                <c:pt idx="0">
                  <c:v>Zlínský kraj (ZLK)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'6'!$B$20:$M$20</c:f>
              <c:numCache>
                <c:formatCode>#,##0.0</c:formatCode>
                <c:ptCount val="12"/>
                <c:pt idx="0">
                  <c:v>1247.9007999999992</c:v>
                </c:pt>
                <c:pt idx="1">
                  <c:v>1247.9007999999992</c:v>
                </c:pt>
                <c:pt idx="2">
                  <c:v>1247.5607999999993</c:v>
                </c:pt>
                <c:pt idx="3">
                  <c:v>1256.2137999999993</c:v>
                </c:pt>
                <c:pt idx="4">
                  <c:v>1256.2137999999993</c:v>
                </c:pt>
                <c:pt idx="5">
                  <c:v>1256.7077999999992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D-4DC0-A3DF-71286D46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549440"/>
        <c:axId val="235550976"/>
      </c:barChart>
      <c:catAx>
        <c:axId val="23554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550976"/>
        <c:crosses val="autoZero"/>
        <c:auto val="1"/>
        <c:lblAlgn val="ctr"/>
        <c:lblOffset val="100"/>
        <c:noMultiLvlLbl val="0"/>
      </c:catAx>
      <c:valAx>
        <c:axId val="23555097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549440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podle sektorů národního hospodářství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311695002577176E-4"/>
          <c:y val="2.2284129079501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'7.1'!$A$8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'7.1'!$B$8:$M$8</c:f>
              <c:numCache>
                <c:formatCode>#,##0.0</c:formatCode>
                <c:ptCount val="12"/>
                <c:pt idx="0">
                  <c:v>1990.0441109999997</c:v>
                </c:pt>
                <c:pt idx="1">
                  <c:v>1510.318422999999</c:v>
                </c:pt>
                <c:pt idx="2">
                  <c:v>1398.6161860000002</c:v>
                </c:pt>
                <c:pt idx="3">
                  <c:v>1144.0724150000001</c:v>
                </c:pt>
                <c:pt idx="4">
                  <c:v>1005.8012059999998</c:v>
                </c:pt>
                <c:pt idx="5">
                  <c:v>886.5103240000002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B-49DE-A9FD-237786D95FC5}"/>
            </c:ext>
          </c:extLst>
        </c:ser>
        <c:ser>
          <c:idx val="1"/>
          <c:order val="1"/>
          <c:tx>
            <c:strRef>
              <c:f>'7.1'!$A$9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'7.1'!$B$9:$M$9</c:f>
              <c:numCache>
                <c:formatCode>#,##0.0</c:formatCode>
                <c:ptCount val="12"/>
                <c:pt idx="0">
                  <c:v>314.22313600000001</c:v>
                </c:pt>
                <c:pt idx="1">
                  <c:v>253.62257699999998</c:v>
                </c:pt>
                <c:pt idx="2">
                  <c:v>231.60264499999994</c:v>
                </c:pt>
                <c:pt idx="3">
                  <c:v>174.58648199999999</c:v>
                </c:pt>
                <c:pt idx="4">
                  <c:v>132.729197</c:v>
                </c:pt>
                <c:pt idx="5">
                  <c:v>110.66696899999999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B-49DE-A9FD-237786D95FC5}"/>
            </c:ext>
          </c:extLst>
        </c:ser>
        <c:ser>
          <c:idx val="2"/>
          <c:order val="2"/>
          <c:tx>
            <c:strRef>
              <c:f>'7.1'!$A$10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'7.1'!$B$10:$M$10</c:f>
              <c:numCache>
                <c:formatCode>#,##0.0</c:formatCode>
                <c:ptCount val="12"/>
                <c:pt idx="0">
                  <c:v>103.02236400000001</c:v>
                </c:pt>
                <c:pt idx="1">
                  <c:v>84.818989000000016</c:v>
                </c:pt>
                <c:pt idx="2">
                  <c:v>60.626936999999998</c:v>
                </c:pt>
                <c:pt idx="3">
                  <c:v>47.984081999999994</c:v>
                </c:pt>
                <c:pt idx="4">
                  <c:v>17.756594</c:v>
                </c:pt>
                <c:pt idx="5">
                  <c:v>4.8103900000000008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B-49DE-A9FD-237786D95FC5}"/>
            </c:ext>
          </c:extLst>
        </c:ser>
        <c:ser>
          <c:idx val="3"/>
          <c:order val="3"/>
          <c:tx>
            <c:strRef>
              <c:f>'7.1'!$A$11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'7.1'!$B$11:$M$11</c:f>
              <c:numCache>
                <c:formatCode>#,##0.0</c:formatCode>
                <c:ptCount val="12"/>
                <c:pt idx="0">
                  <c:v>51.950377999999994</c:v>
                </c:pt>
                <c:pt idx="1">
                  <c:v>34.313905999999996</c:v>
                </c:pt>
                <c:pt idx="2">
                  <c:v>26.497553999999997</c:v>
                </c:pt>
                <c:pt idx="3">
                  <c:v>19.003565000000002</c:v>
                </c:pt>
                <c:pt idx="4">
                  <c:v>6.2011260000000012</c:v>
                </c:pt>
                <c:pt idx="5">
                  <c:v>2.8934799999999998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7B-49DE-A9FD-237786D95FC5}"/>
            </c:ext>
          </c:extLst>
        </c:ser>
        <c:ser>
          <c:idx val="4"/>
          <c:order val="4"/>
          <c:tx>
            <c:strRef>
              <c:f>'7.1'!$A$12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'7.1'!$B$12:$M$12</c:f>
              <c:numCache>
                <c:formatCode>#,##0.0</c:formatCode>
                <c:ptCount val="12"/>
                <c:pt idx="0">
                  <c:v>73.733861999999988</c:v>
                </c:pt>
                <c:pt idx="1">
                  <c:v>59.532031999999987</c:v>
                </c:pt>
                <c:pt idx="2">
                  <c:v>57.301942000000004</c:v>
                </c:pt>
                <c:pt idx="3">
                  <c:v>45.449248000000004</c:v>
                </c:pt>
                <c:pt idx="4">
                  <c:v>35.017373999999997</c:v>
                </c:pt>
                <c:pt idx="5">
                  <c:v>25.195608000000004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7B-49DE-A9FD-237786D95FC5}"/>
            </c:ext>
          </c:extLst>
        </c:ser>
        <c:ser>
          <c:idx val="5"/>
          <c:order val="5"/>
          <c:tx>
            <c:strRef>
              <c:f>'7.1'!$A$13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'7.1'!$B$13:$M$13</c:f>
              <c:numCache>
                <c:formatCode>#,##0.0</c:formatCode>
                <c:ptCount val="12"/>
                <c:pt idx="0">
                  <c:v>5275.5574180000012</c:v>
                </c:pt>
                <c:pt idx="1">
                  <c:v>3226.8776589999993</c:v>
                </c:pt>
                <c:pt idx="2">
                  <c:v>3250.5254950000003</c:v>
                </c:pt>
                <c:pt idx="3">
                  <c:v>2119.6163570000003</c:v>
                </c:pt>
                <c:pt idx="4">
                  <c:v>1132.4336809999995</c:v>
                </c:pt>
                <c:pt idx="5">
                  <c:v>879.0943870000001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7B-49DE-A9FD-237786D95FC5}"/>
            </c:ext>
          </c:extLst>
        </c:ser>
        <c:ser>
          <c:idx val="6"/>
          <c:order val="6"/>
          <c:tx>
            <c:strRef>
              <c:f>'7.1'!$A$14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'7.1'!$B$14:$M$14</c:f>
              <c:numCache>
                <c:formatCode>#,##0.0</c:formatCode>
                <c:ptCount val="12"/>
                <c:pt idx="0">
                  <c:v>2767.0471699999989</c:v>
                </c:pt>
                <c:pt idx="1">
                  <c:v>2076.1118209999995</c:v>
                </c:pt>
                <c:pt idx="2">
                  <c:v>1619.51946</c:v>
                </c:pt>
                <c:pt idx="3">
                  <c:v>1172.3254889999987</c:v>
                </c:pt>
                <c:pt idx="4">
                  <c:v>547.55748999999969</c:v>
                </c:pt>
                <c:pt idx="5">
                  <c:v>349.03375499999987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B-49DE-A9FD-237786D95FC5}"/>
            </c:ext>
          </c:extLst>
        </c:ser>
        <c:ser>
          <c:idx val="7"/>
          <c:order val="7"/>
          <c:tx>
            <c:strRef>
              <c:f>'7.1'!$A$15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'7.1'!$B$15:$M$15</c:f>
              <c:numCache>
                <c:formatCode>#,##0.0</c:formatCode>
                <c:ptCount val="12"/>
                <c:pt idx="0">
                  <c:v>277.98303200000004</c:v>
                </c:pt>
                <c:pt idx="1">
                  <c:v>182.38295500000007</c:v>
                </c:pt>
                <c:pt idx="2">
                  <c:v>157.82558900000001</c:v>
                </c:pt>
                <c:pt idx="3">
                  <c:v>107.47411700000001</c:v>
                </c:pt>
                <c:pt idx="4">
                  <c:v>50.325654</c:v>
                </c:pt>
                <c:pt idx="5">
                  <c:v>31.933245000000003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7B-49DE-A9FD-237786D9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601280"/>
        <c:axId val="234820736"/>
      </c:barChart>
      <c:catAx>
        <c:axId val="235601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20736"/>
        <c:crosses val="autoZero"/>
        <c:auto val="1"/>
        <c:lblAlgn val="ctr"/>
        <c:lblOffset val="100"/>
        <c:noMultiLvlLbl val="0"/>
      </c:catAx>
      <c:valAx>
        <c:axId val="2348207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60128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0088566815436963E-3"/>
          <c:y val="0.91434267375625611"/>
          <c:w val="0.81491002466308415"/>
          <c:h val="6.337319716424222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0D-42CF-BCEA-16F4CB5B3DF0}"/>
            </c:ext>
          </c:extLst>
        </c:ser>
        <c:ser>
          <c:idx val="1"/>
          <c:order val="1"/>
          <c:tx>
            <c:strRef>
              <c:f>'7.1'!$O$9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0D-42CF-BCEA-16F4CB5B3DF0}"/>
            </c:ext>
          </c:extLst>
        </c:ser>
        <c:ser>
          <c:idx val="2"/>
          <c:order val="2"/>
          <c:tx>
            <c:strRef>
              <c:f>'7.1'!$O$10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0D-42CF-BCEA-16F4CB5B3DF0}"/>
            </c:ext>
          </c:extLst>
        </c:ser>
        <c:ser>
          <c:idx val="3"/>
          <c:order val="3"/>
          <c:tx>
            <c:strRef>
              <c:f>'7.1'!$O$11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0D-42CF-BCEA-16F4CB5B3DF0}"/>
            </c:ext>
          </c:extLst>
        </c:ser>
        <c:ser>
          <c:idx val="4"/>
          <c:order val="4"/>
          <c:tx>
            <c:strRef>
              <c:f>'7.1'!$O$12</c:f>
              <c:strCache>
                <c:ptCount val="1"/>
              </c:strCache>
            </c:strRef>
          </c:tx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20D-42CF-BCEA-16F4CB5B3DF0}"/>
            </c:ext>
          </c:extLst>
        </c:ser>
        <c:ser>
          <c:idx val="5"/>
          <c:order val="5"/>
          <c:tx>
            <c:strRef>
              <c:f>'7.1'!$O$13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20D-42CF-BCEA-16F4CB5B3DF0}"/>
            </c:ext>
          </c:extLst>
        </c:ser>
        <c:ser>
          <c:idx val="6"/>
          <c:order val="6"/>
          <c:tx>
            <c:strRef>
              <c:f>'7.1'!$O$14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20D-42CF-BCEA-16F4CB5B3DF0}"/>
            </c:ext>
          </c:extLst>
        </c:ser>
        <c:ser>
          <c:idx val="7"/>
          <c:order val="7"/>
          <c:tx>
            <c:strRef>
              <c:f>'7.1'!$O$15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20D-42CF-BCEA-16F4CB5B3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70272"/>
        <c:axId val="234871808"/>
      </c:barChart>
      <c:catAx>
        <c:axId val="23487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4871808"/>
        <c:crosses val="autoZero"/>
        <c:auto val="1"/>
        <c:lblAlgn val="ctr"/>
        <c:lblOffset val="100"/>
        <c:noMultiLvlLbl val="0"/>
      </c:catAx>
      <c:valAx>
        <c:axId val="234871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4870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tepla v krajích ČR podle sektorů národního hospodářství (TJ)</a:t>
            </a:r>
          </a:p>
        </c:rich>
      </c:tx>
      <c:layout>
        <c:manualLayout>
          <c:xMode val="edge"/>
          <c:yMode val="edge"/>
          <c:x val="1.1096921549336717E-4"/>
          <c:y val="2.66100816819936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612307810022749E-2"/>
          <c:y val="0.14640605169467286"/>
          <c:w val="0.54332795749197038"/>
          <c:h val="0.446600154160147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'7.2'!$B$5:$B$18</c:f>
              <c:numCache>
                <c:formatCode>#,##0.0</c:formatCode>
                <c:ptCount val="14"/>
                <c:pt idx="0">
                  <c:v>39.656472000000001</c:v>
                </c:pt>
                <c:pt idx="1">
                  <c:v>152.18210999999999</c:v>
                </c:pt>
                <c:pt idx="2">
                  <c:v>63.694355000000002</c:v>
                </c:pt>
                <c:pt idx="3">
                  <c:v>21.118020999999995</c:v>
                </c:pt>
                <c:pt idx="4">
                  <c:v>18.536951999999996</c:v>
                </c:pt>
                <c:pt idx="5">
                  <c:v>148.18724099999997</c:v>
                </c:pt>
                <c:pt idx="6">
                  <c:v>20.472390000000001</c:v>
                </c:pt>
                <c:pt idx="7">
                  <c:v>362.84259400000008</c:v>
                </c:pt>
                <c:pt idx="8">
                  <c:v>70.674169999999975</c:v>
                </c:pt>
                <c:pt idx="9">
                  <c:v>48.566519</c:v>
                </c:pt>
                <c:pt idx="10">
                  <c:v>47.558053999999998</c:v>
                </c:pt>
                <c:pt idx="11">
                  <c:v>868.35719499999993</c:v>
                </c:pt>
                <c:pt idx="12">
                  <c:v>850.81993100000011</c:v>
                </c:pt>
                <c:pt idx="13">
                  <c:v>323.717941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0-4BB7-8278-2B40CA1AB11C}"/>
            </c:ext>
          </c:extLst>
        </c:ser>
        <c:ser>
          <c:idx val="1"/>
          <c:order val="1"/>
          <c:tx>
            <c:strRef>
              <c:f>'7.2'!$C$3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'7.2'!$C$5:$C$18</c:f>
              <c:numCache>
                <c:formatCode>#,##0.0</c:formatCode>
                <c:ptCount val="14"/>
                <c:pt idx="0">
                  <c:v>5.1859399999999996</c:v>
                </c:pt>
                <c:pt idx="1">
                  <c:v>2.2538900000000002</c:v>
                </c:pt>
                <c:pt idx="2">
                  <c:v>0.27615999999999996</c:v>
                </c:pt>
                <c:pt idx="3">
                  <c:v>15.25836</c:v>
                </c:pt>
                <c:pt idx="4">
                  <c:v>6.16073</c:v>
                </c:pt>
                <c:pt idx="5">
                  <c:v>1.0074000000000001</c:v>
                </c:pt>
                <c:pt idx="6">
                  <c:v>0.17599999999999999</c:v>
                </c:pt>
                <c:pt idx="7">
                  <c:v>103.20842699999999</c:v>
                </c:pt>
                <c:pt idx="8">
                  <c:v>2.0632929999999998</c:v>
                </c:pt>
                <c:pt idx="9">
                  <c:v>1.4687000000000001</c:v>
                </c:pt>
                <c:pt idx="10">
                  <c:v>0</c:v>
                </c:pt>
                <c:pt idx="11">
                  <c:v>222.84539600000002</c:v>
                </c:pt>
                <c:pt idx="12">
                  <c:v>57.298831</c:v>
                </c:pt>
                <c:pt idx="13">
                  <c:v>0.77952100000000002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0-4BB7-8278-2B40CA1AB11C}"/>
            </c:ext>
          </c:extLst>
        </c:ser>
        <c:ser>
          <c:idx val="2"/>
          <c:order val="2"/>
          <c:tx>
            <c:strRef>
              <c:f>'7.2'!$D$3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'7.2'!$D$5:$D$18</c:f>
              <c:numCache>
                <c:formatCode>#,##0.0</c:formatCode>
                <c:ptCount val="14"/>
                <c:pt idx="0">
                  <c:v>31.259794000000003</c:v>
                </c:pt>
                <c:pt idx="1">
                  <c:v>3.6327660000000002</c:v>
                </c:pt>
                <c:pt idx="2">
                  <c:v>0.06</c:v>
                </c:pt>
                <c:pt idx="3">
                  <c:v>2.2616490000000002</c:v>
                </c:pt>
                <c:pt idx="4">
                  <c:v>0.20338999999999999</c:v>
                </c:pt>
                <c:pt idx="5">
                  <c:v>1.4419999999999999</c:v>
                </c:pt>
                <c:pt idx="6">
                  <c:v>0.85799999999999998</c:v>
                </c:pt>
                <c:pt idx="7">
                  <c:v>3.763217</c:v>
                </c:pt>
                <c:pt idx="8">
                  <c:v>8.4699999999999998E-2</c:v>
                </c:pt>
                <c:pt idx="9">
                  <c:v>4.9824000000000002</c:v>
                </c:pt>
                <c:pt idx="10">
                  <c:v>2.6183200000000002</c:v>
                </c:pt>
                <c:pt idx="11">
                  <c:v>2.1934</c:v>
                </c:pt>
                <c:pt idx="12">
                  <c:v>15.801120000000003</c:v>
                </c:pt>
                <c:pt idx="13">
                  <c:v>1.3903099999999999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0-4BB7-8278-2B40CA1AB11C}"/>
            </c:ext>
          </c:extLst>
        </c:ser>
        <c:ser>
          <c:idx val="3"/>
          <c:order val="3"/>
          <c:tx>
            <c:strRef>
              <c:f>'7.2'!$E$3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'7.2'!$E$5:$E$18</c:f>
              <c:numCache>
                <c:formatCode>#,##0.0</c:formatCode>
                <c:ptCount val="14"/>
                <c:pt idx="0">
                  <c:v>6.3404959999999999</c:v>
                </c:pt>
                <c:pt idx="1">
                  <c:v>0.707708</c:v>
                </c:pt>
                <c:pt idx="2">
                  <c:v>3.0359999999999998E-2</c:v>
                </c:pt>
                <c:pt idx="3">
                  <c:v>2.915953</c:v>
                </c:pt>
                <c:pt idx="4">
                  <c:v>0.24411000000000005</c:v>
                </c:pt>
                <c:pt idx="5">
                  <c:v>0.66600000000000004</c:v>
                </c:pt>
                <c:pt idx="6">
                  <c:v>0.155</c:v>
                </c:pt>
                <c:pt idx="7">
                  <c:v>11.582043999999998</c:v>
                </c:pt>
                <c:pt idx="8">
                  <c:v>1.1676989999999998</c:v>
                </c:pt>
                <c:pt idx="9">
                  <c:v>1.9772939999999999</c:v>
                </c:pt>
                <c:pt idx="10">
                  <c:v>0.36189399999999999</c:v>
                </c:pt>
                <c:pt idx="11">
                  <c:v>0.108788</c:v>
                </c:pt>
                <c:pt idx="12">
                  <c:v>0.73731000000000002</c:v>
                </c:pt>
                <c:pt idx="13">
                  <c:v>1.1035149999999998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0-4BB7-8278-2B40CA1AB11C}"/>
            </c:ext>
          </c:extLst>
        </c:ser>
        <c:ser>
          <c:idx val="4"/>
          <c:order val="4"/>
          <c:tx>
            <c:strRef>
              <c:f>'7.2'!$F$3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'7.2'!$F$5:$F$18</c:f>
              <c:numCache>
                <c:formatCode>#,##0.0</c:formatCode>
                <c:ptCount val="14"/>
                <c:pt idx="0">
                  <c:v>0.80876000000000003</c:v>
                </c:pt>
                <c:pt idx="1">
                  <c:v>3.7773050000000001</c:v>
                </c:pt>
                <c:pt idx="2">
                  <c:v>6.5073129999999999</c:v>
                </c:pt>
                <c:pt idx="3">
                  <c:v>1.19876</c:v>
                </c:pt>
                <c:pt idx="4">
                  <c:v>12.666961000000001</c:v>
                </c:pt>
                <c:pt idx="5">
                  <c:v>0.16500000000000001</c:v>
                </c:pt>
                <c:pt idx="6">
                  <c:v>3.1679300000000001</c:v>
                </c:pt>
                <c:pt idx="7">
                  <c:v>10.917457999999998</c:v>
                </c:pt>
                <c:pt idx="8">
                  <c:v>2.2183580000000003</c:v>
                </c:pt>
                <c:pt idx="9">
                  <c:v>12.069200000000002</c:v>
                </c:pt>
                <c:pt idx="10">
                  <c:v>5.7910850000000007</c:v>
                </c:pt>
                <c:pt idx="11">
                  <c:v>2.6751100000000001</c:v>
                </c:pt>
                <c:pt idx="12">
                  <c:v>41.692499999999995</c:v>
                </c:pt>
                <c:pt idx="13">
                  <c:v>2.0064899999999999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0-4BB7-8278-2B40CA1AB11C}"/>
            </c:ext>
          </c:extLst>
        </c:ser>
        <c:ser>
          <c:idx val="5"/>
          <c:order val="5"/>
          <c:tx>
            <c:strRef>
              <c:f>'7.2'!$G$3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'7.2'!$G$5:$G$18</c:f>
              <c:numCache>
                <c:formatCode>#,##0.0</c:formatCode>
                <c:ptCount val="14"/>
                <c:pt idx="0">
                  <c:v>663.09883799999989</c:v>
                </c:pt>
                <c:pt idx="1">
                  <c:v>262.28185100000007</c:v>
                </c:pt>
                <c:pt idx="2">
                  <c:v>340.17555899999996</c:v>
                </c:pt>
                <c:pt idx="3">
                  <c:v>231.2150050000001</c:v>
                </c:pt>
                <c:pt idx="4">
                  <c:v>109.61305000000002</c:v>
                </c:pt>
                <c:pt idx="5">
                  <c:v>168.32108000000005</c:v>
                </c:pt>
                <c:pt idx="6">
                  <c:v>122.762078</c:v>
                </c:pt>
                <c:pt idx="7">
                  <c:v>662.78522300000031</c:v>
                </c:pt>
                <c:pt idx="8">
                  <c:v>194.10816800000001</c:v>
                </c:pt>
                <c:pt idx="9">
                  <c:v>145.36463800000001</c:v>
                </c:pt>
                <c:pt idx="10">
                  <c:v>241.2666450000001</c:v>
                </c:pt>
                <c:pt idx="11">
                  <c:v>325.30213200000003</c:v>
                </c:pt>
                <c:pt idx="12">
                  <c:v>520.62348899999995</c:v>
                </c:pt>
                <c:pt idx="13">
                  <c:v>144.22666899999999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0-4BB7-8278-2B40CA1AB11C}"/>
            </c:ext>
          </c:extLst>
        </c:ser>
        <c:ser>
          <c:idx val="6"/>
          <c:order val="6"/>
          <c:tx>
            <c:strRef>
              <c:f>'7.2'!$H$3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'7.2'!$H$5:$H$18</c:f>
              <c:numCache>
                <c:formatCode>#,##0.0</c:formatCode>
                <c:ptCount val="14"/>
                <c:pt idx="0">
                  <c:v>574.71205399999997</c:v>
                </c:pt>
                <c:pt idx="1">
                  <c:v>122.96496499999999</c:v>
                </c:pt>
                <c:pt idx="2">
                  <c:v>81.813458999999995</c:v>
                </c:pt>
                <c:pt idx="3">
                  <c:v>106.76221800000005</c:v>
                </c:pt>
                <c:pt idx="4">
                  <c:v>38.490621000000012</c:v>
                </c:pt>
                <c:pt idx="5">
                  <c:v>112.42623899999997</c:v>
                </c:pt>
                <c:pt idx="6">
                  <c:v>60.595291999999993</c:v>
                </c:pt>
                <c:pt idx="7">
                  <c:v>226.30213500000002</c:v>
                </c:pt>
                <c:pt idx="8">
                  <c:v>131.55707600000002</c:v>
                </c:pt>
                <c:pt idx="9">
                  <c:v>83.422065000000003</c:v>
                </c:pt>
                <c:pt idx="10">
                  <c:v>145.29716200000001</c:v>
                </c:pt>
                <c:pt idx="11">
                  <c:v>124.88481699999997</c:v>
                </c:pt>
                <c:pt idx="12">
                  <c:v>209.72383100000005</c:v>
                </c:pt>
                <c:pt idx="13">
                  <c:v>49.964799999999997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0-4BB7-8278-2B40CA1AB11C}"/>
            </c:ext>
          </c:extLst>
        </c:ser>
        <c:ser>
          <c:idx val="7"/>
          <c:order val="7"/>
          <c:tx>
            <c:strRef>
              <c:f>'7.2'!$I$3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'7.2'!$I$5:$I$18</c:f>
              <c:numCache>
                <c:formatCode>#,##0.0</c:formatCode>
                <c:ptCount val="14"/>
                <c:pt idx="0">
                  <c:v>9.9479540000000028</c:v>
                </c:pt>
                <c:pt idx="1">
                  <c:v>14.087593999999999</c:v>
                </c:pt>
                <c:pt idx="2">
                  <c:v>65.123031000000012</c:v>
                </c:pt>
                <c:pt idx="3">
                  <c:v>22.490899999999996</c:v>
                </c:pt>
                <c:pt idx="4">
                  <c:v>2.61917</c:v>
                </c:pt>
                <c:pt idx="5">
                  <c:v>8.7897969999999983</c:v>
                </c:pt>
                <c:pt idx="6">
                  <c:v>1.328511</c:v>
                </c:pt>
                <c:pt idx="7">
                  <c:v>14.848270000000001</c:v>
                </c:pt>
                <c:pt idx="8">
                  <c:v>2.2202960000000003</c:v>
                </c:pt>
                <c:pt idx="9">
                  <c:v>18.095573999999999</c:v>
                </c:pt>
                <c:pt idx="10">
                  <c:v>7.6023999999999994</c:v>
                </c:pt>
                <c:pt idx="11">
                  <c:v>2.3108049999999998</c:v>
                </c:pt>
                <c:pt idx="12">
                  <c:v>20.165773999999999</c:v>
                </c:pt>
                <c:pt idx="13">
                  <c:v>0.10294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0-4BB7-8278-2B40CA1A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987904"/>
        <c:axId val="234989440"/>
      </c:barChart>
      <c:catAx>
        <c:axId val="2349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4989440"/>
        <c:crosses val="autoZero"/>
        <c:auto val="1"/>
        <c:lblAlgn val="ctr"/>
        <c:lblOffset val="100"/>
        <c:tickLblSkip val="1"/>
        <c:noMultiLvlLbl val="0"/>
      </c:catAx>
      <c:valAx>
        <c:axId val="23498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9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802607748353847E-5"/>
          <c:y val="0.96114827631810973"/>
          <c:w val="0.76038085455043547"/>
          <c:h val="3.885183571575397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spotřebě tepla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1662715632701277E-3"/>
          <c:y val="1.460893911782138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30B3-4FD4-A40A-943455922E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DE1F-4E2D-ADCB-21064F22A9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E1F-4E2D-ADCB-21064F22A9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DE1F-4E2D-ADCB-21064F22A9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E1F-4E2D-ADCB-21064F22A9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30B3-4FD4-A40A-943455922E4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2-30B3-4FD4-A40A-943455922E4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4-DE1F-4E2D-ADCB-21064F22A93E}"/>
              </c:ext>
            </c:extLst>
          </c:dPt>
          <c:dLbls>
            <c:dLbl>
              <c:idx val="2"/>
              <c:layout>
                <c:manualLayout>
                  <c:x val="-7.7560192472560144E-2"/>
                  <c:y val="0.17664637951898543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DE1F-4E2D-ADCB-21064F22A93E}"/>
                </c:ext>
              </c:extLst>
            </c:dLbl>
            <c:dLbl>
              <c:idx val="3"/>
              <c:layout>
                <c:manualLayout>
                  <c:x val="-0.17693425907415838"/>
                  <c:y val="0.12585907051724465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DE1F-4E2D-ADCB-21064F22A93E}"/>
                </c:ext>
              </c:extLst>
            </c:dLbl>
            <c:dLbl>
              <c:idx val="4"/>
              <c:layout>
                <c:manualLayout>
                  <c:x val="-0.271910888766069"/>
                  <c:y val="6.2251932670493761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E1F-4E2D-ADCB-21064F22A93E}"/>
                </c:ext>
              </c:extLst>
            </c:dLbl>
            <c:dLbl>
              <c:idx val="7"/>
              <c:layout>
                <c:manualLayout>
                  <c:x val="9.6286548241500541E-3"/>
                  <c:y val="3.56687118787115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F-4E2D-ADCB-21064F22A93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'7.2'!$B$3:$I$3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'7.2'!$B$4:$I$4</c:f>
              <c:numCache>
                <c:formatCode>#,##0.0</c:formatCode>
                <c:ptCount val="8"/>
                <c:pt idx="0">
                  <c:v>3036.383945</c:v>
                </c:pt>
                <c:pt idx="1">
                  <c:v>417.98264800000004</c:v>
                </c:pt>
                <c:pt idx="2">
                  <c:v>70.551065999999992</c:v>
                </c:pt>
                <c:pt idx="3">
                  <c:v>28.098171000000001</c:v>
                </c:pt>
                <c:pt idx="4">
                  <c:v>105.66222999999999</c:v>
                </c:pt>
                <c:pt idx="5">
                  <c:v>4131.1444250000004</c:v>
                </c:pt>
                <c:pt idx="6">
                  <c:v>2068.9167340000004</c:v>
                </c:pt>
                <c:pt idx="7">
                  <c:v>189.73301599999996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1F-4E2D-ADCB-21064F22A9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0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tepla podle sektorů</a:t>
            </a:r>
            <a:r>
              <a:rPr lang="cs-CZ" sz="1000" baseline="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národního hospodářství (GJ)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820074367818905E-2"/>
          <c:y val="0.29398174232186058"/>
          <c:w val="0.51041199091494682"/>
          <c:h val="0.45066335524728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('8.1'!$B$28,'8.1'!$D$28,'8.1'!$F$28)</c:f>
              <c:numCache>
                <c:formatCode>#,##0.0</c:formatCode>
                <c:ptCount val="3"/>
                <c:pt idx="0">
                  <c:v>23665.82</c:v>
                </c:pt>
                <c:pt idx="1">
                  <c:v>10777.826000000001</c:v>
                </c:pt>
                <c:pt idx="2">
                  <c:v>5212.826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1D7-B8C5-C615F4A0E720}"/>
            </c:ext>
          </c:extLst>
        </c:ser>
        <c:ser>
          <c:idx val="1"/>
          <c:order val="1"/>
          <c:tx>
            <c:strRef>
              <c:f>'8.1'!$A$29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('8.1'!$B$29,'8.1'!$D$29,'8.1'!$F$29)</c:f>
              <c:numCache>
                <c:formatCode>#,##0.0</c:formatCode>
                <c:ptCount val="3"/>
                <c:pt idx="0">
                  <c:v>3706.2569999999996</c:v>
                </c:pt>
                <c:pt idx="1">
                  <c:v>1167.393</c:v>
                </c:pt>
                <c:pt idx="2">
                  <c:v>312.29000000000002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1D7-B8C5-C615F4A0E720}"/>
            </c:ext>
          </c:extLst>
        </c:ser>
        <c:ser>
          <c:idx val="2"/>
          <c:order val="2"/>
          <c:tx>
            <c:strRef>
              <c:f>'8.1'!$A$30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('8.1'!$B$30,'8.1'!$D$30,'8.1'!$F$30)</c:f>
              <c:numCache>
                <c:formatCode>#,##0.0</c:formatCode>
                <c:ptCount val="3"/>
                <c:pt idx="0">
                  <c:v>19693.5</c:v>
                </c:pt>
                <c:pt idx="1">
                  <c:v>10394.644</c:v>
                </c:pt>
                <c:pt idx="2">
                  <c:v>1171.6500000000001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1D7-B8C5-C615F4A0E720}"/>
            </c:ext>
          </c:extLst>
        </c:ser>
        <c:ser>
          <c:idx val="3"/>
          <c:order val="3"/>
          <c:tx>
            <c:strRef>
              <c:f>'8.1'!$A$31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('8.1'!$B$31,'8.1'!$D$31,'8.1'!$F$31)</c:f>
              <c:numCache>
                <c:formatCode>#,##0.0</c:formatCode>
                <c:ptCount val="3"/>
                <c:pt idx="0">
                  <c:v>4249.6530000000002</c:v>
                </c:pt>
                <c:pt idx="1">
                  <c:v>1621.2170000000001</c:v>
                </c:pt>
                <c:pt idx="2">
                  <c:v>469.62599999999998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1D7-B8C5-C615F4A0E720}"/>
            </c:ext>
          </c:extLst>
        </c:ser>
        <c:ser>
          <c:idx val="4"/>
          <c:order val="4"/>
          <c:tx>
            <c:strRef>
              <c:f>'8.1'!$A$32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('8.1'!$B$32,'8.1'!$D$32,'8.1'!$F$32)</c:f>
              <c:numCache>
                <c:formatCode>#,##0.0</c:formatCode>
                <c:ptCount val="3"/>
                <c:pt idx="0">
                  <c:v>496.96500000000003</c:v>
                </c:pt>
                <c:pt idx="1">
                  <c:v>247.233</c:v>
                </c:pt>
                <c:pt idx="2">
                  <c:v>64.561999999999998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1D7-B8C5-C615F4A0E720}"/>
            </c:ext>
          </c:extLst>
        </c:ser>
        <c:ser>
          <c:idx val="5"/>
          <c:order val="5"/>
          <c:tx>
            <c:strRef>
              <c:f>'8.1'!$A$33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('8.1'!$B$33,'8.1'!$D$33,'8.1'!$F$33)</c:f>
              <c:numCache>
                <c:formatCode>#,##0.0</c:formatCode>
                <c:ptCount val="3"/>
                <c:pt idx="0">
                  <c:v>286634.95699999994</c:v>
                </c:pt>
                <c:pt idx="1">
                  <c:v>183890.364</c:v>
                </c:pt>
                <c:pt idx="2">
                  <c:v>192573.51699999999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D8-41D7-B8C5-C615F4A0E720}"/>
            </c:ext>
          </c:extLst>
        </c:ser>
        <c:ser>
          <c:idx val="6"/>
          <c:order val="6"/>
          <c:tx>
            <c:strRef>
              <c:f>'8.1'!$A$34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('8.1'!$B$34,'8.1'!$D$34,'8.1'!$F$34)</c:f>
              <c:numCache>
                <c:formatCode>#,##0.0</c:formatCode>
                <c:ptCount val="3"/>
                <c:pt idx="0">
                  <c:v>333317.44800000003</c:v>
                </c:pt>
                <c:pt idx="1">
                  <c:v>170070.18199999997</c:v>
                </c:pt>
                <c:pt idx="2">
                  <c:v>71324.42399999997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8-41D7-B8C5-C615F4A0E720}"/>
            </c:ext>
          </c:extLst>
        </c:ser>
        <c:ser>
          <c:idx val="7"/>
          <c:order val="7"/>
          <c:tx>
            <c:strRef>
              <c:f>'8.1'!$A$35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('8.1'!$B$35,'8.1'!$D$35,'8.1'!$F$35)</c:f>
              <c:numCache>
                <c:formatCode>#,##0.0</c:formatCode>
                <c:ptCount val="3"/>
                <c:pt idx="0">
                  <c:v>6291.8790000000008</c:v>
                </c:pt>
                <c:pt idx="1">
                  <c:v>2801.3929999999996</c:v>
                </c:pt>
                <c:pt idx="2">
                  <c:v>854.68200000000002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D8-41D7-B8C5-C615F4A0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661952"/>
        <c:axId val="233663488"/>
      </c:barChart>
      <c:catAx>
        <c:axId val="233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3488"/>
        <c:crosses val="autoZero"/>
        <c:auto val="1"/>
        <c:lblAlgn val="ctr"/>
        <c:lblOffset val="100"/>
        <c:noMultiLvlLbl val="0"/>
      </c:catAx>
      <c:valAx>
        <c:axId val="233663488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1952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17364373640247927"/>
          <c:w val="0.86679862645627792"/>
          <c:h val="0.23923655005223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'8.1'!$B$38</c:f>
              <c:numCache>
                <c:formatCode>0.0%</c:formatCode>
                <c:ptCount val="1"/>
                <c:pt idx="0">
                  <c:v>4.1685731946780082E-2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8-4483-98D6-699F0B52D202}"/>
            </c:ext>
          </c:extLst>
        </c:ser>
        <c:ser>
          <c:idx val="1"/>
          <c:order val="1"/>
          <c:tx>
            <c:strRef>
              <c:f>'8.1'!$A$39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'8.1'!$B$39</c:f>
              <c:numCache>
                <c:formatCode>0.0%</c:formatCode>
                <c:ptCount val="1"/>
                <c:pt idx="0">
                  <c:v>3.1371120586603012E-2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8-4483-98D6-699F0B52D202}"/>
            </c:ext>
          </c:extLst>
        </c:ser>
        <c:ser>
          <c:idx val="2"/>
          <c:order val="2"/>
          <c:tx>
            <c:strRef>
              <c:f>'8.1'!$A$40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'8.1'!$B$40</c:f>
              <c:numCache>
                <c:formatCode>0.0%</c:formatCode>
                <c:ptCount val="1"/>
                <c:pt idx="0">
                  <c:v>5.0195933304430881E-2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8-4483-98D6-699F0B52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38464"/>
        <c:axId val="237440000"/>
      </c:barChart>
      <c:catAx>
        <c:axId val="237438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440000"/>
        <c:crosses val="autoZero"/>
        <c:auto val="1"/>
        <c:lblAlgn val="ctr"/>
        <c:lblOffset val="100"/>
        <c:noMultiLvlLbl val="0"/>
      </c:catAx>
      <c:valAx>
        <c:axId val="2374400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4384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1791562040250336"/>
          <c:w val="0.48816888524113639"/>
          <c:h val="0.2968850877280495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('8.1'!$B$10,'8.1'!$D$10,'8.1'!$F$10)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8-4EAE-BC86-D545F330926A}"/>
            </c:ext>
          </c:extLst>
        </c:ser>
        <c:ser>
          <c:idx val="1"/>
          <c:order val="1"/>
          <c:tx>
            <c:strRef>
              <c:f>'8.1'!$A$11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('8.1'!$B$11,'8.1'!$D$11,'8.1'!$F$11)</c:f>
              <c:numCache>
                <c:formatCode>#,##0.0</c:formatCode>
                <c:ptCount val="3"/>
                <c:pt idx="0">
                  <c:v>3447</c:v>
                </c:pt>
                <c:pt idx="1">
                  <c:v>2570</c:v>
                </c:pt>
                <c:pt idx="2">
                  <c:v>2009.8779999999999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8-4EAE-BC86-D545F330926A}"/>
            </c:ext>
          </c:extLst>
        </c:ser>
        <c:ser>
          <c:idx val="2"/>
          <c:order val="2"/>
          <c:tx>
            <c:strRef>
              <c:f>'8.1'!$A$12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('8.1'!$B$12,'8.1'!$D$12,'8.1'!$F$12)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8-4EAE-BC86-D545F330926A}"/>
            </c:ext>
          </c:extLst>
        </c:ser>
        <c:ser>
          <c:idx val="3"/>
          <c:order val="3"/>
          <c:tx>
            <c:strRef>
              <c:f>'8.1'!$A$13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('8.1'!$B$13,'8.1'!$D$13,'8.1'!$F$13)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8-4EAE-BC86-D545F330926A}"/>
            </c:ext>
          </c:extLst>
        </c:ser>
        <c:ser>
          <c:idx val="4"/>
          <c:order val="4"/>
          <c:tx>
            <c:strRef>
              <c:f>'8.1'!$A$14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('8.1'!$B$14,'8.1'!$D$14,'8.1'!$F$14)</c:f>
              <c:numCache>
                <c:formatCode>#,##0.0</c:formatCode>
                <c:ptCount val="3"/>
                <c:pt idx="0">
                  <c:v>2694.7200000000003</c:v>
                </c:pt>
                <c:pt idx="1">
                  <c:v>3466.81</c:v>
                </c:pt>
                <c:pt idx="2">
                  <c:v>4016.83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8-4EAE-BC86-D545F330926A}"/>
            </c:ext>
          </c:extLst>
        </c:ser>
        <c:ser>
          <c:idx val="5"/>
          <c:order val="5"/>
          <c:tx>
            <c:strRef>
              <c:f>'8.1'!$A$15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('8.1'!$B$15,'8.1'!$D$15,'8.1'!$F$15)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58-4EAE-BC86-D545F330926A}"/>
            </c:ext>
          </c:extLst>
        </c:ser>
        <c:ser>
          <c:idx val="6"/>
          <c:order val="6"/>
          <c:tx>
            <c:strRef>
              <c:f>'8.1'!$A$16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('8.1'!$B$16,'8.1'!$D$16,'8.1'!$F$16)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8-4EAE-BC86-D545F330926A}"/>
            </c:ext>
          </c:extLst>
        </c:ser>
        <c:ser>
          <c:idx val="7"/>
          <c:order val="7"/>
          <c:tx>
            <c:strRef>
              <c:f>'8.1'!$A$17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('8.1'!$B$17,'8.1'!$D$17,'8.1'!$F$17)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58-4EAE-BC86-D545F330926A}"/>
            </c:ext>
          </c:extLst>
        </c:ser>
        <c:ser>
          <c:idx val="8"/>
          <c:order val="8"/>
          <c:tx>
            <c:strRef>
              <c:f>'8.1'!$A$18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('8.1'!$B$18,'8.1'!$D$18,'8.1'!$F$18)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8-4EAE-BC86-D545F330926A}"/>
            </c:ext>
          </c:extLst>
        </c:ser>
        <c:ser>
          <c:idx val="9"/>
          <c:order val="9"/>
          <c:tx>
            <c:strRef>
              <c:f>'8.1'!$A$19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('8.1'!$B$19,'8.1'!$D$19,'8.1'!$F$19)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58-4EAE-BC86-D545F330926A}"/>
            </c:ext>
          </c:extLst>
        </c:ser>
        <c:ser>
          <c:idx val="10"/>
          <c:order val="10"/>
          <c:tx>
            <c:strRef>
              <c:f>'8.1'!$A$20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('8.1'!$B$20,'8.1'!$D$20,'8.1'!$F$20)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8-4EAE-BC86-D545F330926A}"/>
            </c:ext>
          </c:extLst>
        </c:ser>
        <c:ser>
          <c:idx val="11"/>
          <c:order val="11"/>
          <c:tx>
            <c:strRef>
              <c:f>'8.1'!$A$21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('8.1'!$B$21,'8.1'!$D$21,'8.1'!$F$21)</c:f>
              <c:numCache>
                <c:formatCode>#,##0.0</c:formatCode>
                <c:ptCount val="3"/>
                <c:pt idx="0">
                  <c:v>74209</c:v>
                </c:pt>
                <c:pt idx="1">
                  <c:v>64680</c:v>
                </c:pt>
                <c:pt idx="2">
                  <c:v>56121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58-4EAE-BC86-D545F330926A}"/>
            </c:ext>
          </c:extLst>
        </c:ser>
        <c:ser>
          <c:idx val="12"/>
          <c:order val="12"/>
          <c:tx>
            <c:strRef>
              <c:f>'8.1'!$A$22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('8.1'!$B$22,'8.1'!$D$22,'8.1'!$F$22)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8-4EAE-BC86-D545F330926A}"/>
            </c:ext>
          </c:extLst>
        </c:ser>
        <c:ser>
          <c:idx val="13"/>
          <c:order val="13"/>
          <c:tx>
            <c:strRef>
              <c:f>'8.1'!$A$23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('8.1'!$B$23,'8.1'!$D$23,'8.1'!$F$23)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58-4EAE-BC86-D545F330926A}"/>
            </c:ext>
          </c:extLst>
        </c:ser>
        <c:ser>
          <c:idx val="14"/>
          <c:order val="14"/>
          <c:tx>
            <c:strRef>
              <c:f>'8.1'!$A$24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('8.1'!$B$24,'8.1'!$D$24,'8.1'!$F$24)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58-4EAE-BC86-D545F330926A}"/>
            </c:ext>
          </c:extLst>
        </c:ser>
        <c:ser>
          <c:idx val="15"/>
          <c:order val="15"/>
          <c:tx>
            <c:strRef>
              <c:f>'8.1'!$A$25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('8.1'!$B$25,'8.1'!$D$25,'8.1'!$F$25)</c:f>
              <c:numCache>
                <c:formatCode>#,##0.0</c:formatCode>
                <c:ptCount val="3"/>
                <c:pt idx="0">
                  <c:v>187665.16999999998</c:v>
                </c:pt>
                <c:pt idx="1">
                  <c:v>109393.73299999998</c:v>
                </c:pt>
                <c:pt idx="2">
                  <c:v>72388.109999999971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58-4EAE-BC86-D545F330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6018-455D-B5F6-7403F9F44D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018-455D-B5F6-7403F9F44D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6018-455D-B5F6-7403F9F44D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018-455D-B5F6-7403F9F44D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6018-455D-B5F6-7403F9F44D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6018-455D-B5F6-7403F9F44D1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018-455D-B5F6-7403F9F44D1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460E-4CF6-B3D5-472A3D958B04}"/>
              </c:ext>
            </c:extLst>
          </c:dPt>
          <c:cat>
            <c:numRef>
              <c:f>'8.1'!$O$28:$O$35</c:f>
              <c:numCache>
                <c:formatCode>#,##0.0</c:formatCode>
                <c:ptCount val="8"/>
              </c:numCache>
            </c:numRef>
          </c:cat>
          <c:val>
            <c:numRef>
              <c:f>'8.1'!$J$28:$J$35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460E-4CF6-B3D5-472A3D95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E16-49E5-91AD-8891FEFD71A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E16-49E5-91AD-8891FEFD71A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E16-49E5-91AD-8891FEFD71A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E16-49E5-91AD-8891FEFD71A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E16-49E5-91AD-8891FEFD71A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E16-49E5-91AD-8891FEFD71A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E16-49E5-91AD-8891FEFD71A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E16-49E5-91AD-8891FEFD71A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E16-49E5-91AD-8891FEFD71A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E16-49E5-91AD-8891FEFD71A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E16-49E5-91AD-8891FEFD71A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E16-49E5-91AD-8891FEFD71A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E16-49E5-91AD-8891FEFD71A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E16-49E5-91AD-8891FEFD71A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rgbClr val="596387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E16-49E5-91AD-8891FEFD71A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E16-49E5-91AD-8891FEFD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49058971141781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165-46A2-B497-197BA76EAA1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165-46A2-B497-197BA76EAA1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165-46A2-B497-197BA76EAA1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165-46A2-B497-197BA76EAA1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165-46A2-B497-197BA76EAA1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165-46A2-B497-197BA76EAA1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165-46A2-B497-197BA76EAA1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165-46A2-B497-197BA76EAA1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165-46A2-B497-197BA76EAA1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165-46A2-B497-197BA76EAA1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165-46A2-B497-197BA76EAA1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165-46A2-B497-197BA76EAA1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165-46A2-B497-197BA76EAA1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165-46A2-B497-197BA76EAA1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165-46A2-B497-197BA76EAA1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165-46A2-B497-197BA76E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63519316925117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7757619224394721E-3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6396915284765"/>
          <c:y val="0.19336032580947746"/>
          <c:w val="0.6700337575744868"/>
          <c:h val="0.59365053971412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('8.2'!$B$27,'8.2'!$D$27,'8.2'!$F$27)</c:f>
              <c:numCache>
                <c:formatCode>#,##0.0</c:formatCode>
                <c:ptCount val="3"/>
                <c:pt idx="0">
                  <c:v>61780.875</c:v>
                </c:pt>
                <c:pt idx="1">
                  <c:v>48713.231999999996</c:v>
                </c:pt>
                <c:pt idx="2">
                  <c:v>41688.002999999997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BC3-86BF-1A83C982E45A}"/>
            </c:ext>
          </c:extLst>
        </c:ser>
        <c:ser>
          <c:idx val="1"/>
          <c:order val="1"/>
          <c:tx>
            <c:strRef>
              <c:f>'8.2'!$A$28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('8.2'!$B$28,'8.2'!$D$28,'8.2'!$F$28)</c:f>
              <c:numCache>
                <c:formatCode>#,##0.0</c:formatCode>
                <c:ptCount val="3"/>
                <c:pt idx="0">
                  <c:v>37.1</c:v>
                </c:pt>
                <c:pt idx="1">
                  <c:v>1256.3</c:v>
                </c:pt>
                <c:pt idx="2">
                  <c:v>960.49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BC3-86BF-1A83C982E45A}"/>
            </c:ext>
          </c:extLst>
        </c:ser>
        <c:ser>
          <c:idx val="2"/>
          <c:order val="2"/>
          <c:tx>
            <c:strRef>
              <c:f>'8.2'!$A$29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('8.2'!$B$29,'8.2'!$D$29,'8.2'!$F$29)</c:f>
              <c:numCache>
                <c:formatCode>#,##0.0</c:formatCode>
                <c:ptCount val="3"/>
                <c:pt idx="0">
                  <c:v>2753.4540000000002</c:v>
                </c:pt>
                <c:pt idx="1">
                  <c:v>594.74099999999999</c:v>
                </c:pt>
                <c:pt idx="2">
                  <c:v>284.57100000000003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0-4BC3-86BF-1A83C982E45A}"/>
            </c:ext>
          </c:extLst>
        </c:ser>
        <c:ser>
          <c:idx val="3"/>
          <c:order val="3"/>
          <c:tx>
            <c:strRef>
              <c:f>'8.2'!$A$30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('8.2'!$B$30,'8.2'!$D$30,'8.2'!$F$30)</c:f>
              <c:numCache>
                <c:formatCode>#,##0.0</c:formatCode>
                <c:ptCount val="3"/>
                <c:pt idx="0">
                  <c:v>393.35299999999995</c:v>
                </c:pt>
                <c:pt idx="1">
                  <c:v>174.25399999999999</c:v>
                </c:pt>
                <c:pt idx="2">
                  <c:v>140.101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0-4BC3-86BF-1A83C982E45A}"/>
            </c:ext>
          </c:extLst>
        </c:ser>
        <c:ser>
          <c:idx val="4"/>
          <c:order val="4"/>
          <c:tx>
            <c:strRef>
              <c:f>'8.2'!$A$31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('8.2'!$B$31,'8.2'!$D$31,'8.2'!$F$31)</c:f>
              <c:numCache>
                <c:formatCode>#,##0.0</c:formatCode>
                <c:ptCount val="3"/>
                <c:pt idx="0">
                  <c:v>1781.1659999999999</c:v>
                </c:pt>
                <c:pt idx="1">
                  <c:v>1292.337</c:v>
                </c:pt>
                <c:pt idx="2">
                  <c:v>703.80199999999991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0-4BC3-86BF-1A83C982E45A}"/>
            </c:ext>
          </c:extLst>
        </c:ser>
        <c:ser>
          <c:idx val="5"/>
          <c:order val="5"/>
          <c:tx>
            <c:strRef>
              <c:f>'8.2'!$A$32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('8.2'!$B$32,'8.2'!$D$32,'8.2'!$F$32)</c:f>
              <c:numCache>
                <c:formatCode>#,##0.0</c:formatCode>
                <c:ptCount val="3"/>
                <c:pt idx="0">
                  <c:v>134541.77000000002</c:v>
                </c:pt>
                <c:pt idx="1">
                  <c:v>75180.563999999984</c:v>
                </c:pt>
                <c:pt idx="2">
                  <c:v>52559.516999999993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0-4BC3-86BF-1A83C982E45A}"/>
            </c:ext>
          </c:extLst>
        </c:ser>
        <c:ser>
          <c:idx val="6"/>
          <c:order val="6"/>
          <c:tx>
            <c:strRef>
              <c:f>'8.2'!$A$33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('8.2'!$B$33,'8.2'!$D$33,'8.2'!$F$33)</c:f>
              <c:numCache>
                <c:formatCode>#,##0.0</c:formatCode>
                <c:ptCount val="3"/>
                <c:pt idx="0">
                  <c:v>68453.843000000023</c:v>
                </c:pt>
                <c:pt idx="1">
                  <c:v>32188.624</c:v>
                </c:pt>
                <c:pt idx="2">
                  <c:v>22322.498000000003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0-4BC3-86BF-1A83C982E45A}"/>
            </c:ext>
          </c:extLst>
        </c:ser>
        <c:ser>
          <c:idx val="7"/>
          <c:order val="7"/>
          <c:tx>
            <c:strRef>
              <c:f>'8.2'!$A$34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('8.2'!$B$34,'8.2'!$D$34,'8.2'!$F$34)</c:f>
              <c:numCache>
                <c:formatCode>#,##0.0</c:formatCode>
                <c:ptCount val="3"/>
                <c:pt idx="0">
                  <c:v>7283.2380000000003</c:v>
                </c:pt>
                <c:pt idx="1">
                  <c:v>3979.9689999999996</c:v>
                </c:pt>
                <c:pt idx="2">
                  <c:v>2824.3870000000002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0-4BC3-86BF-1A83C98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759872"/>
        <c:axId val="235761664"/>
      </c:barChart>
      <c:catAx>
        <c:axId val="2357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61664"/>
        <c:crosses val="autoZero"/>
        <c:auto val="1"/>
        <c:lblAlgn val="ctr"/>
        <c:lblOffset val="100"/>
        <c:noMultiLvlLbl val="0"/>
      </c:catAx>
      <c:valAx>
        <c:axId val="2357616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5987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88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24592026197143887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'8.2'!$B$38</c:f>
              <c:numCache>
                <c:formatCode>0.0%</c:formatCode>
                <c:ptCount val="1"/>
                <c:pt idx="0">
                  <c:v>5.6984860032106531E-2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69A-B30A-EE5A1B230C15}"/>
            </c:ext>
          </c:extLst>
        </c:ser>
        <c:ser>
          <c:idx val="1"/>
          <c:order val="1"/>
          <c:tx>
            <c:strRef>
              <c:f>'8.2'!$A$39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'8.2'!$B$39</c:f>
              <c:numCache>
                <c:formatCode>0.0%</c:formatCode>
                <c:ptCount val="1"/>
                <c:pt idx="0">
                  <c:v>4.2718413388475665E-2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69A-B30A-EE5A1B230C15}"/>
            </c:ext>
          </c:extLst>
        </c:ser>
        <c:ser>
          <c:idx val="2"/>
          <c:order val="2"/>
          <c:tx>
            <c:strRef>
              <c:f>'8.2'!$A$40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'8.2'!$B$40</c:f>
              <c:numCache>
                <c:formatCode>0.0%</c:formatCode>
                <c:ptCount val="1"/>
                <c:pt idx="0">
                  <c:v>4.891771386856706E-2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69A-B30A-EE5A1B23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2640"/>
        <c:axId val="237547520"/>
      </c:barChart>
      <c:catAx>
        <c:axId val="23579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547520"/>
        <c:crosses val="autoZero"/>
        <c:auto val="1"/>
        <c:lblAlgn val="ctr"/>
        <c:lblOffset val="100"/>
        <c:noMultiLvlLbl val="0"/>
      </c:catAx>
      <c:valAx>
        <c:axId val="23754752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926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071404916193386E-2"/>
          <c:y val="0.68323709536307975"/>
          <c:w val="0.55331546504569662"/>
          <c:h val="0.2509193131330318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07AB-4CA6-AAA1-96A4B03D0D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7AB-4CA6-AAA1-96A4B03D0D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07AB-4CA6-AAA1-96A4B03D0D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07AB-4CA6-AAA1-96A4B03D0D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07AB-4CA6-AAA1-96A4B03D0D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07AB-4CA6-AAA1-96A4B03D0DB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07AB-4CA6-AAA1-96A4B03D0DB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155B-4D88-8DC4-E7B4C54CBE27}"/>
              </c:ext>
            </c:extLst>
          </c:dPt>
          <c:cat>
            <c:numRef>
              <c:f>'8.2'!$O$27:$O$34</c:f>
              <c:numCache>
                <c:formatCode>#,##0.0</c:formatCode>
                <c:ptCount val="8"/>
              </c:numCache>
            </c:numRef>
          </c:cat>
          <c:val>
            <c:numRef>
              <c:f>'8.2'!$J$27:$J$34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155B-4D88-8DC4-E7B4C54C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55E-4FBD-9696-50200E1DB18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55E-4FBD-9696-50200E1DB18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55E-4FBD-9696-50200E1DB18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55E-4FBD-9696-50200E1DB18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55E-4FBD-9696-50200E1DB18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55E-4FBD-9696-50200E1DB18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55E-4FBD-9696-50200E1DB18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55E-4FBD-9696-50200E1DB18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55E-4FBD-9696-50200E1DB18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D55E-4FBD-9696-50200E1DB18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D55E-4FBD-9696-50200E1DB18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D55E-4FBD-9696-50200E1DB18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D55E-4FBD-9696-50200E1DB18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D55E-4FBD-9696-50200E1DB18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D55E-4FBD-9696-50200E1DB18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D55E-4FBD-9696-50200E1D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82066569355072"/>
          <c:y val="0.21212121212121213"/>
          <c:w val="0.79888516546397759"/>
          <c:h val="0.59757575757575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('8.2'!$B$10,'8.2'!$D$10,'8.2'!$F$10)</c:f>
              <c:numCache>
                <c:formatCode>#,##0.0</c:formatCode>
                <c:ptCount val="3"/>
                <c:pt idx="0">
                  <c:v>102206.53600000002</c:v>
                </c:pt>
                <c:pt idx="1">
                  <c:v>60799.815999999992</c:v>
                </c:pt>
                <c:pt idx="2">
                  <c:v>45382.689000000006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155-BD8C-161C194FEB34}"/>
            </c:ext>
          </c:extLst>
        </c:ser>
        <c:ser>
          <c:idx val="1"/>
          <c:order val="1"/>
          <c:tx>
            <c:strRef>
              <c:f>'8.2'!$A$11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('8.2'!$B$11,'8.2'!$D$11,'8.2'!$F$11)</c:f>
              <c:numCache>
                <c:formatCode>#,##0.0</c:formatCode>
                <c:ptCount val="3"/>
                <c:pt idx="0">
                  <c:v>8159.2530000000006</c:v>
                </c:pt>
                <c:pt idx="1">
                  <c:v>7820.7650000000003</c:v>
                </c:pt>
                <c:pt idx="2">
                  <c:v>6664.9309999999996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C-4155-BD8C-161C194FEB34}"/>
            </c:ext>
          </c:extLst>
        </c:ser>
        <c:ser>
          <c:idx val="2"/>
          <c:order val="2"/>
          <c:tx>
            <c:strRef>
              <c:f>'8.2'!$A$12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('8.2'!$B$12,'8.2'!$D$12,'8.2'!$F$12)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C-4155-BD8C-161C194FEB34}"/>
            </c:ext>
          </c:extLst>
        </c:ser>
        <c:ser>
          <c:idx val="3"/>
          <c:order val="3"/>
          <c:tx>
            <c:strRef>
              <c:f>'8.2'!$A$13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('8.2'!$B$13,'8.2'!$D$13,'8.2'!$F$13)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C-4155-BD8C-161C194FEB34}"/>
            </c:ext>
          </c:extLst>
        </c:ser>
        <c:ser>
          <c:idx val="4"/>
          <c:order val="4"/>
          <c:tx>
            <c:strRef>
              <c:f>'8.2'!$A$14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('8.2'!$B$14,'8.2'!$D$14,'8.2'!$F$14)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C-4155-BD8C-161C194FEB34}"/>
            </c:ext>
          </c:extLst>
        </c:ser>
        <c:ser>
          <c:idx val="5"/>
          <c:order val="5"/>
          <c:tx>
            <c:strRef>
              <c:f>'8.2'!$A$15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('8.2'!$B$15,'8.2'!$D$15,'8.2'!$F$15)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C-4155-BD8C-161C194FEB34}"/>
            </c:ext>
          </c:extLst>
        </c:ser>
        <c:ser>
          <c:idx val="6"/>
          <c:order val="6"/>
          <c:tx>
            <c:strRef>
              <c:f>'8.2'!$A$16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('8.2'!$B$16,'8.2'!$D$16,'8.2'!$F$16)</c:f>
              <c:numCache>
                <c:formatCode>#,##0.0</c:formatCode>
                <c:ptCount val="3"/>
                <c:pt idx="0">
                  <c:v>65150.316999999995</c:v>
                </c:pt>
                <c:pt idx="1">
                  <c:v>34853.792999999998</c:v>
                </c:pt>
                <c:pt idx="2">
                  <c:v>27061.186999999998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DC-4155-BD8C-161C194FEB34}"/>
            </c:ext>
          </c:extLst>
        </c:ser>
        <c:ser>
          <c:idx val="7"/>
          <c:order val="7"/>
          <c:tx>
            <c:strRef>
              <c:f>'8.2'!$A$17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('8.2'!$B$17,'8.2'!$D$17,'8.2'!$F$17)</c:f>
              <c:numCache>
                <c:formatCode>#,##0.0</c:formatCode>
                <c:ptCount val="3"/>
                <c:pt idx="0">
                  <c:v>74255.77</c:v>
                </c:pt>
                <c:pt idx="1">
                  <c:v>42562.19</c:v>
                </c:pt>
                <c:pt idx="2">
                  <c:v>27184.1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DC-4155-BD8C-161C194FEB34}"/>
            </c:ext>
          </c:extLst>
        </c:ser>
        <c:ser>
          <c:idx val="8"/>
          <c:order val="8"/>
          <c:tx>
            <c:strRef>
              <c:f>'8.2'!$A$18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('8.2'!$B$18,'8.2'!$D$18,'8.2'!$F$18)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DC-4155-BD8C-161C194FEB34}"/>
            </c:ext>
          </c:extLst>
        </c:ser>
        <c:ser>
          <c:idx val="9"/>
          <c:order val="9"/>
          <c:tx>
            <c:strRef>
              <c:f>'8.2'!$A$19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('8.2'!$B$19,'8.2'!$D$19,'8.2'!$F$19)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DC-4155-BD8C-161C194FEB34}"/>
            </c:ext>
          </c:extLst>
        </c:ser>
        <c:ser>
          <c:idx val="10"/>
          <c:order val="10"/>
          <c:tx>
            <c:strRef>
              <c:f>'8.2'!$A$20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('8.2'!$B$20,'8.2'!$D$20,'8.2'!$F$20)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C-4155-BD8C-161C194FEB34}"/>
            </c:ext>
          </c:extLst>
        </c:ser>
        <c:ser>
          <c:idx val="11"/>
          <c:order val="11"/>
          <c:tx>
            <c:strRef>
              <c:f>'8.2'!$A$21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('8.2'!$B$21,'8.2'!$D$21,'8.2'!$F$21)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DC-4155-BD8C-161C194FEB34}"/>
            </c:ext>
          </c:extLst>
        </c:ser>
        <c:ser>
          <c:idx val="12"/>
          <c:order val="12"/>
          <c:tx>
            <c:strRef>
              <c:f>'8.2'!$A$22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('8.2'!$B$22,'8.2'!$D$22,'8.2'!$F$22)</c:f>
              <c:numCache>
                <c:formatCode>#,##0.0</c:formatCode>
                <c:ptCount val="3"/>
                <c:pt idx="0">
                  <c:v>46.188000000000002</c:v>
                </c:pt>
                <c:pt idx="1">
                  <c:v>25.381</c:v>
                </c:pt>
                <c:pt idx="2">
                  <c:v>18.021999999999998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DC-4155-BD8C-161C194FEB34}"/>
            </c:ext>
          </c:extLst>
        </c:ser>
        <c:ser>
          <c:idx val="13"/>
          <c:order val="13"/>
          <c:tx>
            <c:strRef>
              <c:f>'8.2'!$A$23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('8.2'!$B$23,'8.2'!$D$23,'8.2'!$F$23)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DC-4155-BD8C-161C194FEB34}"/>
            </c:ext>
          </c:extLst>
        </c:ser>
        <c:ser>
          <c:idx val="14"/>
          <c:order val="14"/>
          <c:tx>
            <c:strRef>
              <c:f>'8.2'!$A$24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('8.2'!$B$24,'8.2'!$D$24,'8.2'!$F$24)</c:f>
              <c:numCache>
                <c:formatCode>#,##0.0</c:formatCode>
                <c:ptCount val="3"/>
                <c:pt idx="0">
                  <c:v>5339.7119999999995</c:v>
                </c:pt>
                <c:pt idx="1">
                  <c:v>46.835999999999999</c:v>
                </c:pt>
                <c:pt idx="2">
                  <c:v>2679.4169999999999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DC-4155-BD8C-161C194FEB34}"/>
            </c:ext>
          </c:extLst>
        </c:ser>
        <c:ser>
          <c:idx val="15"/>
          <c:order val="15"/>
          <c:tx>
            <c:strRef>
              <c:f>'8.2'!$A$25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('8.2'!$B$25,'8.2'!$D$25,'8.2'!$F$25)</c:f>
              <c:numCache>
                <c:formatCode>#,##0.0</c:formatCode>
                <c:ptCount val="3"/>
                <c:pt idx="0">
                  <c:v>20536.972000000002</c:v>
                </c:pt>
                <c:pt idx="1">
                  <c:v>21766.261000000006</c:v>
                </c:pt>
                <c:pt idx="2">
                  <c:v>15264.853000000003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DC-4155-BD8C-161C194F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6C6-41AE-A3FE-BEAD1A7565F0}"/>
              </c:ext>
            </c:extLst>
          </c:dPt>
          <c:cat>
            <c:numRef>
              <c:f>'14.2'!$J$19:$J$26</c:f>
              <c:numCache>
                <c:formatCode>General</c:formatCode>
                <c:ptCount val="8"/>
              </c:numCache>
            </c:numRef>
          </c:cat>
          <c:val>
            <c:numRef>
              <c:f>'14.2'!$K$19:$K$26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6C6-41AE-A3FE-BEAD1A75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'14.2'!$H$19:$H$22</c:f>
              <c:numCache>
                <c:formatCode>0.0</c:formatCode>
                <c:ptCount val="4"/>
              </c:numCache>
            </c:numRef>
          </c:cat>
          <c:val>
            <c:numRef>
              <c:f>'14.2'!$I$19:$I$22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40A-450D-9AA7-B0C71B71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51616"/>
        <c:axId val="237953408"/>
      </c:barChart>
      <c:catAx>
        <c:axId val="237951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53408"/>
        <c:crosses val="autoZero"/>
        <c:auto val="1"/>
        <c:lblAlgn val="ctr"/>
        <c:lblOffset val="100"/>
        <c:noMultiLvlLbl val="0"/>
      </c:catAx>
      <c:valAx>
        <c:axId val="2379534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51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'14.2'!$H$31:$H$38</c:f>
              <c:numCache>
                <c:formatCode>General</c:formatCode>
                <c:ptCount val="8"/>
              </c:numCache>
            </c:numRef>
          </c:cat>
          <c:val>
            <c:numRef>
              <c:f>'14.2'!$I$31:$I$38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1-4E2A-B2DA-BC2D9EF3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82080"/>
        <c:axId val="237983616"/>
      </c:barChart>
      <c:catAx>
        <c:axId val="23798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83616"/>
        <c:crosses val="autoZero"/>
        <c:auto val="1"/>
        <c:lblAlgn val="ctr"/>
        <c:lblOffset val="100"/>
        <c:noMultiLvlLbl val="0"/>
      </c:catAx>
      <c:valAx>
        <c:axId val="2379836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82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F63-4CB6-B87C-D59736B3174C}"/>
            </c:ext>
          </c:extLst>
        </c:ser>
        <c:ser>
          <c:idx val="1"/>
          <c:order val="1"/>
          <c:tx>
            <c:strRef>
              <c:f>'14.2'!$J$32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F63-4CB6-B87C-D59736B3174C}"/>
            </c:ext>
          </c:extLst>
        </c:ser>
        <c:ser>
          <c:idx val="2"/>
          <c:order val="2"/>
          <c:tx>
            <c:strRef>
              <c:f>'14.2'!$J$33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F63-4CB6-B87C-D59736B3174C}"/>
            </c:ext>
          </c:extLst>
        </c:ser>
        <c:ser>
          <c:idx val="3"/>
          <c:order val="3"/>
          <c:tx>
            <c:strRef>
              <c:f>'14.2'!$J$34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F63-4CB6-B87C-D59736B3174C}"/>
            </c:ext>
          </c:extLst>
        </c:ser>
        <c:ser>
          <c:idx val="4"/>
          <c:order val="4"/>
          <c:tx>
            <c:strRef>
              <c:f>'14.2'!$J$35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F63-4CB6-B87C-D59736B3174C}"/>
            </c:ext>
          </c:extLst>
        </c:ser>
        <c:ser>
          <c:idx val="5"/>
          <c:order val="5"/>
          <c:tx>
            <c:strRef>
              <c:f>'14.2'!$J$36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F63-4CB6-B87C-D59736B3174C}"/>
            </c:ext>
          </c:extLst>
        </c:ser>
        <c:ser>
          <c:idx val="6"/>
          <c:order val="6"/>
          <c:tx>
            <c:strRef>
              <c:f>'14.2'!$J$37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F63-4CB6-B87C-D59736B3174C}"/>
            </c:ext>
          </c:extLst>
        </c:ser>
        <c:ser>
          <c:idx val="7"/>
          <c:order val="7"/>
          <c:tx>
            <c:strRef>
              <c:f>'14.2'!$J$38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F63-4CB6-B87C-D59736B3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024960"/>
        <c:axId val="239357952"/>
      </c:barChart>
      <c:catAx>
        <c:axId val="2380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57952"/>
        <c:crosses val="autoZero"/>
        <c:auto val="1"/>
        <c:lblAlgn val="ctr"/>
        <c:lblOffset val="100"/>
        <c:noMultiLvlLbl val="0"/>
      </c:catAx>
      <c:valAx>
        <c:axId val="239357952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0249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brutto</a:t>
            </a:r>
          </a:p>
        </c:rich>
      </c:tx>
      <c:layout>
        <c:manualLayout>
          <c:xMode val="edge"/>
          <c:yMode val="edge"/>
          <c:x val="2.4144810606041896E-3"/>
          <c:y val="1.6399302087024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01905319802483"/>
          <c:y val="0.11730394890440396"/>
          <c:w val="0.76550208681263932"/>
          <c:h val="0.845620359401977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2D58-41CF-B8C3-A7EEB731B5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D58-41CF-B8C3-A7EEB731B5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D58-41CF-B8C3-A7EEB731B5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D1CC-4EE3-AE6B-71BF6A6E80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B-D1CC-4EE3-AE6B-71BF6A6E80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D1CC-4EE3-AE6B-71BF6A6E80D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2D58-41CF-B8C3-A7EEB731B53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D1CC-4EE3-AE6B-71BF6A6E80D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D1CC-4EE3-AE6B-71BF6A6E80D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A-546B-4CF4-BA66-24C6A2768B6A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F-D1CC-4EE3-AE6B-71BF6A6E80D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B-546B-4CF4-BA66-24C6A2768B6A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C-546B-4CF4-BA66-24C6A2768B6A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0-D1CC-4EE3-AE6B-71BF6A6E80D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D1CC-4EE3-AE6B-71BF6A6E80D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D58-41CF-B8C3-A7EEB731B536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58-41CF-B8C3-A7EEB731B5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EE3-AE6B-71BF6A6E80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EE3-AE6B-71BF6A6E8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C-4EE3-AE6B-71BF6A6E80D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D58-41CF-B8C3-A7EEB731B536}"/>
                </c:ext>
              </c:extLst>
            </c:dLbl>
            <c:dLbl>
              <c:idx val="7"/>
              <c:layout>
                <c:manualLayout>
                  <c:x val="-0.18102565456855546"/>
                  <c:y val="8.467295695686764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C-4EE3-AE6B-71BF6A6E80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C-4EE3-AE6B-71BF6A6E80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C-4EE3-AE6B-71BF6A6E80D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46B-4CF4-BA66-24C6A2768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C-4EE3-AE6B-71BF6A6E80D7}"/>
                </c:ext>
              </c:extLst>
            </c:dLbl>
            <c:dLbl>
              <c:idx val="14"/>
              <c:layout>
                <c:manualLayout>
                  <c:x val="-0.16797069543132448"/>
                  <c:y val="-3.219528153881614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C-4EE3-AE6B-71BF6A6E80D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58-41CF-B8C3-A7EEB731B53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'4.1'!$A$25:$A$40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'4.1'!$B$25:$B$40</c:f>
              <c:numCache>
                <c:formatCode>#,##0.0</c:formatCode>
                <c:ptCount val="16"/>
                <c:pt idx="0">
                  <c:v>5730.1443410000011</c:v>
                </c:pt>
                <c:pt idx="1">
                  <c:v>897.34201899999994</c:v>
                </c:pt>
                <c:pt idx="2">
                  <c:v>1295.2439439999998</c:v>
                </c:pt>
                <c:pt idx="3">
                  <c:v>31.163132000000001</c:v>
                </c:pt>
                <c:pt idx="4">
                  <c:v>14.382480000000001</c:v>
                </c:pt>
                <c:pt idx="5">
                  <c:v>0.30272999999999994</c:v>
                </c:pt>
                <c:pt idx="6">
                  <c:v>8211.1220790000007</c:v>
                </c:pt>
                <c:pt idx="7">
                  <c:v>257.66300000000001</c:v>
                </c:pt>
                <c:pt idx="8">
                  <c:v>0</c:v>
                </c:pt>
                <c:pt idx="9">
                  <c:v>1669.9268399999996</c:v>
                </c:pt>
                <c:pt idx="10">
                  <c:v>38.670547999999997</c:v>
                </c:pt>
                <c:pt idx="11">
                  <c:v>1145.5658510000001</c:v>
                </c:pt>
                <c:pt idx="12">
                  <c:v>1793.9097160000001</c:v>
                </c:pt>
                <c:pt idx="13">
                  <c:v>0.13200000000000001</c:v>
                </c:pt>
                <c:pt idx="14">
                  <c:v>48.264191000000011</c:v>
                </c:pt>
                <c:pt idx="15">
                  <c:v>4140.1011859999999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58-41CF-B8C3-A7EEB731B5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'14.2'!$L$19:$L$26</c:f>
              <c:numCache>
                <c:formatCode>General</c:formatCode>
                <c:ptCount val="8"/>
              </c:numCache>
            </c:numRef>
          </c:cat>
          <c:val>
            <c:numRef>
              <c:f>'14.2'!$M$19:$M$26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1AB-41B7-ABDD-8E7EC0E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87392"/>
        <c:axId val="239388928"/>
      </c:barChart>
      <c:catAx>
        <c:axId val="23938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88928"/>
        <c:crosses val="autoZero"/>
        <c:auto val="1"/>
        <c:lblAlgn val="ctr"/>
        <c:lblOffset val="100"/>
        <c:noMultiLvlLbl val="0"/>
      </c:catAx>
      <c:valAx>
        <c:axId val="239388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873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64F-4F63-8439-5189DA88F5C3}"/>
              </c:ext>
            </c:extLst>
          </c:dPt>
          <c:cat>
            <c:numRef>
              <c:f>'14.3'!$J$19:$J$26</c:f>
              <c:numCache>
                <c:formatCode>General</c:formatCode>
                <c:ptCount val="8"/>
              </c:numCache>
            </c:numRef>
          </c:cat>
          <c:val>
            <c:numRef>
              <c:f>'14.3'!$K$19:$K$26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64F-4F63-8439-5189DA88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'14.3'!$H$19:$H$22</c:f>
              <c:numCache>
                <c:formatCode>0.0</c:formatCode>
                <c:ptCount val="4"/>
              </c:numCache>
            </c:numRef>
          </c:cat>
          <c:val>
            <c:numRef>
              <c:f>'14.3'!$I$19:$I$22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C6E-4C87-B0B1-18623D09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31200"/>
        <c:axId val="237745280"/>
      </c:barChart>
      <c:catAx>
        <c:axId val="23773120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745280"/>
        <c:crosses val="autoZero"/>
        <c:auto val="1"/>
        <c:lblAlgn val="ctr"/>
        <c:lblOffset val="100"/>
        <c:noMultiLvlLbl val="0"/>
      </c:catAx>
      <c:valAx>
        <c:axId val="2377452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31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'14.3'!$H$31:$H$38</c:f>
              <c:numCache>
                <c:formatCode>General</c:formatCode>
                <c:ptCount val="8"/>
              </c:numCache>
            </c:numRef>
          </c:cat>
          <c:val>
            <c:numRef>
              <c:f>'14.3'!$I$31:$I$38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D1A1-44DC-B712-E20257FC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74496"/>
        <c:axId val="239676032"/>
      </c:barChart>
      <c:catAx>
        <c:axId val="23967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76032"/>
        <c:crosses val="autoZero"/>
        <c:auto val="1"/>
        <c:lblAlgn val="ctr"/>
        <c:lblOffset val="100"/>
        <c:noMultiLvlLbl val="0"/>
      </c:catAx>
      <c:valAx>
        <c:axId val="2396760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744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5E00-4FCE-A12A-4B4C1DFBFB4B}"/>
            </c:ext>
          </c:extLst>
        </c:ser>
        <c:ser>
          <c:idx val="1"/>
          <c:order val="1"/>
          <c:tx>
            <c:strRef>
              <c:f>'14.3'!$J$32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E00-4FCE-A12A-4B4C1DFBFB4B}"/>
            </c:ext>
          </c:extLst>
        </c:ser>
        <c:ser>
          <c:idx val="2"/>
          <c:order val="2"/>
          <c:tx>
            <c:strRef>
              <c:f>'14.3'!$J$33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5E00-4FCE-A12A-4B4C1DFBFB4B}"/>
            </c:ext>
          </c:extLst>
        </c:ser>
        <c:ser>
          <c:idx val="3"/>
          <c:order val="3"/>
          <c:tx>
            <c:strRef>
              <c:f>'14.3'!$J$34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5E00-4FCE-A12A-4B4C1DFBFB4B}"/>
            </c:ext>
          </c:extLst>
        </c:ser>
        <c:ser>
          <c:idx val="4"/>
          <c:order val="4"/>
          <c:tx>
            <c:strRef>
              <c:f>'14.3'!$J$35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5E00-4FCE-A12A-4B4C1DFBFB4B}"/>
            </c:ext>
          </c:extLst>
        </c:ser>
        <c:ser>
          <c:idx val="5"/>
          <c:order val="5"/>
          <c:tx>
            <c:strRef>
              <c:f>'14.3'!$J$36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5E00-4FCE-A12A-4B4C1DFBFB4B}"/>
            </c:ext>
          </c:extLst>
        </c:ser>
        <c:ser>
          <c:idx val="6"/>
          <c:order val="6"/>
          <c:tx>
            <c:strRef>
              <c:f>'14.3'!$J$37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5E00-4FCE-A12A-4B4C1DFBFB4B}"/>
            </c:ext>
          </c:extLst>
        </c:ser>
        <c:ser>
          <c:idx val="7"/>
          <c:order val="7"/>
          <c:tx>
            <c:strRef>
              <c:f>'14.3'!$J$38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5E00-4FCE-A12A-4B4C1DF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725568"/>
        <c:axId val="239731456"/>
      </c:barChart>
      <c:catAx>
        <c:axId val="239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31456"/>
        <c:crosses val="autoZero"/>
        <c:auto val="1"/>
        <c:lblAlgn val="ctr"/>
        <c:lblOffset val="100"/>
        <c:noMultiLvlLbl val="0"/>
      </c:catAx>
      <c:valAx>
        <c:axId val="23973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2556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'14.3'!$L$19:$L$26</c:f>
              <c:numCache>
                <c:formatCode>General</c:formatCode>
                <c:ptCount val="8"/>
              </c:numCache>
            </c:numRef>
          </c:cat>
          <c:val>
            <c:numRef>
              <c:f>'14.3'!$M$19:$M$26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11-4650-B0ED-8393432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769088"/>
        <c:axId val="239770624"/>
      </c:barChart>
      <c:catAx>
        <c:axId val="23976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70624"/>
        <c:crosses val="autoZero"/>
        <c:auto val="1"/>
        <c:lblAlgn val="ctr"/>
        <c:lblOffset val="100"/>
        <c:noMultiLvlLbl val="0"/>
      </c:catAx>
      <c:valAx>
        <c:axId val="239770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69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FD1-42E3-A09A-2EB65BD5C696}"/>
              </c:ext>
            </c:extLst>
          </c:dPt>
          <c:cat>
            <c:numRef>
              <c:f>'14.4'!$J$19:$J$26</c:f>
              <c:numCache>
                <c:formatCode>General</c:formatCode>
                <c:ptCount val="8"/>
              </c:numCache>
            </c:numRef>
          </c:cat>
          <c:val>
            <c:numRef>
              <c:f>'14.4'!$K$19:$K$26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AFD1-42E3-A09A-2EB65BD5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'14.4'!$H$19:$H$22</c:f>
              <c:numCache>
                <c:formatCode>0.0</c:formatCode>
                <c:ptCount val="4"/>
              </c:numCache>
            </c:numRef>
          </c:cat>
          <c:val>
            <c:numRef>
              <c:f>'14.4'!$I$19:$I$22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D38-4C24-8E59-BCB61900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21152"/>
        <c:axId val="239535232"/>
      </c:barChart>
      <c:catAx>
        <c:axId val="23952115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35232"/>
        <c:crosses val="autoZero"/>
        <c:auto val="1"/>
        <c:lblAlgn val="ctr"/>
        <c:lblOffset val="100"/>
        <c:noMultiLvlLbl val="0"/>
      </c:catAx>
      <c:valAx>
        <c:axId val="2395352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211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'14.4'!$H$31:$H$38</c:f>
              <c:numCache>
                <c:formatCode>General</c:formatCode>
                <c:ptCount val="8"/>
              </c:numCache>
            </c:numRef>
          </c:cat>
          <c:val>
            <c:numRef>
              <c:f>'14.4'!$I$31:$I$38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E11-4256-AABF-09B2A480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51616"/>
        <c:axId val="239553152"/>
      </c:barChart>
      <c:catAx>
        <c:axId val="23955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53152"/>
        <c:crosses val="autoZero"/>
        <c:auto val="1"/>
        <c:lblAlgn val="ctr"/>
        <c:lblOffset val="100"/>
        <c:noMultiLvlLbl val="0"/>
      </c:catAx>
      <c:valAx>
        <c:axId val="2395531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516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D0F-482C-A2BD-14FF18E13774}"/>
            </c:ext>
          </c:extLst>
        </c:ser>
        <c:ser>
          <c:idx val="1"/>
          <c:order val="1"/>
          <c:tx>
            <c:strRef>
              <c:f>'14.4'!$J$32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D0F-482C-A2BD-14FF18E13774}"/>
            </c:ext>
          </c:extLst>
        </c:ser>
        <c:ser>
          <c:idx val="2"/>
          <c:order val="2"/>
          <c:tx>
            <c:strRef>
              <c:f>'14.4'!$J$33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D0F-482C-A2BD-14FF18E13774}"/>
            </c:ext>
          </c:extLst>
        </c:ser>
        <c:ser>
          <c:idx val="3"/>
          <c:order val="3"/>
          <c:tx>
            <c:strRef>
              <c:f>'14.4'!$J$34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D0F-482C-A2BD-14FF18E13774}"/>
            </c:ext>
          </c:extLst>
        </c:ser>
        <c:ser>
          <c:idx val="4"/>
          <c:order val="4"/>
          <c:tx>
            <c:strRef>
              <c:f>'14.4'!$J$35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D0F-482C-A2BD-14FF18E13774}"/>
            </c:ext>
          </c:extLst>
        </c:ser>
        <c:ser>
          <c:idx val="5"/>
          <c:order val="5"/>
          <c:tx>
            <c:strRef>
              <c:f>'14.4'!$J$36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D0F-482C-A2BD-14FF18E13774}"/>
            </c:ext>
          </c:extLst>
        </c:ser>
        <c:ser>
          <c:idx val="6"/>
          <c:order val="6"/>
          <c:tx>
            <c:strRef>
              <c:f>'14.4'!$J$37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D0F-482C-A2BD-14FF18E13774}"/>
            </c:ext>
          </c:extLst>
        </c:ser>
        <c:ser>
          <c:idx val="7"/>
          <c:order val="7"/>
          <c:tx>
            <c:strRef>
              <c:f>'14.4'!$J$38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D0F-482C-A2BD-14FF18E13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619072"/>
        <c:axId val="239629056"/>
      </c:barChart>
      <c:catAx>
        <c:axId val="2396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29056"/>
        <c:crosses val="autoZero"/>
        <c:auto val="1"/>
        <c:lblAlgn val="ctr"/>
        <c:lblOffset val="100"/>
        <c:noMultiLvlLbl val="0"/>
      </c:catAx>
      <c:valAx>
        <c:axId val="239629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výrobě tepla brutto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182001342337658E-2"/>
          <c:y val="6.328212203728262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36-8D3F-49FF-99F5-84FA02CAA9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35-8D3F-49FF-99F5-84FA02CAA9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34-8D3F-49FF-99F5-84FA02CAA9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33-8D3F-49FF-99F5-84FA02CAA9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32-8D3F-49FF-99F5-84FA02CAA9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70AB-453B-9F1F-CDB317E7DB5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31-8D3F-49FF-99F5-84FA02CAA93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70AB-453B-9F1F-CDB317E7DB5E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A88C-417D-8E14-13190C6E193A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30-8D3F-49FF-99F5-84FA02CAA939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2F-8D3F-49FF-99F5-84FA02CAA939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2E-8D3F-49FF-99F5-84FA02CAA939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D-8D3F-49FF-99F5-84FA02CAA939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8D3F-49FF-99F5-84FA02CAA939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8C-417D-8E14-13190C6E193A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D-8D3F-49FF-99F5-84FA02CAA939}"/>
                </c:ext>
              </c:extLst>
            </c:dLbl>
            <c:dLbl>
              <c:idx val="13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C-8D3F-49FF-99F5-84FA02CAA939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'4.2'!$B$22:$B$35</c:f>
              <c:numCache>
                <c:formatCode>#,##0.0</c:formatCode>
                <c:ptCount val="14"/>
                <c:pt idx="0">
                  <c:v>792.87163299999986</c:v>
                </c:pt>
                <c:pt idx="1">
                  <c:v>1079.6623630000001</c:v>
                </c:pt>
                <c:pt idx="2">
                  <c:v>1058.6981109999997</c:v>
                </c:pt>
                <c:pt idx="3">
                  <c:v>1378.2787169999999</c:v>
                </c:pt>
                <c:pt idx="4">
                  <c:v>668.64350400000001</c:v>
                </c:pt>
                <c:pt idx="5">
                  <c:v>692.47146699999996</c:v>
                </c:pt>
                <c:pt idx="6">
                  <c:v>369.87543599999998</c:v>
                </c:pt>
                <c:pt idx="7">
                  <c:v>4753.2079319999993</c:v>
                </c:pt>
                <c:pt idx="8">
                  <c:v>1052.3631440000001</c:v>
                </c:pt>
                <c:pt idx="9">
                  <c:v>960.13787300000001</c:v>
                </c:pt>
                <c:pt idx="10">
                  <c:v>883.57247200000018</c:v>
                </c:pt>
                <c:pt idx="11">
                  <c:v>3982.7146730000013</c:v>
                </c:pt>
                <c:pt idx="12">
                  <c:v>6279.1213129999987</c:v>
                </c:pt>
                <c:pt idx="13">
                  <c:v>1322.3154189999998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AB-453B-9F1F-CDB317E7DB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'14.4'!$L$19:$L$26</c:f>
              <c:numCache>
                <c:formatCode>General</c:formatCode>
                <c:ptCount val="8"/>
              </c:numCache>
            </c:numRef>
          </c:cat>
          <c:val>
            <c:numRef>
              <c:f>'14.4'!$M$19:$M$26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032-4E01-8319-2100C72C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46208"/>
        <c:axId val="239647744"/>
      </c:barChart>
      <c:catAx>
        <c:axId val="239646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47744"/>
        <c:crosses val="autoZero"/>
        <c:auto val="1"/>
        <c:lblAlgn val="ctr"/>
        <c:lblOffset val="100"/>
        <c:noMultiLvlLbl val="0"/>
      </c:catAx>
      <c:valAx>
        <c:axId val="239647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4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D01-4341-8E84-E98C8EC07ADE}"/>
              </c:ext>
            </c:extLst>
          </c:dPt>
          <c:cat>
            <c:numRef>
              <c:f>'14.5'!$J$19:$J$26</c:f>
              <c:numCache>
                <c:formatCode>General</c:formatCode>
                <c:ptCount val="8"/>
              </c:numCache>
            </c:numRef>
          </c:cat>
          <c:val>
            <c:numRef>
              <c:f>'14.5'!$K$19:$K$26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D01-4341-8E84-E98C8EC0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'14.5'!$H$19:$H$22</c:f>
              <c:numCache>
                <c:formatCode>0.0</c:formatCode>
                <c:ptCount val="4"/>
              </c:numCache>
            </c:numRef>
          </c:cat>
          <c:val>
            <c:numRef>
              <c:f>'14.5'!$I$19:$I$22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2F-4213-A774-7C0A38C6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074624"/>
        <c:axId val="226076160"/>
      </c:barChart>
      <c:catAx>
        <c:axId val="22607462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6076160"/>
        <c:crosses val="autoZero"/>
        <c:auto val="1"/>
        <c:lblAlgn val="ctr"/>
        <c:lblOffset val="100"/>
        <c:noMultiLvlLbl val="0"/>
      </c:catAx>
      <c:valAx>
        <c:axId val="2260761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0746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'14.5'!$H$31:$H$38</c:f>
              <c:numCache>
                <c:formatCode>General</c:formatCode>
                <c:ptCount val="8"/>
              </c:numCache>
            </c:numRef>
          </c:cat>
          <c:val>
            <c:numRef>
              <c:f>'14.5'!$I$31:$I$38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3DD-4BC7-8B22-ECCF7DFC7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05952"/>
        <c:axId val="239807488"/>
      </c:barChart>
      <c:catAx>
        <c:axId val="23980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807488"/>
        <c:crosses val="autoZero"/>
        <c:auto val="1"/>
        <c:lblAlgn val="ctr"/>
        <c:lblOffset val="100"/>
        <c:noMultiLvlLbl val="0"/>
      </c:catAx>
      <c:valAx>
        <c:axId val="23980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80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2800-4D3B-A173-467E32C29FDD}"/>
            </c:ext>
          </c:extLst>
        </c:ser>
        <c:ser>
          <c:idx val="1"/>
          <c:order val="1"/>
          <c:tx>
            <c:strRef>
              <c:f>'14.5'!$J$32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800-4D3B-A173-467E32C29FDD}"/>
            </c:ext>
          </c:extLst>
        </c:ser>
        <c:ser>
          <c:idx val="2"/>
          <c:order val="2"/>
          <c:tx>
            <c:strRef>
              <c:f>'14.5'!$J$33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2800-4D3B-A173-467E32C29FDD}"/>
            </c:ext>
          </c:extLst>
        </c:ser>
        <c:ser>
          <c:idx val="3"/>
          <c:order val="3"/>
          <c:tx>
            <c:strRef>
              <c:f>'14.5'!$J$34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800-4D3B-A173-467E32C29FDD}"/>
            </c:ext>
          </c:extLst>
        </c:ser>
        <c:ser>
          <c:idx val="4"/>
          <c:order val="4"/>
          <c:tx>
            <c:strRef>
              <c:f>'14.5'!$J$35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2800-4D3B-A173-467E32C29FDD}"/>
            </c:ext>
          </c:extLst>
        </c:ser>
        <c:ser>
          <c:idx val="5"/>
          <c:order val="5"/>
          <c:tx>
            <c:strRef>
              <c:f>'14.5'!$J$36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800-4D3B-A173-467E32C29FDD}"/>
            </c:ext>
          </c:extLst>
        </c:ser>
        <c:ser>
          <c:idx val="6"/>
          <c:order val="6"/>
          <c:tx>
            <c:strRef>
              <c:f>'14.5'!$J$37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800-4D3B-A173-467E32C29FDD}"/>
            </c:ext>
          </c:extLst>
        </c:ser>
        <c:ser>
          <c:idx val="7"/>
          <c:order val="7"/>
          <c:tx>
            <c:strRef>
              <c:f>'14.5'!$J$38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2800-4D3B-A173-467E32C29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173888"/>
        <c:axId val="273187968"/>
      </c:barChart>
      <c:catAx>
        <c:axId val="27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187968"/>
        <c:crosses val="autoZero"/>
        <c:auto val="1"/>
        <c:lblAlgn val="ctr"/>
        <c:lblOffset val="100"/>
        <c:noMultiLvlLbl val="0"/>
      </c:catAx>
      <c:valAx>
        <c:axId val="273187968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173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'14.5'!$L$19:$L$26</c:f>
              <c:numCache>
                <c:formatCode>General</c:formatCode>
                <c:ptCount val="8"/>
              </c:numCache>
            </c:numRef>
          </c:cat>
          <c:val>
            <c:numRef>
              <c:f>'14.5'!$M$19:$M$26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C21-4B22-BD3E-2E05E53F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13312"/>
        <c:axId val="273214848"/>
      </c:barChart>
      <c:catAx>
        <c:axId val="273213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214848"/>
        <c:crosses val="autoZero"/>
        <c:auto val="1"/>
        <c:lblAlgn val="ctr"/>
        <c:lblOffset val="100"/>
        <c:noMultiLvlLbl val="0"/>
      </c:catAx>
      <c:valAx>
        <c:axId val="2732148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13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121-47DF-A066-939F8AF5BEA4}"/>
              </c:ext>
            </c:extLst>
          </c:dPt>
          <c:cat>
            <c:numRef>
              <c:f>'14.6'!$J$19:$J$26</c:f>
              <c:numCache>
                <c:formatCode>General</c:formatCode>
                <c:ptCount val="8"/>
              </c:numCache>
            </c:numRef>
          </c:cat>
          <c:val>
            <c:numRef>
              <c:f>'14.6'!$K$19:$K$26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121-47DF-A066-939F8AF5B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'14.6'!$H$19:$H$22</c:f>
              <c:numCache>
                <c:formatCode>0.0</c:formatCode>
                <c:ptCount val="4"/>
              </c:numCache>
            </c:numRef>
          </c:cat>
          <c:val>
            <c:numRef>
              <c:f>'14.6'!$I$19:$I$22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049-4F71-88B4-02D8FD81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43584"/>
        <c:axId val="248645120"/>
      </c:barChart>
      <c:catAx>
        <c:axId val="24864358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45120"/>
        <c:crosses val="autoZero"/>
        <c:auto val="1"/>
        <c:lblAlgn val="ctr"/>
        <c:lblOffset val="100"/>
        <c:noMultiLvlLbl val="0"/>
      </c:catAx>
      <c:valAx>
        <c:axId val="2486451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435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'14.6'!$H$31:$H$38</c:f>
              <c:numCache>
                <c:formatCode>General</c:formatCode>
                <c:ptCount val="8"/>
              </c:numCache>
            </c:numRef>
          </c:cat>
          <c:val>
            <c:numRef>
              <c:f>'14.6'!$I$31:$I$38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4A7-4652-9AA5-5FA97742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57408"/>
        <c:axId val="248658944"/>
      </c:barChart>
      <c:catAx>
        <c:axId val="24865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58944"/>
        <c:crosses val="autoZero"/>
        <c:auto val="1"/>
        <c:lblAlgn val="ctr"/>
        <c:lblOffset val="100"/>
        <c:noMultiLvlLbl val="0"/>
      </c:catAx>
      <c:valAx>
        <c:axId val="24865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5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A14-45F6-84A2-7B3CE5193F8B}"/>
            </c:ext>
          </c:extLst>
        </c:ser>
        <c:ser>
          <c:idx val="1"/>
          <c:order val="1"/>
          <c:tx>
            <c:strRef>
              <c:f>'14.6'!$J$32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A14-45F6-84A2-7B3CE5193F8B}"/>
            </c:ext>
          </c:extLst>
        </c:ser>
        <c:ser>
          <c:idx val="2"/>
          <c:order val="2"/>
          <c:tx>
            <c:strRef>
              <c:f>'14.6'!$J$33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A14-45F6-84A2-7B3CE5193F8B}"/>
            </c:ext>
          </c:extLst>
        </c:ser>
        <c:ser>
          <c:idx val="3"/>
          <c:order val="3"/>
          <c:tx>
            <c:strRef>
              <c:f>'14.6'!$J$34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A14-45F6-84A2-7B3CE5193F8B}"/>
            </c:ext>
          </c:extLst>
        </c:ser>
        <c:ser>
          <c:idx val="4"/>
          <c:order val="4"/>
          <c:tx>
            <c:strRef>
              <c:f>'14.6'!$J$35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A14-45F6-84A2-7B3CE5193F8B}"/>
            </c:ext>
          </c:extLst>
        </c:ser>
        <c:ser>
          <c:idx val="5"/>
          <c:order val="5"/>
          <c:tx>
            <c:strRef>
              <c:f>'14.6'!$J$36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A14-45F6-84A2-7B3CE5193F8B}"/>
            </c:ext>
          </c:extLst>
        </c:ser>
        <c:ser>
          <c:idx val="6"/>
          <c:order val="6"/>
          <c:tx>
            <c:strRef>
              <c:f>'14.6'!$J$37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A14-45F6-84A2-7B3CE5193F8B}"/>
            </c:ext>
          </c:extLst>
        </c:ser>
        <c:ser>
          <c:idx val="7"/>
          <c:order val="7"/>
          <c:tx>
            <c:strRef>
              <c:f>'14.6'!$J$38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A14-45F6-84A2-7B3CE519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509760"/>
        <c:axId val="273523840"/>
      </c:barChart>
      <c:catAx>
        <c:axId val="2735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23840"/>
        <c:crosses val="autoZero"/>
        <c:auto val="1"/>
        <c:lblAlgn val="ctr"/>
        <c:lblOffset val="100"/>
        <c:noMultiLvlLbl val="0"/>
      </c:catAx>
      <c:valAx>
        <c:axId val="2735238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09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CC-4B95-985B-10F246F75AF3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CC-4B95-985B-10F246F75AF3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CC-4B95-985B-10F246F75AF3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CC-4B95-985B-10F246F75AF3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CC-4B95-985B-10F246F75AF3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CC-4B95-985B-10F246F75AF3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CC-4B95-985B-10F246F75AF3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CC-4B95-985B-10F246F75AF3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CC-4B95-985B-10F246F75AF3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CC-4B95-985B-10F246F75AF3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CC-4B95-985B-10F246F75AF3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CC-4B95-985B-10F246F75AF3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CC-4B95-985B-10F246F75AF3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CC-4B95-985B-10F246F7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59232"/>
        <c:axId val="225760768"/>
      </c:barChart>
      <c:catAx>
        <c:axId val="22575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5760768"/>
        <c:crosses val="autoZero"/>
        <c:auto val="1"/>
        <c:lblAlgn val="ctr"/>
        <c:lblOffset val="100"/>
        <c:noMultiLvlLbl val="0"/>
      </c:catAx>
      <c:valAx>
        <c:axId val="22576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257592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828571428571428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'14.6'!$L$19:$L$26</c:f>
              <c:numCache>
                <c:formatCode>General</c:formatCode>
                <c:ptCount val="8"/>
              </c:numCache>
            </c:numRef>
          </c:cat>
          <c:val>
            <c:numRef>
              <c:f>'14.6'!$M$19:$M$26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FC-4B78-9C3C-48E068C9C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45088"/>
        <c:axId val="273546624"/>
      </c:barChart>
      <c:catAx>
        <c:axId val="273545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46624"/>
        <c:crosses val="autoZero"/>
        <c:auto val="1"/>
        <c:lblAlgn val="ctr"/>
        <c:lblOffset val="100"/>
        <c:noMultiLvlLbl val="0"/>
      </c:catAx>
      <c:valAx>
        <c:axId val="273546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45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A30-4CEE-82F4-84E39EA87D4D}"/>
              </c:ext>
            </c:extLst>
          </c:dPt>
          <c:cat>
            <c:numRef>
              <c:f>'14.7'!$J$19:$J$26</c:f>
              <c:numCache>
                <c:formatCode>General</c:formatCode>
                <c:ptCount val="8"/>
              </c:numCache>
            </c:numRef>
          </c:cat>
          <c:val>
            <c:numRef>
              <c:f>'14.7'!$K$19:$K$26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EA30-4CEE-82F4-84E39EA8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'14.7'!$H$19:$H$22</c:f>
              <c:numCache>
                <c:formatCode>0.0</c:formatCode>
                <c:ptCount val="4"/>
              </c:numCache>
            </c:numRef>
          </c:cat>
          <c:val>
            <c:numRef>
              <c:f>'14.7'!$I$19:$I$22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DEF-469E-8882-6677712C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90592"/>
        <c:axId val="273392384"/>
      </c:barChart>
      <c:catAx>
        <c:axId val="27339059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392384"/>
        <c:crosses val="autoZero"/>
        <c:auto val="1"/>
        <c:lblAlgn val="ctr"/>
        <c:lblOffset val="100"/>
        <c:noMultiLvlLbl val="0"/>
      </c:catAx>
      <c:valAx>
        <c:axId val="273392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3905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'14.7'!$H$31:$H$38</c:f>
              <c:numCache>
                <c:formatCode>General</c:formatCode>
                <c:ptCount val="8"/>
              </c:numCache>
            </c:numRef>
          </c:cat>
          <c:val>
            <c:numRef>
              <c:f>'14.7'!$I$31:$I$38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42B-43B9-B62D-C3F42B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21056"/>
        <c:axId val="273422592"/>
      </c:barChart>
      <c:catAx>
        <c:axId val="27342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422592"/>
        <c:crosses val="autoZero"/>
        <c:auto val="1"/>
        <c:lblAlgn val="ctr"/>
        <c:lblOffset val="100"/>
        <c:noMultiLvlLbl val="0"/>
      </c:catAx>
      <c:valAx>
        <c:axId val="273422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42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85F-4B2D-94E1-A077602F6E15}"/>
            </c:ext>
          </c:extLst>
        </c:ser>
        <c:ser>
          <c:idx val="1"/>
          <c:order val="1"/>
          <c:tx>
            <c:strRef>
              <c:f>'14.7'!$J$32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85F-4B2D-94E1-A077602F6E15}"/>
            </c:ext>
          </c:extLst>
        </c:ser>
        <c:ser>
          <c:idx val="2"/>
          <c:order val="2"/>
          <c:tx>
            <c:strRef>
              <c:f>'14.7'!$J$33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85F-4B2D-94E1-A077602F6E15}"/>
            </c:ext>
          </c:extLst>
        </c:ser>
        <c:ser>
          <c:idx val="3"/>
          <c:order val="3"/>
          <c:tx>
            <c:strRef>
              <c:f>'14.7'!$J$34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85F-4B2D-94E1-A077602F6E15}"/>
            </c:ext>
          </c:extLst>
        </c:ser>
        <c:ser>
          <c:idx val="4"/>
          <c:order val="4"/>
          <c:tx>
            <c:strRef>
              <c:f>'14.7'!$J$35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85F-4B2D-94E1-A077602F6E15}"/>
            </c:ext>
          </c:extLst>
        </c:ser>
        <c:ser>
          <c:idx val="5"/>
          <c:order val="5"/>
          <c:tx>
            <c:strRef>
              <c:f>'14.7'!$J$36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85F-4B2D-94E1-A077602F6E15}"/>
            </c:ext>
          </c:extLst>
        </c:ser>
        <c:ser>
          <c:idx val="6"/>
          <c:order val="6"/>
          <c:tx>
            <c:strRef>
              <c:f>'14.7'!$J$37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85F-4B2D-94E1-A077602F6E15}"/>
            </c:ext>
          </c:extLst>
        </c:ser>
        <c:ser>
          <c:idx val="7"/>
          <c:order val="7"/>
          <c:tx>
            <c:strRef>
              <c:f>'14.7'!$J$38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85F-4B2D-94E1-A077602F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301760"/>
        <c:axId val="199307648"/>
      </c:barChart>
      <c:catAx>
        <c:axId val="19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07648"/>
        <c:crosses val="autoZero"/>
        <c:auto val="1"/>
        <c:lblAlgn val="ctr"/>
        <c:lblOffset val="100"/>
        <c:noMultiLvlLbl val="0"/>
      </c:catAx>
      <c:valAx>
        <c:axId val="1993076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01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'14.7'!$L$19:$L$26</c:f>
              <c:numCache>
                <c:formatCode>General</c:formatCode>
                <c:ptCount val="8"/>
              </c:numCache>
            </c:numRef>
          </c:cat>
          <c:val>
            <c:numRef>
              <c:f>'14.7'!$M$19:$M$26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4F-4C99-971D-152B3649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37088"/>
        <c:axId val="199338624"/>
      </c:barChart>
      <c:catAx>
        <c:axId val="19933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38624"/>
        <c:crosses val="autoZero"/>
        <c:auto val="1"/>
        <c:lblAlgn val="ctr"/>
        <c:lblOffset val="100"/>
        <c:noMultiLvlLbl val="0"/>
      </c:catAx>
      <c:valAx>
        <c:axId val="19933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3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FEC-4315-80D4-4B7A801E662B}"/>
              </c:ext>
            </c:extLst>
          </c:dPt>
          <c:cat>
            <c:numRef>
              <c:f>'14.8'!$J$19:$J$26</c:f>
              <c:numCache>
                <c:formatCode>General</c:formatCode>
                <c:ptCount val="8"/>
              </c:numCache>
            </c:numRef>
          </c:cat>
          <c:val>
            <c:numRef>
              <c:f>'14.8'!$K$19:$K$26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FEC-4315-80D4-4B7A801E6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'14.8'!$H$19:$H$22</c:f>
              <c:numCache>
                <c:formatCode>0.0</c:formatCode>
                <c:ptCount val="4"/>
              </c:numCache>
            </c:numRef>
          </c:cat>
          <c:val>
            <c:numRef>
              <c:f>'14.8'!$I$19:$I$22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4731-47CA-88D3-4FD328BA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51328"/>
        <c:axId val="239141632"/>
      </c:barChart>
      <c:catAx>
        <c:axId val="273251328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41632"/>
        <c:crosses val="autoZero"/>
        <c:auto val="1"/>
        <c:lblAlgn val="ctr"/>
        <c:lblOffset val="100"/>
        <c:noMultiLvlLbl val="0"/>
      </c:catAx>
      <c:valAx>
        <c:axId val="239141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513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'14.8'!$H$31:$H$38</c:f>
              <c:numCache>
                <c:formatCode>General</c:formatCode>
                <c:ptCount val="8"/>
              </c:numCache>
            </c:numRef>
          </c:cat>
          <c:val>
            <c:numRef>
              <c:f>'14.8'!$I$31:$I$38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A-4152-B6DE-430C151A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62112"/>
        <c:axId val="239163648"/>
      </c:barChart>
      <c:catAx>
        <c:axId val="23916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63648"/>
        <c:crosses val="autoZero"/>
        <c:auto val="1"/>
        <c:lblAlgn val="ctr"/>
        <c:lblOffset val="100"/>
        <c:noMultiLvlLbl val="0"/>
      </c:catAx>
      <c:valAx>
        <c:axId val="239163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162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568-4295-8493-CE17D15AB661}"/>
            </c:ext>
          </c:extLst>
        </c:ser>
        <c:ser>
          <c:idx val="1"/>
          <c:order val="1"/>
          <c:tx>
            <c:strRef>
              <c:f>'14.8'!$J$32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568-4295-8493-CE17D15AB661}"/>
            </c:ext>
          </c:extLst>
        </c:ser>
        <c:ser>
          <c:idx val="2"/>
          <c:order val="2"/>
          <c:tx>
            <c:strRef>
              <c:f>'14.8'!$J$33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568-4295-8493-CE17D15AB661}"/>
            </c:ext>
          </c:extLst>
        </c:ser>
        <c:ser>
          <c:idx val="3"/>
          <c:order val="3"/>
          <c:tx>
            <c:strRef>
              <c:f>'14.8'!$J$34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568-4295-8493-CE17D15AB661}"/>
            </c:ext>
          </c:extLst>
        </c:ser>
        <c:ser>
          <c:idx val="4"/>
          <c:order val="4"/>
          <c:tx>
            <c:strRef>
              <c:f>'14.8'!$J$35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568-4295-8493-CE17D15AB661}"/>
            </c:ext>
          </c:extLst>
        </c:ser>
        <c:ser>
          <c:idx val="5"/>
          <c:order val="5"/>
          <c:tx>
            <c:strRef>
              <c:f>'14.8'!$J$36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568-4295-8493-CE17D15AB661}"/>
            </c:ext>
          </c:extLst>
        </c:ser>
        <c:ser>
          <c:idx val="6"/>
          <c:order val="6"/>
          <c:tx>
            <c:strRef>
              <c:f>'14.8'!$J$37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568-4295-8493-CE17D15AB661}"/>
            </c:ext>
          </c:extLst>
        </c:ser>
        <c:ser>
          <c:idx val="7"/>
          <c:order val="7"/>
          <c:tx>
            <c:strRef>
              <c:f>'14.8'!$J$38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568-4295-8493-CE17D15A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91008"/>
        <c:axId val="239313280"/>
      </c:barChart>
      <c:catAx>
        <c:axId val="2392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13280"/>
        <c:crosses val="autoZero"/>
        <c:auto val="1"/>
        <c:lblAlgn val="ctr"/>
        <c:lblOffset val="100"/>
        <c:noMultiLvlLbl val="0"/>
      </c:catAx>
      <c:valAx>
        <c:axId val="239313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29100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v krajích ČR (TJ)</a:t>
            </a:r>
          </a:p>
        </c:rich>
      </c:tx>
      <c:layout>
        <c:manualLayout>
          <c:xMode val="edge"/>
          <c:yMode val="edge"/>
          <c:x val="1.4614830998366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914833822405579E-2"/>
          <c:y val="0.11408768804251168"/>
          <c:w val="0.88530669494128988"/>
          <c:h val="0.8000193850329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'4.2'!$A$7</c:f>
              <c:strCache>
                <c:ptCount val="1"/>
                <c:pt idx="0">
                  <c:v>Hlavní město Praha</c:v>
                </c:pt>
              </c:strCache>
            </c:strRef>
          </c:tx>
          <c:invertIfNegative val="0"/>
          <c:val>
            <c:numRef>
              <c:f>'4.2'!$B$7:$M$7</c:f>
              <c:numCache>
                <c:formatCode>#,##0.0</c:formatCode>
                <c:ptCount val="12"/>
                <c:pt idx="0">
                  <c:v>709.32196699999986</c:v>
                </c:pt>
                <c:pt idx="1">
                  <c:v>488.92312900000007</c:v>
                </c:pt>
                <c:pt idx="2">
                  <c:v>441.516412</c:v>
                </c:pt>
                <c:pt idx="3">
                  <c:v>344.59405799999996</c:v>
                </c:pt>
                <c:pt idx="4">
                  <c:v>252.05553299999997</c:v>
                </c:pt>
                <c:pt idx="5">
                  <c:v>196.22204199999999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A-4182-821D-07A924959D79}"/>
            </c:ext>
          </c:extLst>
        </c:ser>
        <c:ser>
          <c:idx val="1"/>
          <c:order val="1"/>
          <c:tx>
            <c:strRef>
              <c:f>'4.2'!$A$8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'4.2'!$B$8:$M$8</c:f>
              <c:numCache>
                <c:formatCode>#,##0.0</c:formatCode>
                <c:ptCount val="12"/>
                <c:pt idx="0">
                  <c:v>965.07526899999925</c:v>
                </c:pt>
                <c:pt idx="1">
                  <c:v>689.04347000000018</c:v>
                </c:pt>
                <c:pt idx="2">
                  <c:v>641.59943699999985</c:v>
                </c:pt>
                <c:pt idx="3">
                  <c:v>482.47382300000021</c:v>
                </c:pt>
                <c:pt idx="4">
                  <c:v>343.44593599999996</c:v>
                </c:pt>
                <c:pt idx="5">
                  <c:v>253.74260399999997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A-4182-821D-07A924959D79}"/>
            </c:ext>
          </c:extLst>
        </c:ser>
        <c:ser>
          <c:idx val="2"/>
          <c:order val="2"/>
          <c:tx>
            <c:strRef>
              <c:f>'4.2'!$A$9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'4.2'!$B$9:$M$9</c:f>
              <c:numCache>
                <c:formatCode>#,##0.0</c:formatCode>
                <c:ptCount val="12"/>
                <c:pt idx="0">
                  <c:v>1054.736126</c:v>
                </c:pt>
                <c:pt idx="1">
                  <c:v>701.66929299999993</c:v>
                </c:pt>
                <c:pt idx="2">
                  <c:v>645.38185900000042</c:v>
                </c:pt>
                <c:pt idx="3">
                  <c:v>454.17056399999979</c:v>
                </c:pt>
                <c:pt idx="4">
                  <c:v>330.53824399999974</c:v>
                </c:pt>
                <c:pt idx="5">
                  <c:v>273.98930300000012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A-4182-821D-07A924959D79}"/>
            </c:ext>
          </c:extLst>
        </c:ser>
        <c:ser>
          <c:idx val="3"/>
          <c:order val="3"/>
          <c:tx>
            <c:strRef>
              <c:f>'4.2'!$A$10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'4.2'!$B$10:$M$10</c:f>
              <c:numCache>
                <c:formatCode>#,##0.0</c:formatCode>
                <c:ptCount val="12"/>
                <c:pt idx="0">
                  <c:v>985.25076799999999</c:v>
                </c:pt>
                <c:pt idx="1">
                  <c:v>711.01032000000021</c:v>
                </c:pt>
                <c:pt idx="2">
                  <c:v>690.97668600000009</c:v>
                </c:pt>
                <c:pt idx="3">
                  <c:v>605.79929399999992</c:v>
                </c:pt>
                <c:pt idx="4">
                  <c:v>462.10962499999999</c:v>
                </c:pt>
                <c:pt idx="5">
                  <c:v>310.369798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6A-4182-821D-07A924959D79}"/>
            </c:ext>
          </c:extLst>
        </c:ser>
        <c:ser>
          <c:idx val="4"/>
          <c:order val="4"/>
          <c:tx>
            <c:strRef>
              <c:f>'4.2'!$A$11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'4.2'!$B$11:$M$11</c:f>
              <c:numCache>
                <c:formatCode>#,##0.0</c:formatCode>
                <c:ptCount val="12"/>
                <c:pt idx="0">
                  <c:v>491.05285600000002</c:v>
                </c:pt>
                <c:pt idx="1">
                  <c:v>365.68694899999997</c:v>
                </c:pt>
                <c:pt idx="2">
                  <c:v>353.94947800000006</c:v>
                </c:pt>
                <c:pt idx="3">
                  <c:v>283.96716899999996</c:v>
                </c:pt>
                <c:pt idx="4">
                  <c:v>213.23934700000004</c:v>
                </c:pt>
                <c:pt idx="5">
                  <c:v>171.43698800000001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A-4182-821D-07A924959D79}"/>
            </c:ext>
          </c:extLst>
        </c:ser>
        <c:ser>
          <c:idx val="5"/>
          <c:order val="5"/>
          <c:tx>
            <c:strRef>
              <c:f>'4.2'!$A$12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'4.2'!$B$12:$M$12</c:f>
              <c:numCache>
                <c:formatCode>#,##0.0</c:formatCode>
                <c:ptCount val="12"/>
                <c:pt idx="0">
                  <c:v>624.08105599999988</c:v>
                </c:pt>
                <c:pt idx="1">
                  <c:v>400.29184900000013</c:v>
                </c:pt>
                <c:pt idx="2">
                  <c:v>364.19347599999998</c:v>
                </c:pt>
                <c:pt idx="3">
                  <c:v>298.14970699999992</c:v>
                </c:pt>
                <c:pt idx="4">
                  <c:v>210.16280800000001</c:v>
                </c:pt>
                <c:pt idx="5">
                  <c:v>184.15895200000003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6A-4182-821D-07A924959D79}"/>
            </c:ext>
          </c:extLst>
        </c:ser>
        <c:ser>
          <c:idx val="6"/>
          <c:order val="6"/>
          <c:tx>
            <c:strRef>
              <c:f>'4.2'!$A$13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'4.2'!$B$13:$M$13</c:f>
              <c:numCache>
                <c:formatCode>#,##0.0</c:formatCode>
                <c:ptCount val="12"/>
                <c:pt idx="0">
                  <c:v>336.09518299999985</c:v>
                </c:pt>
                <c:pt idx="1">
                  <c:v>240.93515899999994</c:v>
                </c:pt>
                <c:pt idx="2">
                  <c:v>221.33312599999996</c:v>
                </c:pt>
                <c:pt idx="3">
                  <c:v>174.67012300000002</c:v>
                </c:pt>
                <c:pt idx="4">
                  <c:v>102.71873300000001</c:v>
                </c:pt>
                <c:pt idx="5">
                  <c:v>92.486579999999961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6A-4182-821D-07A924959D79}"/>
            </c:ext>
          </c:extLst>
        </c:ser>
        <c:ser>
          <c:idx val="7"/>
          <c:order val="7"/>
          <c:tx>
            <c:strRef>
              <c:f>'4.2'!$A$14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'4.2'!$B$14:$M$14</c:f>
              <c:numCache>
                <c:formatCode>#,##0.0</c:formatCode>
                <c:ptCount val="12"/>
                <c:pt idx="0">
                  <c:v>3075.4340309999993</c:v>
                </c:pt>
                <c:pt idx="1">
                  <c:v>2261.7218570000009</c:v>
                </c:pt>
                <c:pt idx="2">
                  <c:v>2225.2804430000001</c:v>
                </c:pt>
                <c:pt idx="3">
                  <c:v>1864.0455379999999</c:v>
                </c:pt>
                <c:pt idx="4">
                  <c:v>1492.5209289999996</c:v>
                </c:pt>
                <c:pt idx="5">
                  <c:v>1396.6414649999997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6A-4182-821D-07A924959D79}"/>
            </c:ext>
          </c:extLst>
        </c:ser>
        <c:ser>
          <c:idx val="8"/>
          <c:order val="8"/>
          <c:tx>
            <c:strRef>
              <c:f>'4.2'!$A$15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'4.2'!$B$15:$M$15</c:f>
              <c:numCache>
                <c:formatCode>#,##0.0</c:formatCode>
                <c:ptCount val="12"/>
                <c:pt idx="0">
                  <c:v>850.05066999999985</c:v>
                </c:pt>
                <c:pt idx="1">
                  <c:v>565.24557500000003</c:v>
                </c:pt>
                <c:pt idx="2">
                  <c:v>530.88060799999971</c:v>
                </c:pt>
                <c:pt idx="3">
                  <c:v>431.36852900000008</c:v>
                </c:pt>
                <c:pt idx="4">
                  <c:v>336.68710199999998</c:v>
                </c:pt>
                <c:pt idx="5">
                  <c:v>284.30751300000003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6A-4182-821D-07A924959D79}"/>
            </c:ext>
          </c:extLst>
        </c:ser>
        <c:ser>
          <c:idx val="9"/>
          <c:order val="9"/>
          <c:tx>
            <c:strRef>
              <c:f>'4.2'!$A$16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'4.2'!$B$16:$M$16</c:f>
              <c:numCache>
                <c:formatCode>#,##0.0</c:formatCode>
                <c:ptCount val="12"/>
                <c:pt idx="0">
                  <c:v>902.70388799999989</c:v>
                </c:pt>
                <c:pt idx="1">
                  <c:v>649.81579099999999</c:v>
                </c:pt>
                <c:pt idx="2">
                  <c:v>587.621218</c:v>
                </c:pt>
                <c:pt idx="3">
                  <c:v>443.86183599999993</c:v>
                </c:pt>
                <c:pt idx="4">
                  <c:v>281.71265900000003</c:v>
                </c:pt>
                <c:pt idx="5">
                  <c:v>234.56337800000003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6A-4182-821D-07A924959D79}"/>
            </c:ext>
          </c:extLst>
        </c:ser>
        <c:ser>
          <c:idx val="10"/>
          <c:order val="10"/>
          <c:tx>
            <c:strRef>
              <c:f>'4.2'!$A$17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'4.2'!$B$17:$M$17</c:f>
              <c:numCache>
                <c:formatCode>#,##0.0</c:formatCode>
                <c:ptCount val="12"/>
                <c:pt idx="0">
                  <c:v>840.60329000000013</c:v>
                </c:pt>
                <c:pt idx="1">
                  <c:v>597.00464899999997</c:v>
                </c:pt>
                <c:pt idx="2">
                  <c:v>542.08399200000008</c:v>
                </c:pt>
                <c:pt idx="3">
                  <c:v>407.43193100000002</c:v>
                </c:pt>
                <c:pt idx="4">
                  <c:v>269.92995600000012</c:v>
                </c:pt>
                <c:pt idx="5">
                  <c:v>206.21058500000004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6A-4182-821D-07A924959D79}"/>
            </c:ext>
          </c:extLst>
        </c:ser>
        <c:ser>
          <c:idx val="11"/>
          <c:order val="11"/>
          <c:tx>
            <c:strRef>
              <c:f>'4.2'!$A$18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'4.2'!$B$18:$M$18</c:f>
              <c:numCache>
                <c:formatCode>#,##0.0</c:formatCode>
                <c:ptCount val="12"/>
                <c:pt idx="0">
                  <c:v>3281.1508370000015</c:v>
                </c:pt>
                <c:pt idx="1">
                  <c:v>2393.5586159999984</c:v>
                </c:pt>
                <c:pt idx="2">
                  <c:v>2148.2453090000004</c:v>
                </c:pt>
                <c:pt idx="3">
                  <c:v>1683.5065709999997</c:v>
                </c:pt>
                <c:pt idx="4">
                  <c:v>1258.550236000001</c:v>
                </c:pt>
                <c:pt idx="5">
                  <c:v>1040.6578660000002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6A-4182-821D-07A924959D79}"/>
            </c:ext>
          </c:extLst>
        </c:ser>
        <c:ser>
          <c:idx val="12"/>
          <c:order val="12"/>
          <c:tx>
            <c:strRef>
              <c:f>'4.2'!$A$19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'4.2'!$B$19:$M$19</c:f>
              <c:numCache>
                <c:formatCode>#,##0.0</c:formatCode>
                <c:ptCount val="12"/>
                <c:pt idx="0">
                  <c:v>3517.9396600000014</c:v>
                </c:pt>
                <c:pt idx="1">
                  <c:v>2862.9369629999987</c:v>
                </c:pt>
                <c:pt idx="2">
                  <c:v>2875.2422229999993</c:v>
                </c:pt>
                <c:pt idx="3">
                  <c:v>2251.9850459999993</c:v>
                </c:pt>
                <c:pt idx="4">
                  <c:v>2078.127043</c:v>
                </c:pt>
                <c:pt idx="5">
                  <c:v>1949.0092239999997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6A-4182-821D-07A924959D79}"/>
            </c:ext>
          </c:extLst>
        </c:ser>
        <c:ser>
          <c:idx val="13"/>
          <c:order val="13"/>
          <c:tx>
            <c:strRef>
              <c:f>'4.2'!$A$20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'4.2'!$B$20:$M$20</c:f>
              <c:numCache>
                <c:formatCode>#,##0.0</c:formatCode>
                <c:ptCount val="12"/>
                <c:pt idx="0">
                  <c:v>878.40841099999977</c:v>
                </c:pt>
                <c:pt idx="1">
                  <c:v>654.3858879999998</c:v>
                </c:pt>
                <c:pt idx="2">
                  <c:v>585.19651299999998</c:v>
                </c:pt>
                <c:pt idx="3">
                  <c:v>516.21829299999979</c:v>
                </c:pt>
                <c:pt idx="4">
                  <c:v>423.77421600000002</c:v>
                </c:pt>
                <c:pt idx="5">
                  <c:v>382.32291000000004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6A-4182-821D-07A92495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913536"/>
        <c:axId val="230915072"/>
      </c:barChart>
      <c:catAx>
        <c:axId val="2309135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15072"/>
        <c:crosses val="autoZero"/>
        <c:auto val="1"/>
        <c:lblAlgn val="ctr"/>
        <c:lblOffset val="100"/>
        <c:noMultiLvlLbl val="0"/>
      </c:catAx>
      <c:valAx>
        <c:axId val="230915072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913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'14.8'!$L$19:$L$26</c:f>
              <c:numCache>
                <c:formatCode>General</c:formatCode>
                <c:ptCount val="8"/>
              </c:numCache>
            </c:numRef>
          </c:cat>
          <c:val>
            <c:numRef>
              <c:f>'14.8'!$M$19:$M$26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CF2-4986-BA65-CA71F5D8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26336"/>
        <c:axId val="239327872"/>
      </c:barChart>
      <c:catAx>
        <c:axId val="23932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27872"/>
        <c:crosses val="autoZero"/>
        <c:auto val="1"/>
        <c:lblAlgn val="ctr"/>
        <c:lblOffset val="100"/>
        <c:noMultiLvlLbl val="0"/>
      </c:catAx>
      <c:valAx>
        <c:axId val="2393278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263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091-431D-A8B3-D9803D311F40}"/>
              </c:ext>
            </c:extLst>
          </c:dPt>
          <c:cat>
            <c:numRef>
              <c:f>'14.9'!$J$19:$J$26</c:f>
              <c:numCache>
                <c:formatCode>General</c:formatCode>
                <c:ptCount val="8"/>
              </c:numCache>
            </c:numRef>
          </c:cat>
          <c:val>
            <c:numRef>
              <c:f>'14.9'!$K$19:$K$26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4091-431D-A8B3-D9803D31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'14.9'!$H$19:$H$22</c:f>
              <c:numCache>
                <c:formatCode>0.0</c:formatCode>
                <c:ptCount val="4"/>
              </c:numCache>
            </c:numRef>
          </c:cat>
          <c:val>
            <c:numRef>
              <c:f>'14.9'!$I$19:$I$22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149-4519-A948-13538D1F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89216"/>
        <c:axId val="273727872"/>
      </c:barChart>
      <c:catAx>
        <c:axId val="2736892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27872"/>
        <c:crosses val="autoZero"/>
        <c:auto val="1"/>
        <c:lblAlgn val="ctr"/>
        <c:lblOffset val="100"/>
        <c:noMultiLvlLbl val="0"/>
      </c:catAx>
      <c:valAx>
        <c:axId val="273727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68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'14.9'!$H$31:$H$38</c:f>
              <c:numCache>
                <c:formatCode>General</c:formatCode>
                <c:ptCount val="8"/>
              </c:numCache>
            </c:numRef>
          </c:cat>
          <c:val>
            <c:numRef>
              <c:f>'14.9'!$I$31:$I$38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65-42E2-9A82-93FAD9E4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68832"/>
        <c:axId val="273770368"/>
      </c:barChart>
      <c:catAx>
        <c:axId val="27376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70368"/>
        <c:crosses val="autoZero"/>
        <c:auto val="1"/>
        <c:lblAlgn val="ctr"/>
        <c:lblOffset val="100"/>
        <c:noMultiLvlLbl val="0"/>
      </c:catAx>
      <c:valAx>
        <c:axId val="273770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768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932-44E0-848B-781B20C8C87C}"/>
            </c:ext>
          </c:extLst>
        </c:ser>
        <c:ser>
          <c:idx val="1"/>
          <c:order val="1"/>
          <c:tx>
            <c:strRef>
              <c:f>'14.9'!$J$32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932-44E0-848B-781B20C8C87C}"/>
            </c:ext>
          </c:extLst>
        </c:ser>
        <c:ser>
          <c:idx val="2"/>
          <c:order val="2"/>
          <c:tx>
            <c:strRef>
              <c:f>'14.9'!$J$33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932-44E0-848B-781B20C8C87C}"/>
            </c:ext>
          </c:extLst>
        </c:ser>
        <c:ser>
          <c:idx val="3"/>
          <c:order val="3"/>
          <c:tx>
            <c:strRef>
              <c:f>'14.9'!$J$34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932-44E0-848B-781B20C8C87C}"/>
            </c:ext>
          </c:extLst>
        </c:ser>
        <c:ser>
          <c:idx val="4"/>
          <c:order val="4"/>
          <c:tx>
            <c:strRef>
              <c:f>'14.9'!$J$35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932-44E0-848B-781B20C8C87C}"/>
            </c:ext>
          </c:extLst>
        </c:ser>
        <c:ser>
          <c:idx val="5"/>
          <c:order val="5"/>
          <c:tx>
            <c:strRef>
              <c:f>'14.9'!$J$36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932-44E0-848B-781B20C8C87C}"/>
            </c:ext>
          </c:extLst>
        </c:ser>
        <c:ser>
          <c:idx val="6"/>
          <c:order val="6"/>
          <c:tx>
            <c:strRef>
              <c:f>'14.9'!$J$37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932-44E0-848B-781B20C8C87C}"/>
            </c:ext>
          </c:extLst>
        </c:ser>
        <c:ser>
          <c:idx val="7"/>
          <c:order val="7"/>
          <c:tx>
            <c:strRef>
              <c:f>'14.9'!$J$38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932-44E0-848B-781B20C8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877248"/>
        <c:axId val="273887232"/>
      </c:barChart>
      <c:catAx>
        <c:axId val="2738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887232"/>
        <c:crosses val="autoZero"/>
        <c:auto val="1"/>
        <c:lblAlgn val="ctr"/>
        <c:lblOffset val="100"/>
        <c:noMultiLvlLbl val="0"/>
      </c:catAx>
      <c:valAx>
        <c:axId val="273887232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87724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'14.9'!$L$19:$L$26</c:f>
              <c:numCache>
                <c:formatCode>General</c:formatCode>
                <c:ptCount val="8"/>
              </c:numCache>
            </c:numRef>
          </c:cat>
          <c:val>
            <c:numRef>
              <c:f>'14.9'!$M$19:$M$26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990-4CAA-BC17-3581B0BC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28960"/>
        <c:axId val="273930496"/>
      </c:barChart>
      <c:catAx>
        <c:axId val="27392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930496"/>
        <c:crosses val="autoZero"/>
        <c:auto val="1"/>
        <c:lblAlgn val="ctr"/>
        <c:lblOffset val="100"/>
        <c:noMultiLvlLbl val="0"/>
      </c:catAx>
      <c:valAx>
        <c:axId val="2739304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928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866-486B-92CE-D6F802979A99}"/>
              </c:ext>
            </c:extLst>
          </c:dPt>
          <c:cat>
            <c:numRef>
              <c:f>'14.10'!$J$19:$J$26</c:f>
              <c:numCache>
                <c:formatCode>General</c:formatCode>
                <c:ptCount val="8"/>
              </c:numCache>
            </c:numRef>
          </c:cat>
          <c:val>
            <c:numRef>
              <c:f>'14.10'!$K$19:$K$26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866-486B-92CE-D6F802979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'14.10'!$H$19:$H$22</c:f>
              <c:numCache>
                <c:formatCode>0.0</c:formatCode>
                <c:ptCount val="4"/>
              </c:numCache>
            </c:numRef>
          </c:cat>
          <c:val>
            <c:numRef>
              <c:f>'14.10'!$I$19:$I$22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A2E-4F2E-9540-E0F0730E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46016"/>
        <c:axId val="233447808"/>
      </c:barChart>
      <c:catAx>
        <c:axId val="2334460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47808"/>
        <c:crosses val="autoZero"/>
        <c:auto val="1"/>
        <c:lblAlgn val="ctr"/>
        <c:lblOffset val="100"/>
        <c:noMultiLvlLbl val="0"/>
      </c:catAx>
      <c:valAx>
        <c:axId val="2334478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460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'14.10'!$H$31:$H$38</c:f>
              <c:numCache>
                <c:formatCode>General</c:formatCode>
                <c:ptCount val="8"/>
              </c:numCache>
            </c:numRef>
          </c:cat>
          <c:val>
            <c:numRef>
              <c:f>'14.10'!$I$31:$I$38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258-41E0-BDFA-95DDE87F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68288"/>
        <c:axId val="233469824"/>
      </c:barChart>
      <c:catAx>
        <c:axId val="23346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69824"/>
        <c:crosses val="autoZero"/>
        <c:auto val="1"/>
        <c:lblAlgn val="ctr"/>
        <c:lblOffset val="100"/>
        <c:noMultiLvlLbl val="0"/>
      </c:catAx>
      <c:valAx>
        <c:axId val="23346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6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A15-437A-AFEC-F67B4F4772C2}"/>
            </c:ext>
          </c:extLst>
        </c:ser>
        <c:ser>
          <c:idx val="1"/>
          <c:order val="1"/>
          <c:tx>
            <c:strRef>
              <c:f>'14.10'!$J$32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A15-437A-AFEC-F67B4F4772C2}"/>
            </c:ext>
          </c:extLst>
        </c:ser>
        <c:ser>
          <c:idx val="2"/>
          <c:order val="2"/>
          <c:tx>
            <c:strRef>
              <c:f>'14.10'!$J$33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A15-437A-AFEC-F67B4F4772C2}"/>
            </c:ext>
          </c:extLst>
        </c:ser>
        <c:ser>
          <c:idx val="3"/>
          <c:order val="3"/>
          <c:tx>
            <c:strRef>
              <c:f>'14.10'!$J$34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A15-437A-AFEC-F67B4F4772C2}"/>
            </c:ext>
          </c:extLst>
        </c:ser>
        <c:ser>
          <c:idx val="4"/>
          <c:order val="4"/>
          <c:tx>
            <c:strRef>
              <c:f>'14.10'!$J$35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A15-437A-AFEC-F67B4F4772C2}"/>
            </c:ext>
          </c:extLst>
        </c:ser>
        <c:ser>
          <c:idx val="5"/>
          <c:order val="5"/>
          <c:tx>
            <c:strRef>
              <c:f>'14.10'!$J$36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A15-437A-AFEC-F67B4F4772C2}"/>
            </c:ext>
          </c:extLst>
        </c:ser>
        <c:ser>
          <c:idx val="6"/>
          <c:order val="6"/>
          <c:tx>
            <c:strRef>
              <c:f>'14.10'!$J$37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A15-437A-AFEC-F67B4F4772C2}"/>
            </c:ext>
          </c:extLst>
        </c:ser>
        <c:ser>
          <c:idx val="7"/>
          <c:order val="7"/>
          <c:tx>
            <c:strRef>
              <c:f>'14.10'!$J$38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A15-437A-AFEC-F67B4F47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941888"/>
        <c:axId val="239951872"/>
      </c:barChart>
      <c:catAx>
        <c:axId val="239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51872"/>
        <c:crosses val="autoZero"/>
        <c:auto val="1"/>
        <c:lblAlgn val="ctr"/>
        <c:lblOffset val="100"/>
        <c:noMultiLvlLbl val="0"/>
      </c:catAx>
      <c:valAx>
        <c:axId val="23995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41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Výroba tepla brutto v krajích ČR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246358349698951E-4"/>
          <c:y val="1.922595109796076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'4.3'!$B$5:$O$5</c:f>
              <c:numCache>
                <c:formatCode>#,##0.0</c:formatCode>
                <c:ptCount val="14"/>
                <c:pt idx="0">
                  <c:v>0</c:v>
                </c:pt>
                <c:pt idx="1">
                  <c:v>350.66147600000005</c:v>
                </c:pt>
                <c:pt idx="2">
                  <c:v>73.936250000000001</c:v>
                </c:pt>
                <c:pt idx="3">
                  <c:v>88.081999999999994</c:v>
                </c:pt>
                <c:pt idx="4">
                  <c:v>301.53572000000003</c:v>
                </c:pt>
                <c:pt idx="5">
                  <c:v>164.93947</c:v>
                </c:pt>
                <c:pt idx="6">
                  <c:v>0.15730000000000002</c:v>
                </c:pt>
                <c:pt idx="7">
                  <c:v>1506.0245919999995</c:v>
                </c:pt>
                <c:pt idx="8">
                  <c:v>32.048039000000003</c:v>
                </c:pt>
                <c:pt idx="9">
                  <c:v>27.990458</c:v>
                </c:pt>
                <c:pt idx="10">
                  <c:v>313.02656899999999</c:v>
                </c:pt>
                <c:pt idx="11">
                  <c:v>315.83254899999991</c:v>
                </c:pt>
                <c:pt idx="12">
                  <c:v>2486.2247399999992</c:v>
                </c:pt>
                <c:pt idx="13">
                  <c:v>69.685177999999993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7-4A35-B978-FEC626290C06}"/>
            </c:ext>
          </c:extLst>
        </c:ser>
        <c:ser>
          <c:idx val="1"/>
          <c:order val="1"/>
          <c:tx>
            <c:strRef>
              <c:f>'4.3'!$A$6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'4.3'!$B$6:$O$6</c:f>
              <c:numCache>
                <c:formatCode>#,##0.0</c:formatCode>
                <c:ptCount val="14"/>
                <c:pt idx="0">
                  <c:v>36.414199999999994</c:v>
                </c:pt>
                <c:pt idx="1">
                  <c:v>90.633689999999987</c:v>
                </c:pt>
                <c:pt idx="2">
                  <c:v>60.302295999999984</c:v>
                </c:pt>
                <c:pt idx="3">
                  <c:v>12.676323999999999</c:v>
                </c:pt>
                <c:pt idx="4">
                  <c:v>137.11704600000002</c:v>
                </c:pt>
                <c:pt idx="5">
                  <c:v>87.514216999999988</c:v>
                </c:pt>
                <c:pt idx="6">
                  <c:v>11.041124</c:v>
                </c:pt>
                <c:pt idx="7">
                  <c:v>77.60319699999998</c:v>
                </c:pt>
                <c:pt idx="8">
                  <c:v>69.356411000000008</c:v>
                </c:pt>
                <c:pt idx="9">
                  <c:v>93.580371</c:v>
                </c:pt>
                <c:pt idx="10">
                  <c:v>79.391342999999978</c:v>
                </c:pt>
                <c:pt idx="11">
                  <c:v>89.079397999999941</c:v>
                </c:pt>
                <c:pt idx="12">
                  <c:v>18.591651000000009</c:v>
                </c:pt>
                <c:pt idx="13">
                  <c:v>34.040750999999993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7-4A35-B978-FEC626290C06}"/>
            </c:ext>
          </c:extLst>
        </c:ser>
        <c:ser>
          <c:idx val="2"/>
          <c:order val="2"/>
          <c:tx>
            <c:strRef>
              <c:f>'4.3'!$A$7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'4.3'!$B$7:$O$7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7.0899999999999999E-3</c:v>
                </c:pt>
                <c:pt idx="3">
                  <c:v>0</c:v>
                </c:pt>
                <c:pt idx="4">
                  <c:v>0</c:v>
                </c:pt>
                <c:pt idx="5">
                  <c:v>0.49451000000000001</c:v>
                </c:pt>
                <c:pt idx="6">
                  <c:v>0</c:v>
                </c:pt>
                <c:pt idx="7">
                  <c:v>1293.2871039999995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0.57611000000000001</c:v>
                </c:pt>
                <c:pt idx="13">
                  <c:v>0.87912999999999997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7-4A35-B978-FEC626290C06}"/>
            </c:ext>
          </c:extLst>
        </c:ser>
        <c:ser>
          <c:idx val="3"/>
          <c:order val="3"/>
          <c:tx>
            <c:strRef>
              <c:f>'4.3'!$A$8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'4.3'!$B$8:$O$8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2.1389999999999998</c:v>
                </c:pt>
                <c:pt idx="3">
                  <c:v>0</c:v>
                </c:pt>
                <c:pt idx="4">
                  <c:v>1.0999999999999999E-2</c:v>
                </c:pt>
                <c:pt idx="5">
                  <c:v>2.2563</c:v>
                </c:pt>
                <c:pt idx="6">
                  <c:v>0.22700999999999999</c:v>
                </c:pt>
                <c:pt idx="7">
                  <c:v>3.1109999999999999E-2</c:v>
                </c:pt>
                <c:pt idx="8">
                  <c:v>4.9399999999999999E-2</c:v>
                </c:pt>
                <c:pt idx="9">
                  <c:v>10.871830000000001</c:v>
                </c:pt>
                <c:pt idx="10">
                  <c:v>0</c:v>
                </c:pt>
                <c:pt idx="11">
                  <c:v>15.459842</c:v>
                </c:pt>
                <c:pt idx="12">
                  <c:v>0.11763999999999999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7-4A35-B978-FEC626290C06}"/>
            </c:ext>
          </c:extLst>
        </c:ser>
        <c:ser>
          <c:idx val="4"/>
          <c:order val="4"/>
          <c:tx>
            <c:strRef>
              <c:f>'4.3'!$A$9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'4.3'!$B$9:$O$9</c:f>
              <c:numCache>
                <c:formatCode>#,##0.0</c:formatCode>
                <c:ptCount val="14"/>
                <c:pt idx="0">
                  <c:v>11.769959999999999</c:v>
                </c:pt>
                <c:pt idx="1">
                  <c:v>0</c:v>
                </c:pt>
                <c:pt idx="2">
                  <c:v>9.0999999999999998E-2</c:v>
                </c:pt>
                <c:pt idx="3">
                  <c:v>0.96942000000000006</c:v>
                </c:pt>
                <c:pt idx="4">
                  <c:v>8.4800000000000014E-2</c:v>
                </c:pt>
                <c:pt idx="5">
                  <c:v>0</c:v>
                </c:pt>
                <c:pt idx="6">
                  <c:v>0.22500000000000001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0.13700000000000001</c:v>
                </c:pt>
                <c:pt idx="11">
                  <c:v>0</c:v>
                </c:pt>
                <c:pt idx="12">
                  <c:v>1.03115</c:v>
                </c:pt>
                <c:pt idx="13">
                  <c:v>7.4150000000000008E-2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7-4A35-B978-FEC626290C06}"/>
            </c:ext>
          </c:extLst>
        </c:ser>
        <c:ser>
          <c:idx val="5"/>
          <c:order val="5"/>
          <c:tx>
            <c:strRef>
              <c:f>'4.3'!$A$10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'4.3'!$B$10:$O$10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8.1000000000000003E-2</c:v>
                </c:pt>
                <c:pt idx="3">
                  <c:v>0.12682999999999997</c:v>
                </c:pt>
                <c:pt idx="4">
                  <c:v>5.9900000000000002E-2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2.9000000000000001E-2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37-4A35-B978-FEC626290C06}"/>
            </c:ext>
          </c:extLst>
        </c:ser>
        <c:ser>
          <c:idx val="6"/>
          <c:order val="6"/>
          <c:tx>
            <c:strRef>
              <c:f>'4.3'!$A$11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'4.3'!$B$11:$O$11</c:f>
              <c:numCache>
                <c:formatCode>#,##0.0</c:formatCode>
                <c:ptCount val="14"/>
                <c:pt idx="0">
                  <c:v>0</c:v>
                </c:pt>
                <c:pt idx="1">
                  <c:v>325.837558</c:v>
                </c:pt>
                <c:pt idx="2">
                  <c:v>2.5585100000000001</c:v>
                </c:pt>
                <c:pt idx="3">
                  <c:v>997.67143800000019</c:v>
                </c:pt>
                <c:pt idx="4">
                  <c:v>46.025406000000004</c:v>
                </c:pt>
                <c:pt idx="5">
                  <c:v>191.00910999999999</c:v>
                </c:pt>
                <c:pt idx="6">
                  <c:v>13.076758999999999</c:v>
                </c:pt>
                <c:pt idx="7">
                  <c:v>55.969543999999999</c:v>
                </c:pt>
                <c:pt idx="8">
                  <c:v>341.05631399999999</c:v>
                </c:pt>
                <c:pt idx="9">
                  <c:v>735.15455899999984</c:v>
                </c:pt>
                <c:pt idx="10">
                  <c:v>296.99260900000002</c:v>
                </c:pt>
                <c:pt idx="11">
                  <c:v>1624.0747369999995</c:v>
                </c:pt>
                <c:pt idx="12">
                  <c:v>3140.631108</c:v>
                </c:pt>
                <c:pt idx="13">
                  <c:v>441.06442700000002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37-4A35-B978-FEC626290C06}"/>
            </c:ext>
          </c:extLst>
        </c:ser>
        <c:ser>
          <c:idx val="7"/>
          <c:order val="7"/>
          <c:tx>
            <c:strRef>
              <c:f>'4.3'!$A$12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'4.3'!$B$12:$O$12</c:f>
              <c:numCache>
                <c:formatCode>#,##0.0</c:formatCode>
                <c:ptCount val="14"/>
                <c:pt idx="0">
                  <c:v>0</c:v>
                </c:pt>
                <c:pt idx="1">
                  <c:v>186.31399999999999</c:v>
                </c:pt>
                <c:pt idx="2">
                  <c:v>0</c:v>
                </c:pt>
                <c:pt idx="3">
                  <c:v>0</c:v>
                </c:pt>
                <c:pt idx="4">
                  <c:v>71.349000000000004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37-4A35-B978-FEC626290C06}"/>
            </c:ext>
          </c:extLst>
        </c:ser>
        <c:ser>
          <c:idx val="8"/>
          <c:order val="8"/>
          <c:tx>
            <c:strRef>
              <c:f>'4.3'!$A$13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'4.3'!$B$13:$O$13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7-4A35-B978-FEC626290C06}"/>
            </c:ext>
          </c:extLst>
        </c:ser>
        <c:ser>
          <c:idx val="9"/>
          <c:order val="9"/>
          <c:tx>
            <c:strRef>
              <c:f>'4.3'!$A$14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'4.3'!$B$14:$O$14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12.917150000000001</c:v>
                </c:pt>
                <c:pt idx="3">
                  <c:v>2.2109999999999999</c:v>
                </c:pt>
                <c:pt idx="4">
                  <c:v>8.3219999999999992</c:v>
                </c:pt>
                <c:pt idx="5">
                  <c:v>0</c:v>
                </c:pt>
                <c:pt idx="6">
                  <c:v>1.86029</c:v>
                </c:pt>
                <c:pt idx="7">
                  <c:v>463.73250000000002</c:v>
                </c:pt>
                <c:pt idx="8">
                  <c:v>168.90189999999998</c:v>
                </c:pt>
                <c:pt idx="9">
                  <c:v>29.574000000000002</c:v>
                </c:pt>
                <c:pt idx="10">
                  <c:v>0</c:v>
                </c:pt>
                <c:pt idx="11">
                  <c:v>701.27599999999995</c:v>
                </c:pt>
                <c:pt idx="12">
                  <c:v>160.102</c:v>
                </c:pt>
                <c:pt idx="13">
                  <c:v>121.03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7-4A35-B978-FEC626290C06}"/>
            </c:ext>
          </c:extLst>
        </c:ser>
        <c:ser>
          <c:idx val="10"/>
          <c:order val="10"/>
          <c:tx>
            <c:strRef>
              <c:f>'4.3'!$A$15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'4.3'!$B$15:$O$15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0.24609</c:v>
                </c:pt>
                <c:pt idx="9">
                  <c:v>0</c:v>
                </c:pt>
                <c:pt idx="10">
                  <c:v>0</c:v>
                </c:pt>
                <c:pt idx="11">
                  <c:v>4.694458</c:v>
                </c:pt>
                <c:pt idx="12">
                  <c:v>0</c:v>
                </c:pt>
                <c:pt idx="13">
                  <c:v>33.729999999999997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37-4A35-B978-FEC626290C06}"/>
            </c:ext>
          </c:extLst>
        </c:ser>
        <c:ser>
          <c:idx val="11"/>
          <c:order val="11"/>
          <c:tx>
            <c:strRef>
              <c:f>'4.3'!$A$16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'4.3'!$B$16:$O$16</c:f>
              <c:numCache>
                <c:formatCode>#,##0.0</c:formatCode>
                <c:ptCount val="14"/>
                <c:pt idx="0">
                  <c:v>254.55610999999999</c:v>
                </c:pt>
                <c:pt idx="1">
                  <c:v>0</c:v>
                </c:pt>
                <c:pt idx="2">
                  <c:v>479.45899600000007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156.31399999999999</c:v>
                </c:pt>
                <c:pt idx="7">
                  <c:v>31.100012000000003</c:v>
                </c:pt>
                <c:pt idx="8">
                  <c:v>95.831007999999997</c:v>
                </c:pt>
                <c:pt idx="9">
                  <c:v>0</c:v>
                </c:pt>
                <c:pt idx="10">
                  <c:v>70.558825000000013</c:v>
                </c:pt>
                <c:pt idx="11">
                  <c:v>25.861000000000001</c:v>
                </c:pt>
                <c:pt idx="12">
                  <c:v>10.77</c:v>
                </c:pt>
                <c:pt idx="13">
                  <c:v>21.115899999999996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37-4A35-B978-FEC626290C06}"/>
            </c:ext>
          </c:extLst>
        </c:ser>
        <c:ser>
          <c:idx val="12"/>
          <c:order val="12"/>
          <c:tx>
            <c:strRef>
              <c:f>'4.3'!$A$17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'4.3'!$B$17:$O$17</c:f>
              <c:numCache>
                <c:formatCode>#,##0.0</c:formatCode>
                <c:ptCount val="14"/>
                <c:pt idx="0">
                  <c:v>0</c:v>
                </c:pt>
                <c:pt idx="1">
                  <c:v>0.15298</c:v>
                </c:pt>
                <c:pt idx="2">
                  <c:v>0</c:v>
                </c:pt>
                <c:pt idx="3">
                  <c:v>33.648949999999992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948.10424400000022</c:v>
                </c:pt>
                <c:pt idx="8">
                  <c:v>3.2615999999999999E-2</c:v>
                </c:pt>
                <c:pt idx="9">
                  <c:v>0</c:v>
                </c:pt>
                <c:pt idx="10">
                  <c:v>0.157</c:v>
                </c:pt>
                <c:pt idx="11">
                  <c:v>196.23746</c:v>
                </c:pt>
                <c:pt idx="12">
                  <c:v>245.303</c:v>
                </c:pt>
                <c:pt idx="13">
                  <c:v>370.27346599999987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7-4A35-B978-FEC626290C06}"/>
            </c:ext>
          </c:extLst>
        </c:ser>
        <c:ser>
          <c:idx val="13"/>
          <c:order val="13"/>
          <c:tx>
            <c:strRef>
              <c:f>'4.3'!$A$18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'4.3'!$B$18:$O$18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37-4A35-B978-FEC626290C06}"/>
            </c:ext>
          </c:extLst>
        </c:ser>
        <c:ser>
          <c:idx val="14"/>
          <c:order val="14"/>
          <c:tx>
            <c:strRef>
              <c:f>'4.3'!$A$19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'4.3'!$B$19:$O$19</c:f>
              <c:numCache>
                <c:formatCode>#,##0.0</c:formatCode>
                <c:ptCount val="14"/>
                <c:pt idx="0">
                  <c:v>0</c:v>
                </c:pt>
                <c:pt idx="1">
                  <c:v>15.767548999999999</c:v>
                </c:pt>
                <c:pt idx="2">
                  <c:v>8.3299029999999998</c:v>
                </c:pt>
                <c:pt idx="3">
                  <c:v>3.8560000000000004E-2</c:v>
                </c:pt>
                <c:pt idx="4">
                  <c:v>0.30366100000000001</c:v>
                </c:pt>
                <c:pt idx="5">
                  <c:v>0.45264700000000002</c:v>
                </c:pt>
                <c:pt idx="6">
                  <c:v>1.1716</c:v>
                </c:pt>
                <c:pt idx="7">
                  <c:v>0.7732340000000002</c:v>
                </c:pt>
                <c:pt idx="8">
                  <c:v>15.817735999999998</c:v>
                </c:pt>
                <c:pt idx="9">
                  <c:v>0.65772800000000009</c:v>
                </c:pt>
                <c:pt idx="10">
                  <c:v>2.9322000000000001E-2</c:v>
                </c:pt>
                <c:pt idx="11">
                  <c:v>4.1145889999999996</c:v>
                </c:pt>
                <c:pt idx="12">
                  <c:v>0.57014399999999998</c:v>
                </c:pt>
                <c:pt idx="13">
                  <c:v>0.23751799999999998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37-4A35-B978-FEC626290C06}"/>
            </c:ext>
          </c:extLst>
        </c:ser>
        <c:ser>
          <c:idx val="15"/>
          <c:order val="15"/>
          <c:tx>
            <c:strRef>
              <c:f>'4.3'!$A$20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'4.3'!$B$20:$O$20</c:f>
              <c:numCache>
                <c:formatCode>#,##0.0</c:formatCode>
                <c:ptCount val="14"/>
                <c:pt idx="0">
                  <c:v>490.13136300000008</c:v>
                </c:pt>
                <c:pt idx="1">
                  <c:v>110.29510999999998</c:v>
                </c:pt>
                <c:pt idx="2">
                  <c:v>418.87691599999977</c:v>
                </c:pt>
                <c:pt idx="3">
                  <c:v>242.854195</c:v>
                </c:pt>
                <c:pt idx="4">
                  <c:v>103.83497100000002</c:v>
                </c:pt>
                <c:pt idx="5">
                  <c:v>245.79921299999998</c:v>
                </c:pt>
                <c:pt idx="6">
                  <c:v>185.80235300000001</c:v>
                </c:pt>
                <c:pt idx="7">
                  <c:v>376.58239499999991</c:v>
                </c:pt>
                <c:pt idx="8">
                  <c:v>329.02363000000014</c:v>
                </c:pt>
                <c:pt idx="9">
                  <c:v>62.30892699999999</c:v>
                </c:pt>
                <c:pt idx="10">
                  <c:v>123.27980399999998</c:v>
                </c:pt>
                <c:pt idx="11">
                  <c:v>1006.0846400000001</c:v>
                </c:pt>
                <c:pt idx="12">
                  <c:v>215.17477000000002</c:v>
                </c:pt>
                <c:pt idx="13">
                  <c:v>230.052899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37-4A35-B978-FEC6262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1081856"/>
        <c:axId val="231083392"/>
      </c:barChart>
      <c:catAx>
        <c:axId val="2310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1083392"/>
        <c:crosses val="autoZero"/>
        <c:auto val="1"/>
        <c:lblAlgn val="ctr"/>
        <c:lblOffset val="100"/>
        <c:noMultiLvlLbl val="0"/>
      </c:catAx>
      <c:valAx>
        <c:axId val="2310833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08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'14.10'!$L$19:$L$26</c:f>
              <c:numCache>
                <c:formatCode>General</c:formatCode>
                <c:ptCount val="8"/>
              </c:numCache>
            </c:numRef>
          </c:cat>
          <c:val>
            <c:numRef>
              <c:f>'14.10'!$M$19:$M$26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3D2-4185-9911-1AA78E8AE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85408"/>
        <c:axId val="239986944"/>
      </c:barChart>
      <c:catAx>
        <c:axId val="23998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86944"/>
        <c:crosses val="autoZero"/>
        <c:auto val="1"/>
        <c:lblAlgn val="ctr"/>
        <c:lblOffset val="100"/>
        <c:noMultiLvlLbl val="0"/>
      </c:catAx>
      <c:valAx>
        <c:axId val="239986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85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8CE-44D1-85D7-94C1CC5A2F72}"/>
              </c:ext>
            </c:extLst>
          </c:dPt>
          <c:cat>
            <c:numRef>
              <c:f>'14.11'!$J$19:$J$26</c:f>
              <c:numCache>
                <c:formatCode>General</c:formatCode>
                <c:ptCount val="8"/>
              </c:numCache>
            </c:numRef>
          </c:cat>
          <c:val>
            <c:numRef>
              <c:f>'14.11'!$K$19:$K$26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38CE-44D1-85D7-94C1CC5A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'14.11'!$H$19:$H$22</c:f>
              <c:numCache>
                <c:formatCode>0.0</c:formatCode>
                <c:ptCount val="4"/>
              </c:numCache>
            </c:numRef>
          </c:cat>
          <c:val>
            <c:numRef>
              <c:f>'14.11'!$I$19:$I$22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067-45B0-B91B-8BE079E2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14080"/>
        <c:axId val="282444544"/>
      </c:barChart>
      <c:catAx>
        <c:axId val="28241408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44544"/>
        <c:crosses val="autoZero"/>
        <c:auto val="1"/>
        <c:lblAlgn val="ctr"/>
        <c:lblOffset val="100"/>
        <c:noMultiLvlLbl val="0"/>
      </c:catAx>
      <c:valAx>
        <c:axId val="2824445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140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'14.11'!$H$31:$H$38</c:f>
              <c:numCache>
                <c:formatCode>General</c:formatCode>
                <c:ptCount val="8"/>
              </c:numCache>
            </c:numRef>
          </c:cat>
          <c:val>
            <c:numRef>
              <c:f>'14.11'!$I$31:$I$38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9A4-4520-8A93-B59E49D1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69120"/>
        <c:axId val="282470656"/>
      </c:barChart>
      <c:catAx>
        <c:axId val="28246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70656"/>
        <c:crosses val="autoZero"/>
        <c:auto val="1"/>
        <c:lblAlgn val="ctr"/>
        <c:lblOffset val="100"/>
        <c:noMultiLvlLbl val="0"/>
      </c:catAx>
      <c:valAx>
        <c:axId val="282470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69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D8D9-4205-8FFE-D75120B2EB3F}"/>
            </c:ext>
          </c:extLst>
        </c:ser>
        <c:ser>
          <c:idx val="1"/>
          <c:order val="1"/>
          <c:tx>
            <c:strRef>
              <c:f>'14.11'!$J$32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D8D9-4205-8FFE-D75120B2EB3F}"/>
            </c:ext>
          </c:extLst>
        </c:ser>
        <c:ser>
          <c:idx val="2"/>
          <c:order val="2"/>
          <c:tx>
            <c:strRef>
              <c:f>'14.11'!$J$33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D8D9-4205-8FFE-D75120B2EB3F}"/>
            </c:ext>
          </c:extLst>
        </c:ser>
        <c:ser>
          <c:idx val="3"/>
          <c:order val="3"/>
          <c:tx>
            <c:strRef>
              <c:f>'14.11'!$J$34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D8D9-4205-8FFE-D75120B2EB3F}"/>
            </c:ext>
          </c:extLst>
        </c:ser>
        <c:ser>
          <c:idx val="4"/>
          <c:order val="4"/>
          <c:tx>
            <c:strRef>
              <c:f>'14.11'!$J$35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8D9-4205-8FFE-D75120B2EB3F}"/>
            </c:ext>
          </c:extLst>
        </c:ser>
        <c:ser>
          <c:idx val="5"/>
          <c:order val="5"/>
          <c:tx>
            <c:strRef>
              <c:f>'14.11'!$J$36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D8D9-4205-8FFE-D75120B2EB3F}"/>
            </c:ext>
          </c:extLst>
        </c:ser>
        <c:ser>
          <c:idx val="6"/>
          <c:order val="6"/>
          <c:tx>
            <c:strRef>
              <c:f>'14.11'!$J$37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D8D9-4205-8FFE-D75120B2EB3F}"/>
            </c:ext>
          </c:extLst>
        </c:ser>
        <c:ser>
          <c:idx val="7"/>
          <c:order val="7"/>
          <c:tx>
            <c:strRef>
              <c:f>'14.11'!$J$38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D8D9-4205-8FFE-D75120B2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520192"/>
        <c:axId val="284635520"/>
      </c:barChart>
      <c:catAx>
        <c:axId val="282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35520"/>
        <c:crosses val="autoZero"/>
        <c:auto val="1"/>
        <c:lblAlgn val="ctr"/>
        <c:lblOffset val="100"/>
        <c:noMultiLvlLbl val="0"/>
      </c:catAx>
      <c:valAx>
        <c:axId val="284635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52019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'14.11'!$L$19:$L$26</c:f>
              <c:numCache>
                <c:formatCode>General</c:formatCode>
                <c:ptCount val="8"/>
              </c:numCache>
            </c:numRef>
          </c:cat>
          <c:val>
            <c:numRef>
              <c:f>'14.11'!$M$19:$M$26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84D-48C2-8EA4-9AF7E6CF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60864"/>
        <c:axId val="284662400"/>
      </c:barChart>
      <c:catAx>
        <c:axId val="2846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62400"/>
        <c:crosses val="autoZero"/>
        <c:auto val="1"/>
        <c:lblAlgn val="ctr"/>
        <c:lblOffset val="100"/>
        <c:noMultiLvlLbl val="0"/>
      </c:catAx>
      <c:valAx>
        <c:axId val="28466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66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811-48CA-9688-34DCE695C456}"/>
              </c:ext>
            </c:extLst>
          </c:dPt>
          <c:cat>
            <c:numRef>
              <c:f>'14.12'!$J$19:$J$26</c:f>
              <c:numCache>
                <c:formatCode>General</c:formatCode>
                <c:ptCount val="8"/>
              </c:numCache>
            </c:numRef>
          </c:cat>
          <c:val>
            <c:numRef>
              <c:f>'14.12'!$K$19:$K$26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B811-48CA-9688-34DCE695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'14.12'!$H$19:$H$22</c:f>
              <c:numCache>
                <c:formatCode>0.0</c:formatCode>
                <c:ptCount val="4"/>
              </c:numCache>
            </c:numRef>
          </c:cat>
          <c:val>
            <c:numRef>
              <c:f>'14.12'!$I$19:$I$22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62E-46B3-B390-D4ABEDCE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48416"/>
        <c:axId val="284758400"/>
      </c:barChart>
      <c:catAx>
        <c:axId val="2847484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58400"/>
        <c:crosses val="autoZero"/>
        <c:auto val="1"/>
        <c:lblAlgn val="ctr"/>
        <c:lblOffset val="100"/>
        <c:noMultiLvlLbl val="0"/>
      </c:catAx>
      <c:valAx>
        <c:axId val="284758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484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'14.12'!$H$31:$H$38</c:f>
              <c:numCache>
                <c:formatCode>General</c:formatCode>
                <c:ptCount val="8"/>
              </c:numCache>
            </c:numRef>
          </c:cat>
          <c:val>
            <c:numRef>
              <c:f>'14.12'!$I$31:$I$38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A0-451B-B7CC-C92BF36C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87072"/>
        <c:axId val="284788608"/>
      </c:barChart>
      <c:catAx>
        <c:axId val="28478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88608"/>
        <c:crosses val="autoZero"/>
        <c:auto val="1"/>
        <c:lblAlgn val="ctr"/>
        <c:lblOffset val="100"/>
        <c:noMultiLvlLbl val="0"/>
      </c:catAx>
      <c:valAx>
        <c:axId val="2847886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870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F83F-4CFE-81BF-ADCF32E0E5EC}"/>
            </c:ext>
          </c:extLst>
        </c:ser>
        <c:ser>
          <c:idx val="1"/>
          <c:order val="1"/>
          <c:tx>
            <c:strRef>
              <c:f>'14.12'!$J$32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F83F-4CFE-81BF-ADCF32E0E5EC}"/>
            </c:ext>
          </c:extLst>
        </c:ser>
        <c:ser>
          <c:idx val="2"/>
          <c:order val="2"/>
          <c:tx>
            <c:strRef>
              <c:f>'14.12'!$J$33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F83F-4CFE-81BF-ADCF32E0E5EC}"/>
            </c:ext>
          </c:extLst>
        </c:ser>
        <c:ser>
          <c:idx val="3"/>
          <c:order val="3"/>
          <c:tx>
            <c:strRef>
              <c:f>'14.12'!$J$34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F83F-4CFE-81BF-ADCF32E0E5EC}"/>
            </c:ext>
          </c:extLst>
        </c:ser>
        <c:ser>
          <c:idx val="4"/>
          <c:order val="4"/>
          <c:tx>
            <c:strRef>
              <c:f>'14.12'!$J$35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F83F-4CFE-81BF-ADCF32E0E5EC}"/>
            </c:ext>
          </c:extLst>
        </c:ser>
        <c:ser>
          <c:idx val="5"/>
          <c:order val="5"/>
          <c:tx>
            <c:strRef>
              <c:f>'14.12'!$J$36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F83F-4CFE-81BF-ADCF32E0E5EC}"/>
            </c:ext>
          </c:extLst>
        </c:ser>
        <c:ser>
          <c:idx val="6"/>
          <c:order val="6"/>
          <c:tx>
            <c:strRef>
              <c:f>'14.12'!$J$37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F83F-4CFE-81BF-ADCF32E0E5EC}"/>
            </c:ext>
          </c:extLst>
        </c:ser>
        <c:ser>
          <c:idx val="7"/>
          <c:order val="7"/>
          <c:tx>
            <c:strRef>
              <c:f>'14.12'!$J$38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F83F-4CFE-81BF-ADCF32E0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219072"/>
        <c:axId val="285237248"/>
      </c:barChart>
      <c:catAx>
        <c:axId val="2852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37248"/>
        <c:crosses val="autoZero"/>
        <c:auto val="1"/>
        <c:lblAlgn val="ctr"/>
        <c:lblOffset val="100"/>
        <c:noMultiLvlLbl val="0"/>
      </c:catAx>
      <c:valAx>
        <c:axId val="28523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0.xml"/><Relationship Id="rId5" Type="http://schemas.openxmlformats.org/officeDocument/2006/relationships/image" Target="../media/image4.png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microsoft.com/office/2007/relationships/hdphoto" Target="../media/hdphoto2.wdp"/><Relationship Id="rId1" Type="http://schemas.openxmlformats.org/officeDocument/2006/relationships/image" Target="../media/image7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microsoft.com/office/2007/relationships/hdphoto" Target="../media/hdphoto3.wdp"/><Relationship Id="rId1" Type="http://schemas.openxmlformats.org/officeDocument/2006/relationships/image" Target="../media/image8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microsoft.com/office/2007/relationships/hdphoto" Target="../media/hdphoto4.wdp"/><Relationship Id="rId1" Type="http://schemas.openxmlformats.org/officeDocument/2006/relationships/image" Target="../media/image9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microsoft.com/office/2007/relationships/hdphoto" Target="../media/hdphoto5.wdp"/><Relationship Id="rId1" Type="http://schemas.openxmlformats.org/officeDocument/2006/relationships/image" Target="../media/image10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image" Target="../media/image12.png"/><Relationship Id="rId7" Type="http://schemas.openxmlformats.org/officeDocument/2006/relationships/chart" Target="../charts/chart73.xml"/><Relationship Id="rId2" Type="http://schemas.microsoft.com/office/2007/relationships/hdphoto" Target="../media/hdphoto6.wdp"/><Relationship Id="rId1" Type="http://schemas.openxmlformats.org/officeDocument/2006/relationships/image" Target="../media/image11.png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microsoft.com/office/2007/relationships/hdphoto" Target="../media/hdphoto7.wdp"/><Relationship Id="rId9" Type="http://schemas.openxmlformats.org/officeDocument/2006/relationships/chart" Target="../charts/chart7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microsoft.com/office/2007/relationships/hdphoto" Target="../media/hdphoto8.wdp"/><Relationship Id="rId1" Type="http://schemas.openxmlformats.org/officeDocument/2006/relationships/image" Target="../media/image13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15.png"/><Relationship Id="rId7" Type="http://schemas.openxmlformats.org/officeDocument/2006/relationships/chart" Target="../charts/chart83.xml"/><Relationship Id="rId2" Type="http://schemas.microsoft.com/office/2007/relationships/hdphoto" Target="../media/hdphoto9.wdp"/><Relationship Id="rId1" Type="http://schemas.openxmlformats.org/officeDocument/2006/relationships/image" Target="../media/image14.png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microsoft.com/office/2007/relationships/hdphoto" Target="../media/hdphoto10.wdp"/><Relationship Id="rId9" Type="http://schemas.openxmlformats.org/officeDocument/2006/relationships/chart" Target="../charts/chart8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3" Type="http://schemas.openxmlformats.org/officeDocument/2006/relationships/image" Target="../media/image17.png"/><Relationship Id="rId7" Type="http://schemas.openxmlformats.org/officeDocument/2006/relationships/chart" Target="../charts/chart88.xml"/><Relationship Id="rId2" Type="http://schemas.microsoft.com/office/2007/relationships/hdphoto" Target="../media/hdphoto11.wdp"/><Relationship Id="rId1" Type="http://schemas.openxmlformats.org/officeDocument/2006/relationships/image" Target="../media/image16.png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microsoft.com/office/2007/relationships/hdphoto" Target="../media/hdphoto12.wdp"/><Relationship Id="rId9" Type="http://schemas.openxmlformats.org/officeDocument/2006/relationships/chart" Target="../charts/chart9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19.png"/><Relationship Id="rId7" Type="http://schemas.openxmlformats.org/officeDocument/2006/relationships/chart" Target="../charts/chart93.xml"/><Relationship Id="rId2" Type="http://schemas.microsoft.com/office/2007/relationships/hdphoto" Target="../media/hdphoto13.wdp"/><Relationship Id="rId1" Type="http://schemas.openxmlformats.org/officeDocument/2006/relationships/image" Target="../media/image18.png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microsoft.com/office/2007/relationships/hdphoto" Target="../media/hdphoto14.wdp"/><Relationship Id="rId9" Type="http://schemas.openxmlformats.org/officeDocument/2006/relationships/chart" Target="../charts/chart95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1.png"/><Relationship Id="rId7" Type="http://schemas.openxmlformats.org/officeDocument/2006/relationships/chart" Target="../charts/chart98.xml"/><Relationship Id="rId2" Type="http://schemas.microsoft.com/office/2007/relationships/hdphoto" Target="../media/hdphoto15.wdp"/><Relationship Id="rId1" Type="http://schemas.openxmlformats.org/officeDocument/2006/relationships/image" Target="../media/image20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microsoft.com/office/2007/relationships/hdphoto" Target="../media/hdphoto16.wdp"/><Relationship Id="rId9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microsoft.com/office/2007/relationships/hdphoto" Target="../media/hdphoto17.wdp"/><Relationship Id="rId1" Type="http://schemas.openxmlformats.org/officeDocument/2006/relationships/image" Target="../media/image22.png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microsoft.com/office/2007/relationships/hdphoto" Target="../media/hdphoto18.wdp"/><Relationship Id="rId1" Type="http://schemas.openxmlformats.org/officeDocument/2006/relationships/image" Target="../media/image23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5.xml"/><Relationship Id="rId5" Type="http://schemas.openxmlformats.org/officeDocument/2006/relationships/image" Target="../media/image24.png"/><Relationship Id="rId4" Type="http://schemas.openxmlformats.org/officeDocument/2006/relationships/chart" Target="../charts/chart1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0.xml"/><Relationship Id="rId5" Type="http://schemas.openxmlformats.org/officeDocument/2006/relationships/image" Target="../media/image25.png"/><Relationship Id="rId4" Type="http://schemas.openxmlformats.org/officeDocument/2006/relationships/chart" Target="../charts/chart1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5.xml"/><Relationship Id="rId5" Type="http://schemas.openxmlformats.org/officeDocument/2006/relationships/image" Target="../media/image26.png"/><Relationship Id="rId4" Type="http://schemas.openxmlformats.org/officeDocument/2006/relationships/chart" Target="../charts/chart1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image" Target="../media/image2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image" Target="../media/image30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image" Target="../media/image3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image" Target="../media/image3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image" Target="../media/image3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image" Target="../media/image3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63043C4-EEC5-45B2-A463-C0B915E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3056372</xdr:rowOff>
    </xdr:from>
    <xdr:to>
      <xdr:col>2</xdr:col>
      <xdr:colOff>368119</xdr:colOff>
      <xdr:row>1</xdr:row>
      <xdr:rowOff>4485848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50FAA24-15F5-43B1-9C2B-A0E106997C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6372"/>
          <a:ext cx="6677479" cy="650439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2250645</xdr:colOff>
      <xdr:row>1</xdr:row>
      <xdr:rowOff>4372248</xdr:rowOff>
    </xdr:from>
    <xdr:to>
      <xdr:col>2</xdr:col>
      <xdr:colOff>33531</xdr:colOff>
      <xdr:row>2</xdr:row>
      <xdr:rowOff>97864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73B86-89FF-492F-8703-7137D53B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25" y="9447168"/>
          <a:ext cx="1242366" cy="808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131082</xdr:colOff>
      <xdr:row>20</xdr:row>
      <xdr:rowOff>82096</xdr:rowOff>
    </xdr:from>
    <xdr:to>
      <xdr:col>12</xdr:col>
      <xdr:colOff>628317</xdr:colOff>
      <xdr:row>44</xdr:row>
      <xdr:rowOff>9071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124732</xdr:colOff>
      <xdr:row>20</xdr:row>
      <xdr:rowOff>82096</xdr:rowOff>
    </xdr:from>
    <xdr:to>
      <xdr:col>7</xdr:col>
      <xdr:colOff>131081</xdr:colOff>
      <xdr:row>34</xdr:row>
      <xdr:rowOff>37193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124732</xdr:colOff>
      <xdr:row>30</xdr:row>
      <xdr:rowOff>140607</xdr:rowOff>
    </xdr:from>
    <xdr:to>
      <xdr:col>7</xdr:col>
      <xdr:colOff>236309</xdr:colOff>
      <xdr:row>45</xdr:row>
      <xdr:rowOff>45356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81643</xdr:rowOff>
    </xdr:from>
    <xdr:to>
      <xdr:col>13</xdr:col>
      <xdr:colOff>609600</xdr:colOff>
      <xdr:row>41</xdr:row>
      <xdr:rowOff>139065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4761</xdr:rowOff>
    </xdr:from>
    <xdr:to>
      <xdr:col>0</xdr:col>
      <xdr:colOff>142875</xdr:colOff>
      <xdr:row>15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</xdr:colOff>
      <xdr:row>18</xdr:row>
      <xdr:rowOff>130629</xdr:rowOff>
    </xdr:from>
    <xdr:to>
      <xdr:col>9</xdr:col>
      <xdr:colOff>911679</xdr:colOff>
      <xdr:row>43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</xdr:colOff>
      <xdr:row>19</xdr:row>
      <xdr:rowOff>6804</xdr:rowOff>
    </xdr:from>
    <xdr:to>
      <xdr:col>9</xdr:col>
      <xdr:colOff>906531</xdr:colOff>
      <xdr:row>42</xdr:row>
      <xdr:rowOff>44241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266514</xdr:colOff>
      <xdr:row>36</xdr:row>
      <xdr:rowOff>2489</xdr:rowOff>
    </xdr:from>
    <xdr:to>
      <xdr:col>8</xdr:col>
      <xdr:colOff>594284</xdr:colOff>
      <xdr:row>44</xdr:row>
      <xdr:rowOff>131979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331134</xdr:colOff>
      <xdr:row>36</xdr:row>
      <xdr:rowOff>2489</xdr:rowOff>
    </xdr:from>
    <xdr:to>
      <xdr:col>8</xdr:col>
      <xdr:colOff>876238</xdr:colOff>
      <xdr:row>44</xdr:row>
      <xdr:rowOff>63501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61008</xdr:colOff>
      <xdr:row>36</xdr:row>
      <xdr:rowOff>2489</xdr:rowOff>
    </xdr:from>
    <xdr:to>
      <xdr:col>2</xdr:col>
      <xdr:colOff>281327</xdr:colOff>
      <xdr:row>44</xdr:row>
      <xdr:rowOff>75951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123825</xdr:colOff>
      <xdr:row>35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1</xdr:row>
      <xdr:rowOff>212187</xdr:rowOff>
    </xdr:from>
    <xdr:to>
      <xdr:col>0</xdr:col>
      <xdr:colOff>1082829</xdr:colOff>
      <xdr:row>6</xdr:row>
      <xdr:rowOff>2222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9" b="9389"/>
        <a:stretch/>
      </xdr:blipFill>
      <xdr:spPr>
        <a:xfrm>
          <a:off x="1" y="469362"/>
          <a:ext cx="1082828" cy="637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9238</xdr:rowOff>
    </xdr:from>
    <xdr:to>
      <xdr:col>0</xdr:col>
      <xdr:colOff>123825</xdr:colOff>
      <xdr:row>25</xdr:row>
      <xdr:rowOff>89546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910DCF15-5149-40B8-BD1A-522A42BD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600079</xdr:colOff>
      <xdr:row>35</xdr:row>
      <xdr:rowOff>19050</xdr:rowOff>
    </xdr:from>
    <xdr:to>
      <xdr:col>8</xdr:col>
      <xdr:colOff>78922</xdr:colOff>
      <xdr:row>45</xdr:row>
      <xdr:rowOff>95249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643889</xdr:colOff>
      <xdr:row>35</xdr:row>
      <xdr:rowOff>47625</xdr:rowOff>
    </xdr:from>
    <xdr:to>
      <xdr:col>8</xdr:col>
      <xdr:colOff>866774</xdr:colOff>
      <xdr:row>45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60960</xdr:colOff>
      <xdr:row>1</xdr:row>
      <xdr:rowOff>9525</xdr:rowOff>
    </xdr:from>
    <xdr:to>
      <xdr:col>0</xdr:col>
      <xdr:colOff>1027464</xdr:colOff>
      <xdr:row>6</xdr:row>
      <xdr:rowOff>60616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" y="240846"/>
          <a:ext cx="966504" cy="677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17478</xdr:rowOff>
    </xdr:from>
    <xdr:to>
      <xdr:col>0</xdr:col>
      <xdr:colOff>123825</xdr:colOff>
      <xdr:row>24</xdr:row>
      <xdr:rowOff>132826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F72DEA-1AB1-404D-BA51-763C18E8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35</xdr:row>
      <xdr:rowOff>19050</xdr:rowOff>
    </xdr:from>
    <xdr:to>
      <xdr:col>2</xdr:col>
      <xdr:colOff>600075</xdr:colOff>
      <xdr:row>45</xdr:row>
      <xdr:rowOff>38100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C1E1CDE-38B5-417B-8608-45C630C8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0</xdr:col>
      <xdr:colOff>161925</xdr:colOff>
      <xdr:row>16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23812</xdr:rowOff>
    </xdr:from>
    <xdr:to>
      <xdr:col>13</xdr:col>
      <xdr:colOff>666750</xdr:colOff>
      <xdr:row>39</xdr:row>
      <xdr:rowOff>55012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19152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436792</xdr:colOff>
      <xdr:row>35</xdr:row>
      <xdr:rowOff>9526</xdr:rowOff>
    </xdr:from>
    <xdr:to>
      <xdr:col>7</xdr:col>
      <xdr:colOff>610961</xdr:colOff>
      <xdr:row>45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579664</xdr:colOff>
      <xdr:row>34</xdr:row>
      <xdr:rowOff>142876</xdr:rowOff>
    </xdr:from>
    <xdr:to>
      <xdr:col>8</xdr:col>
      <xdr:colOff>866775</xdr:colOff>
      <xdr:row>45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9526</xdr:rowOff>
    </xdr:from>
    <xdr:to>
      <xdr:col>2</xdr:col>
      <xdr:colOff>457200</xdr:colOff>
      <xdr:row>45</xdr:row>
      <xdr:rowOff>43545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127991</xdr:colOff>
      <xdr:row>1</xdr:row>
      <xdr:rowOff>0</xdr:rowOff>
    </xdr:from>
    <xdr:to>
      <xdr:col>0</xdr:col>
      <xdr:colOff>1038472</xdr:colOff>
      <xdr:row>6</xdr:row>
      <xdr:rowOff>11271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1" y="231321"/>
          <a:ext cx="910481" cy="637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123825</xdr:colOff>
      <xdr:row>24</xdr:row>
      <xdr:rowOff>135775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96DF24D-1E95-42D8-AEE1-39F6213EB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511631</xdr:colOff>
      <xdr:row>35</xdr:row>
      <xdr:rowOff>9525</xdr:rowOff>
    </xdr:from>
    <xdr:to>
      <xdr:col>7</xdr:col>
      <xdr:colOff>666751</xdr:colOff>
      <xdr:row>45</xdr:row>
      <xdr:rowOff>80282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704850</xdr:colOff>
      <xdr:row>35</xdr:row>
      <xdr:rowOff>9524</xdr:rowOff>
    </xdr:from>
    <xdr:to>
      <xdr:col>8</xdr:col>
      <xdr:colOff>876299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66676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17145</xdr:rowOff>
    </xdr:from>
    <xdr:to>
      <xdr:col>0</xdr:col>
      <xdr:colOff>123825</xdr:colOff>
      <xdr:row>34</xdr:row>
      <xdr:rowOff>7620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99497</xdr:colOff>
      <xdr:row>1</xdr:row>
      <xdr:rowOff>0</xdr:rowOff>
    </xdr:from>
    <xdr:to>
      <xdr:col>0</xdr:col>
      <xdr:colOff>1005217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9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C4DD86EF-FA02-40B0-8531-C831EA6D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266700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9524</xdr:rowOff>
    </xdr:from>
    <xdr:to>
      <xdr:col>0</xdr:col>
      <xdr:colOff>123825</xdr:colOff>
      <xdr:row>23</xdr:row>
      <xdr:rowOff>85724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352425</xdr:colOff>
      <xdr:row>23</xdr:row>
      <xdr:rowOff>38100</xdr:rowOff>
    </xdr:from>
    <xdr:to>
      <xdr:col>13</xdr:col>
      <xdr:colOff>672192</xdr:colOff>
      <xdr:row>45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492580</xdr:colOff>
      <xdr:row>34</xdr:row>
      <xdr:rowOff>133350</xdr:rowOff>
    </xdr:from>
    <xdr:to>
      <xdr:col>8</xdr:col>
      <xdr:colOff>121103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683080</xdr:colOff>
      <xdr:row>34</xdr:row>
      <xdr:rowOff>133350</xdr:rowOff>
    </xdr:from>
    <xdr:to>
      <xdr:col>8</xdr:col>
      <xdr:colOff>866776</xdr:colOff>
      <xdr:row>44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133350</xdr:rowOff>
    </xdr:from>
    <xdr:to>
      <xdr:col>2</xdr:col>
      <xdr:colOff>514349</xdr:colOff>
      <xdr:row>45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99416</xdr:colOff>
      <xdr:row>1</xdr:row>
      <xdr:rowOff>0</xdr:rowOff>
    </xdr:from>
    <xdr:to>
      <xdr:col>0</xdr:col>
      <xdr:colOff>1007831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16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153184</xdr:rowOff>
    </xdr:from>
    <xdr:to>
      <xdr:col>0</xdr:col>
      <xdr:colOff>123825</xdr:colOff>
      <xdr:row>24</xdr:row>
      <xdr:rowOff>137473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304CCAA-DB51-4089-802D-516A2B7B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542928</xdr:colOff>
      <xdr:row>36</xdr:row>
      <xdr:rowOff>9525</xdr:rowOff>
    </xdr:from>
    <xdr:to>
      <xdr:col>8</xdr:col>
      <xdr:colOff>295275</xdr:colOff>
      <xdr:row>45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666748</xdr:colOff>
      <xdr:row>36</xdr:row>
      <xdr:rowOff>9525</xdr:rowOff>
    </xdr:from>
    <xdr:to>
      <xdr:col>8</xdr:col>
      <xdr:colOff>857250</xdr:colOff>
      <xdr:row>45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36</xdr:row>
      <xdr:rowOff>9525</xdr:rowOff>
    </xdr:from>
    <xdr:to>
      <xdr:col>2</xdr:col>
      <xdr:colOff>533399</xdr:colOff>
      <xdr:row>45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15240</xdr:rowOff>
    </xdr:from>
    <xdr:to>
      <xdr:col>0</xdr:col>
      <xdr:colOff>123825</xdr:colOff>
      <xdr:row>35</xdr:row>
      <xdr:rowOff>5715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94F3ED56-E3EB-43F6-A387-8AD04590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8D3B56-B169-4526-9032-BB8A1F48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526597</xdr:colOff>
      <xdr:row>34</xdr:row>
      <xdr:rowOff>152399</xdr:rowOff>
    </xdr:from>
    <xdr:to>
      <xdr:col>7</xdr:col>
      <xdr:colOff>809625</xdr:colOff>
      <xdr:row>45</xdr:row>
      <xdr:rowOff>66674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800100</xdr:colOff>
      <xdr:row>34</xdr:row>
      <xdr:rowOff>152399</xdr:rowOff>
    </xdr:from>
    <xdr:to>
      <xdr:col>8</xdr:col>
      <xdr:colOff>847725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152399</xdr:rowOff>
    </xdr:from>
    <xdr:to>
      <xdr:col>2</xdr:col>
      <xdr:colOff>514349</xdr:colOff>
      <xdr:row>45</xdr:row>
      <xdr:rowOff>76199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101507</xdr:colOff>
      <xdr:row>1</xdr:row>
      <xdr:rowOff>0</xdr:rowOff>
    </xdr:from>
    <xdr:to>
      <xdr:col>0</xdr:col>
      <xdr:colOff>1007227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16420</xdr:rowOff>
    </xdr:from>
    <xdr:to>
      <xdr:col>0</xdr:col>
      <xdr:colOff>123825</xdr:colOff>
      <xdr:row>34</xdr:row>
      <xdr:rowOff>7158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CD5DB2B-8A6C-4AF1-A626-535F4368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140918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9472A4B-ED45-4371-85C3-FDFF7289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534762</xdr:colOff>
      <xdr:row>35</xdr:row>
      <xdr:rowOff>9525</xdr:rowOff>
    </xdr:from>
    <xdr:to>
      <xdr:col>7</xdr:col>
      <xdr:colOff>845003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35</xdr:row>
      <xdr:rowOff>9525</xdr:rowOff>
    </xdr:from>
    <xdr:to>
      <xdr:col>8</xdr:col>
      <xdr:colOff>819150</xdr:colOff>
      <xdr:row>45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35</xdr:row>
      <xdr:rowOff>9525</xdr:rowOff>
    </xdr:from>
    <xdr:to>
      <xdr:col>2</xdr:col>
      <xdr:colOff>542924</xdr:colOff>
      <xdr:row>45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102379</xdr:colOff>
      <xdr:row>0</xdr:row>
      <xdr:rowOff>180975</xdr:rowOff>
    </xdr:from>
    <xdr:to>
      <xdr:col>0</xdr:col>
      <xdr:colOff>1007841</xdr:colOff>
      <xdr:row>5</xdr:row>
      <xdr:rowOff>120315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379" y="180975"/>
          <a:ext cx="905462" cy="646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6580DBB-EF74-4F3B-A9A4-D94C1AD6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134470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D0606D90-58F3-43B1-BF1C-A159513C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530681</xdr:colOff>
      <xdr:row>35</xdr:row>
      <xdr:rowOff>38100</xdr:rowOff>
    </xdr:from>
    <xdr:to>
      <xdr:col>8</xdr:col>
      <xdr:colOff>257175</xdr:colOff>
      <xdr:row>45</xdr:row>
      <xdr:rowOff>54429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790576</xdr:colOff>
      <xdr:row>35</xdr:row>
      <xdr:rowOff>38100</xdr:rowOff>
    </xdr:from>
    <xdr:to>
      <xdr:col>8</xdr:col>
      <xdr:colOff>847726</xdr:colOff>
      <xdr:row>45</xdr:row>
      <xdr:rowOff>65315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35</xdr:row>
      <xdr:rowOff>38100</xdr:rowOff>
    </xdr:from>
    <xdr:to>
      <xdr:col>2</xdr:col>
      <xdr:colOff>533399</xdr:colOff>
      <xdr:row>45</xdr:row>
      <xdr:rowOff>61365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38100</xdr:rowOff>
    </xdr:from>
    <xdr:to>
      <xdr:col>0</xdr:col>
      <xdr:colOff>123825</xdr:colOff>
      <xdr:row>34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17443B8-E25E-44CD-9663-4B9DC7E4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153830</xdr:rowOff>
    </xdr:from>
    <xdr:to>
      <xdr:col>0</xdr:col>
      <xdr:colOff>123825</xdr:colOff>
      <xdr:row>25</xdr:row>
      <xdr:rowOff>3577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386EF36-9787-4364-BDFE-207F5DCCE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576945</xdr:colOff>
      <xdr:row>36</xdr:row>
      <xdr:rowOff>19050</xdr:rowOff>
    </xdr:from>
    <xdr:to>
      <xdr:col>8</xdr:col>
      <xdr:colOff>205468</xdr:colOff>
      <xdr:row>45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36</xdr:row>
      <xdr:rowOff>19050</xdr:rowOff>
    </xdr:from>
    <xdr:to>
      <xdr:col>8</xdr:col>
      <xdr:colOff>857250</xdr:colOff>
      <xdr:row>45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36</xdr:row>
      <xdr:rowOff>19050</xdr:rowOff>
    </xdr:from>
    <xdr:to>
      <xdr:col>2</xdr:col>
      <xdr:colOff>523874</xdr:colOff>
      <xdr:row>45</xdr:row>
      <xdr:rowOff>95923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38100</xdr:rowOff>
    </xdr:from>
    <xdr:to>
      <xdr:col>0</xdr:col>
      <xdr:colOff>123825</xdr:colOff>
      <xdr:row>35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B623BC1-622C-4C63-8DB4-1A30FCD59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66CA93C6-0911-4301-B89D-4F3F7E0B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503466</xdr:colOff>
      <xdr:row>34</xdr:row>
      <xdr:rowOff>145598</xdr:rowOff>
    </xdr:from>
    <xdr:to>
      <xdr:col>8</xdr:col>
      <xdr:colOff>352425</xdr:colOff>
      <xdr:row>45</xdr:row>
      <xdr:rowOff>9527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681720</xdr:colOff>
      <xdr:row>34</xdr:row>
      <xdr:rowOff>145598</xdr:rowOff>
    </xdr:from>
    <xdr:to>
      <xdr:col>8</xdr:col>
      <xdr:colOff>828676</xdr:colOff>
      <xdr:row>45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145598</xdr:rowOff>
    </xdr:from>
    <xdr:to>
      <xdr:col>2</xdr:col>
      <xdr:colOff>523874</xdr:colOff>
      <xdr:row>45</xdr:row>
      <xdr:rowOff>35083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E1F86573-63EA-4010-85AC-915FC8F7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5404</xdr:rowOff>
    </xdr:from>
    <xdr:to>
      <xdr:col>0</xdr:col>
      <xdr:colOff>123825</xdr:colOff>
      <xdr:row>24</xdr:row>
      <xdr:rowOff>140510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08F2EA3-54E5-4DBF-B5D7-0E5A9FF2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538845</xdr:colOff>
      <xdr:row>35</xdr:row>
      <xdr:rowOff>134471</xdr:rowOff>
    </xdr:from>
    <xdr:to>
      <xdr:col>8</xdr:col>
      <xdr:colOff>496661</xdr:colOff>
      <xdr:row>45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744311</xdr:colOff>
      <xdr:row>35</xdr:row>
      <xdr:rowOff>134471</xdr:rowOff>
    </xdr:from>
    <xdr:to>
      <xdr:col>8</xdr:col>
      <xdr:colOff>857250</xdr:colOff>
      <xdr:row>45</xdr:row>
      <xdr:rowOff>66676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134471</xdr:rowOff>
    </xdr:from>
    <xdr:to>
      <xdr:col>2</xdr:col>
      <xdr:colOff>523874</xdr:colOff>
      <xdr:row>45</xdr:row>
      <xdr:rowOff>66811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98199</xdr:colOff>
      <xdr:row>0</xdr:row>
      <xdr:rowOff>171450</xdr:rowOff>
    </xdr:from>
    <xdr:to>
      <xdr:col>0</xdr:col>
      <xdr:colOff>1009048</xdr:colOff>
      <xdr:row>5</xdr:row>
      <xdr:rowOff>119727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199" y="171450"/>
          <a:ext cx="910849" cy="661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30480</xdr:rowOff>
    </xdr:from>
    <xdr:to>
      <xdr:col>0</xdr:col>
      <xdr:colOff>123825</xdr:colOff>
      <xdr:row>34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E8834E3-5086-4A31-805F-92B713119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135106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C40968FB-EB07-42E7-BD4E-CAD2D764D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515712</xdr:colOff>
      <xdr:row>34</xdr:row>
      <xdr:rowOff>133350</xdr:rowOff>
    </xdr:from>
    <xdr:to>
      <xdr:col>8</xdr:col>
      <xdr:colOff>664028</xdr:colOff>
      <xdr:row>45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35</xdr:row>
      <xdr:rowOff>9525</xdr:rowOff>
    </xdr:from>
    <xdr:to>
      <xdr:col>8</xdr:col>
      <xdr:colOff>838201</xdr:colOff>
      <xdr:row>45</xdr:row>
      <xdr:rowOff>40548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133350</xdr:rowOff>
    </xdr:from>
    <xdr:to>
      <xdr:col>2</xdr:col>
      <xdr:colOff>523874</xdr:colOff>
      <xdr:row>45</xdr:row>
      <xdr:rowOff>68969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0BED603-2297-4AEF-A435-6CC97E0E4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53849A05-50EE-45A9-80AE-3993F80E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521156</xdr:colOff>
      <xdr:row>35</xdr:row>
      <xdr:rowOff>9525</xdr:rowOff>
    </xdr:from>
    <xdr:to>
      <xdr:col>8</xdr:col>
      <xdr:colOff>329293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733425</xdr:colOff>
      <xdr:row>35</xdr:row>
      <xdr:rowOff>9525</xdr:rowOff>
    </xdr:from>
    <xdr:to>
      <xdr:col>8</xdr:col>
      <xdr:colOff>838200</xdr:colOff>
      <xdr:row>44</xdr:row>
      <xdr:rowOff>97729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43544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86DDBA9-DA4C-4BD3-90DE-5888CBC5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BA2B9B9-5977-44A7-A600-1CABAD4A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533400</xdr:colOff>
      <xdr:row>20</xdr:row>
      <xdr:rowOff>47755</xdr:rowOff>
    </xdr:from>
    <xdr:to>
      <xdr:col>13</xdr:col>
      <xdr:colOff>675035</xdr:colOff>
      <xdr:row>45</xdr:row>
      <xdr:rowOff>61231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123825</xdr:colOff>
      <xdr:row>20</xdr:row>
      <xdr:rowOff>28576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38101</xdr:colOff>
      <xdr:row>20</xdr:row>
      <xdr:rowOff>47625</xdr:rowOff>
    </xdr:from>
    <xdr:to>
      <xdr:col>7</xdr:col>
      <xdr:colOff>571501</xdr:colOff>
      <xdr:row>45</xdr:row>
      <xdr:rowOff>66674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21</xdr:row>
      <xdr:rowOff>100965</xdr:rowOff>
    </xdr:from>
    <xdr:to>
      <xdr:col>6</xdr:col>
      <xdr:colOff>247650</xdr:colOff>
      <xdr:row>42</xdr:row>
      <xdr:rowOff>34018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21</xdr:row>
      <xdr:rowOff>100965</xdr:rowOff>
    </xdr:from>
    <xdr:to>
      <xdr:col>13</xdr:col>
      <xdr:colOff>590550</xdr:colOff>
      <xdr:row>42</xdr:row>
      <xdr:rowOff>3356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</xdr:row>
      <xdr:rowOff>22860</xdr:rowOff>
    </xdr:from>
    <xdr:to>
      <xdr:col>0</xdr:col>
      <xdr:colOff>123825</xdr:colOff>
      <xdr:row>21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73097D4-7B68-4348-9B10-744401ED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2198</xdr:rowOff>
    </xdr:from>
    <xdr:to>
      <xdr:col>4</xdr:col>
      <xdr:colOff>161925</xdr:colOff>
      <xdr:row>41</xdr:row>
      <xdr:rowOff>84470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236220</xdr:colOff>
      <xdr:row>27</xdr:row>
      <xdr:rowOff>2198</xdr:rowOff>
    </xdr:from>
    <xdr:to>
      <xdr:col>11</xdr:col>
      <xdr:colOff>361950</xdr:colOff>
      <xdr:row>41</xdr:row>
      <xdr:rowOff>92126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261993</xdr:colOff>
      <xdr:row>34</xdr:row>
      <xdr:rowOff>84093</xdr:rowOff>
    </xdr:from>
    <xdr:to>
      <xdr:col>10</xdr:col>
      <xdr:colOff>276960</xdr:colOff>
      <xdr:row>44</xdr:row>
      <xdr:rowOff>83820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388620</xdr:colOff>
      <xdr:row>23</xdr:row>
      <xdr:rowOff>27341</xdr:rowOff>
    </xdr:from>
    <xdr:to>
      <xdr:col>6</xdr:col>
      <xdr:colOff>65330</xdr:colOff>
      <xdr:row>34</xdr:row>
      <xdr:rowOff>99168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07A03DE-5E96-4C53-B088-FF5116C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32720</xdr:colOff>
      <xdr:row>23</xdr:row>
      <xdr:rowOff>19162</xdr:rowOff>
    </xdr:from>
    <xdr:to>
      <xdr:col>13</xdr:col>
      <xdr:colOff>453501</xdr:colOff>
      <xdr:row>34</xdr:row>
      <xdr:rowOff>117585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D24689-812E-4502-BE4D-3CF418281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</xdr:row>
      <xdr:rowOff>445</xdr:rowOff>
    </xdr:from>
    <xdr:to>
      <xdr:col>11</xdr:col>
      <xdr:colOff>541244</xdr:colOff>
      <xdr:row>13</xdr:row>
      <xdr:rowOff>134471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11206</xdr:colOff>
      <xdr:row>14</xdr:row>
      <xdr:rowOff>44822</xdr:rowOff>
    </xdr:from>
    <xdr:to>
      <xdr:col>11</xdr:col>
      <xdr:colOff>541244</xdr:colOff>
      <xdr:row>26</xdr:row>
      <xdr:rowOff>89200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7039F21-A2DD-43F6-90C0-806B2E344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11206</xdr:colOff>
      <xdr:row>27</xdr:row>
      <xdr:rowOff>11204</xdr:rowOff>
    </xdr:from>
    <xdr:to>
      <xdr:col>11</xdr:col>
      <xdr:colOff>605118</xdr:colOff>
      <xdr:row>39</xdr:row>
      <xdr:rowOff>55582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49FDC03-BAAB-4FCC-A6FC-ED1EC6269D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</xdr:rowOff>
    </xdr:from>
    <xdr:to>
      <xdr:col>0</xdr:col>
      <xdr:colOff>123825</xdr:colOff>
      <xdr:row>20</xdr:row>
      <xdr:rowOff>7620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399D390-B4A3-48B7-B840-598E0BC5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141515</xdr:rowOff>
    </xdr:from>
    <xdr:to>
      <xdr:col>5</xdr:col>
      <xdr:colOff>298711</xdr:colOff>
      <xdr:row>57</xdr:row>
      <xdr:rowOff>148375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C3326D-96CB-42DA-B209-981D3DA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365"/>
          <a:ext cx="3346711" cy="978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100853</xdr:rowOff>
    </xdr:from>
    <xdr:to>
      <xdr:col>15</xdr:col>
      <xdr:colOff>523875</xdr:colOff>
      <xdr:row>44</xdr:row>
      <xdr:rowOff>9253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22860</xdr:rowOff>
    </xdr:from>
    <xdr:to>
      <xdr:col>0</xdr:col>
      <xdr:colOff>123825</xdr:colOff>
      <xdr:row>19</xdr:row>
      <xdr:rowOff>149350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2F870E0-36A3-405D-A9F2-B0A3CE48A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148650</xdr:colOff>
      <xdr:row>41</xdr:row>
      <xdr:rowOff>111126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487363</xdr:colOff>
      <xdr:row>23</xdr:row>
      <xdr:rowOff>28575</xdr:rowOff>
    </xdr:from>
    <xdr:to>
      <xdr:col>13</xdr:col>
      <xdr:colOff>621847</xdr:colOff>
      <xdr:row>41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123825</xdr:colOff>
      <xdr:row>22</xdr:row>
      <xdr:rowOff>150302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6150D10-98E5-4533-B7EB-9D3C8B26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20</xdr:row>
      <xdr:rowOff>9525</xdr:rowOff>
    </xdr:from>
    <xdr:to>
      <xdr:col>13</xdr:col>
      <xdr:colOff>672194</xdr:colOff>
      <xdr:row>44</xdr:row>
      <xdr:rowOff>100693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28575</xdr:colOff>
      <xdr:row>20</xdr:row>
      <xdr:rowOff>9525</xdr:rowOff>
    </xdr:from>
    <xdr:to>
      <xdr:col>8</xdr:col>
      <xdr:colOff>226695</xdr:colOff>
      <xdr:row>43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79375</xdr:rowOff>
    </xdr:from>
    <xdr:to>
      <xdr:col>15</xdr:col>
      <xdr:colOff>600074</xdr:colOff>
      <xdr:row>44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19050</xdr:rowOff>
    </xdr:from>
    <xdr:to>
      <xdr:col>0</xdr:col>
      <xdr:colOff>123825</xdr:colOff>
      <xdr:row>19</xdr:row>
      <xdr:rowOff>145540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A90C2FA-292E-418A-9BC0-FB1AB36AF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1</xdr:row>
      <xdr:rowOff>6892</xdr:rowOff>
    </xdr:from>
    <xdr:to>
      <xdr:col>11</xdr:col>
      <xdr:colOff>508000</xdr:colOff>
      <xdr:row>14</xdr:row>
      <xdr:rowOff>111125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111125</xdr:colOff>
      <xdr:row>1</xdr:row>
      <xdr:rowOff>6892</xdr:rowOff>
    </xdr:from>
    <xdr:to>
      <xdr:col>8</xdr:col>
      <xdr:colOff>498750</xdr:colOff>
      <xdr:row>16</xdr:row>
      <xdr:rowOff>32021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527050</xdr:colOff>
      <xdr:row>16</xdr:row>
      <xdr:rowOff>105316</xdr:rowOff>
    </xdr:from>
    <xdr:to>
      <xdr:col>11</xdr:col>
      <xdr:colOff>542924</xdr:colOff>
      <xdr:row>28</xdr:row>
      <xdr:rowOff>98425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130175</xdr:colOff>
      <xdr:row>16</xdr:row>
      <xdr:rowOff>105316</xdr:rowOff>
    </xdr:from>
    <xdr:to>
      <xdr:col>8</xdr:col>
      <xdr:colOff>503239</xdr:colOff>
      <xdr:row>29</xdr:row>
      <xdr:rowOff>16416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508000</xdr:colOff>
      <xdr:row>30</xdr:row>
      <xdr:rowOff>38641</xdr:rowOff>
    </xdr:from>
    <xdr:to>
      <xdr:col>11</xdr:col>
      <xdr:colOff>539750</xdr:colOff>
      <xdr:row>40</xdr:row>
      <xdr:rowOff>50255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111125</xdr:colOff>
      <xdr:row>30</xdr:row>
      <xdr:rowOff>38641</xdr:rowOff>
    </xdr:from>
    <xdr:to>
      <xdr:col>8</xdr:col>
      <xdr:colOff>571500</xdr:colOff>
      <xdr:row>39</xdr:row>
      <xdr:rowOff>116112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</xdr:row>
      <xdr:rowOff>14287</xdr:rowOff>
    </xdr:from>
    <xdr:to>
      <xdr:col>0</xdr:col>
      <xdr:colOff>152400</xdr:colOff>
      <xdr:row>27</xdr:row>
      <xdr:rowOff>152400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14286</xdr:rowOff>
    </xdr:from>
    <xdr:to>
      <xdr:col>0</xdr:col>
      <xdr:colOff>114300</xdr:colOff>
      <xdr:row>38</xdr:row>
      <xdr:rowOff>9524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</xdr:row>
      <xdr:rowOff>14287</xdr:rowOff>
    </xdr:from>
    <xdr:to>
      <xdr:col>0</xdr:col>
      <xdr:colOff>152400</xdr:colOff>
      <xdr:row>14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teplo.statistika@eru.gov.cz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83BD-AAE7-447C-83EA-804F7FED2370}">
  <sheetPr>
    <tabColor rgb="FF92D050"/>
  </sheetPr>
  <dimension ref="A1:K50"/>
  <sheetViews>
    <sheetView showGridLines="0" tabSelected="1" showWhiteSpace="0" zoomScale="70" zoomScaleNormal="70" zoomScaleSheetLayoutView="55" zoomScalePageLayoutView="70" workbookViewId="0">
      <selection activeCell="C1" sqref="C1:D1"/>
    </sheetView>
  </sheetViews>
  <sheetFormatPr defaultColWidth="9.140625" defaultRowHeight="12.75" x14ac:dyDescent="0.2"/>
  <cols>
    <col min="1" max="1" width="41.5703125" style="248" customWidth="1"/>
    <col min="2" max="2" width="50.42578125" style="248" customWidth="1"/>
    <col min="3" max="9" width="9.85546875" style="248" customWidth="1"/>
    <col min="10" max="10" width="10.28515625" style="248" customWidth="1"/>
    <col min="11" max="16384" width="9.140625" style="248"/>
  </cols>
  <sheetData>
    <row r="1" spans="1:11" ht="399.75" customHeight="1" x14ac:dyDescent="0.2">
      <c r="A1" s="365" t="s">
        <v>327</v>
      </c>
      <c r="B1" s="366"/>
    </row>
    <row r="2" spans="1:11" ht="400.15" customHeight="1" x14ac:dyDescent="0.2">
      <c r="A2" s="261"/>
      <c r="B2" s="338"/>
      <c r="C2" s="260"/>
      <c r="D2" s="260"/>
      <c r="E2" s="260"/>
      <c r="F2" s="260"/>
      <c r="G2" s="260"/>
      <c r="H2" s="260"/>
      <c r="I2" s="260"/>
      <c r="J2" s="260"/>
      <c r="K2" s="248" t="s">
        <v>203</v>
      </c>
    </row>
    <row r="3" spans="1:11" x14ac:dyDescent="0.2">
      <c r="B3" s="339"/>
      <c r="D3" s="259"/>
      <c r="E3" s="258"/>
      <c r="F3" s="258"/>
      <c r="G3" s="258"/>
      <c r="J3" s="252"/>
    </row>
    <row r="9" spans="1:11" x14ac:dyDescent="0.2">
      <c r="B9" s="257"/>
      <c r="I9" s="256"/>
    </row>
    <row r="10" spans="1:11" x14ac:dyDescent="0.2">
      <c r="B10" s="251"/>
      <c r="C10" s="250"/>
    </row>
    <row r="11" spans="1:11" x14ac:dyDescent="0.2">
      <c r="B11" s="251"/>
      <c r="C11" s="250"/>
    </row>
    <row r="12" spans="1:11" x14ac:dyDescent="0.2">
      <c r="B12" s="251"/>
      <c r="C12" s="250"/>
    </row>
    <row r="13" spans="1:11" x14ac:dyDescent="0.2">
      <c r="A13" s="253"/>
      <c r="B13" s="255"/>
      <c r="C13" s="254"/>
      <c r="D13" s="253"/>
      <c r="E13" s="253"/>
      <c r="F13" s="253"/>
      <c r="G13" s="253"/>
      <c r="H13" s="253"/>
      <c r="I13" s="253"/>
      <c r="J13" s="253"/>
    </row>
    <row r="14" spans="1:11" x14ac:dyDescent="0.2">
      <c r="A14" s="253"/>
      <c r="B14" s="255"/>
      <c r="C14" s="254"/>
      <c r="D14" s="253"/>
      <c r="E14" s="253"/>
      <c r="F14" s="253"/>
      <c r="G14" s="253"/>
      <c r="H14" s="253"/>
      <c r="I14" s="253"/>
      <c r="J14" s="253"/>
    </row>
    <row r="15" spans="1:11" x14ac:dyDescent="0.2">
      <c r="A15" s="253"/>
      <c r="B15" s="255"/>
      <c r="C15" s="254"/>
      <c r="D15" s="253"/>
      <c r="E15" s="253"/>
      <c r="F15" s="253"/>
      <c r="G15" s="253"/>
      <c r="H15" s="253"/>
      <c r="I15" s="253"/>
      <c r="J15" s="253"/>
    </row>
    <row r="16" spans="1:11" x14ac:dyDescent="0.2">
      <c r="A16" s="253"/>
      <c r="B16" s="255"/>
      <c r="C16" s="254"/>
      <c r="D16" s="253"/>
      <c r="E16" s="253"/>
      <c r="F16" s="253"/>
      <c r="G16" s="253"/>
      <c r="H16" s="253"/>
      <c r="I16" s="253"/>
      <c r="J16" s="253"/>
    </row>
    <row r="17" spans="1:10" x14ac:dyDescent="0.2">
      <c r="A17" s="253"/>
      <c r="B17" s="255"/>
      <c r="C17" s="254"/>
      <c r="D17" s="253"/>
      <c r="E17" s="253"/>
      <c r="F17" s="253"/>
      <c r="G17" s="253"/>
      <c r="H17" s="253"/>
      <c r="I17" s="253"/>
      <c r="J17" s="253"/>
    </row>
    <row r="18" spans="1:10" x14ac:dyDescent="0.2">
      <c r="A18" s="253"/>
      <c r="B18" s="255"/>
      <c r="C18" s="254"/>
      <c r="D18" s="253"/>
      <c r="E18" s="253"/>
      <c r="F18" s="253"/>
      <c r="G18" s="253"/>
      <c r="H18" s="253"/>
      <c r="I18" s="253"/>
      <c r="J18" s="253"/>
    </row>
    <row r="19" spans="1:10" x14ac:dyDescent="0.2">
      <c r="A19" s="253"/>
      <c r="B19" s="255"/>
      <c r="C19" s="254"/>
      <c r="D19" s="253"/>
      <c r="E19" s="253"/>
      <c r="F19" s="253"/>
      <c r="G19" s="253"/>
      <c r="H19" s="253"/>
      <c r="I19" s="253"/>
      <c r="J19" s="253"/>
    </row>
    <row r="21" spans="1:10" x14ac:dyDescent="0.2">
      <c r="A21" s="253"/>
      <c r="B21" s="255"/>
      <c r="C21" s="254"/>
      <c r="D21" s="253"/>
      <c r="E21" s="253"/>
      <c r="F21" s="253"/>
      <c r="G21" s="253"/>
      <c r="H21" s="253"/>
      <c r="I21" s="253"/>
      <c r="J21" s="253"/>
    </row>
    <row r="22" spans="1:10" x14ac:dyDescent="0.2">
      <c r="A22" s="253"/>
      <c r="B22" s="255"/>
      <c r="C22" s="254"/>
      <c r="D22" s="253"/>
      <c r="E22" s="253"/>
      <c r="F22" s="253"/>
      <c r="G22" s="253"/>
      <c r="H22" s="253"/>
      <c r="I22" s="253"/>
      <c r="J22" s="253"/>
    </row>
    <row r="23" spans="1:10" x14ac:dyDescent="0.2">
      <c r="A23" s="253"/>
      <c r="B23" s="255"/>
      <c r="C23" s="254"/>
      <c r="D23" s="253"/>
      <c r="E23" s="253"/>
      <c r="F23" s="253"/>
      <c r="G23" s="253"/>
      <c r="H23" s="253"/>
      <c r="I23" s="253"/>
      <c r="J23" s="253"/>
    </row>
    <row r="25" spans="1:10" x14ac:dyDescent="0.2">
      <c r="A25" s="253"/>
      <c r="C25" s="254"/>
      <c r="D25" s="253"/>
      <c r="E25" s="253"/>
      <c r="F25" s="253"/>
      <c r="G25" s="253"/>
      <c r="H25" s="253"/>
      <c r="I25" s="253"/>
      <c r="J25" s="253"/>
    </row>
    <row r="26" spans="1:10" x14ac:dyDescent="0.2">
      <c r="A26" s="253"/>
      <c r="C26" s="254"/>
      <c r="D26" s="253"/>
      <c r="E26" s="253"/>
      <c r="F26" s="253"/>
      <c r="G26" s="253"/>
      <c r="H26" s="253"/>
      <c r="I26" s="253"/>
      <c r="J26" s="253"/>
    </row>
    <row r="27" spans="1:10" x14ac:dyDescent="0.2">
      <c r="A27" s="253"/>
      <c r="C27" s="254"/>
      <c r="D27" s="253"/>
      <c r="E27" s="253"/>
      <c r="F27" s="253"/>
      <c r="G27" s="253"/>
      <c r="H27" s="253"/>
      <c r="I27" s="253"/>
      <c r="J27" s="253"/>
    </row>
    <row r="28" spans="1:10" x14ac:dyDescent="0.2">
      <c r="A28" s="367"/>
      <c r="B28" s="367"/>
      <c r="C28" s="367"/>
      <c r="D28" s="367"/>
      <c r="E28" s="367"/>
      <c r="F28" s="367"/>
      <c r="G28" s="367"/>
      <c r="H28" s="367"/>
      <c r="I28" s="367"/>
      <c r="J28" s="367"/>
    </row>
    <row r="29" spans="1:10" x14ac:dyDescent="0.2">
      <c r="A29" s="253"/>
      <c r="B29" s="255"/>
      <c r="C29" s="254"/>
      <c r="D29" s="253"/>
      <c r="E29" s="253"/>
      <c r="F29" s="253"/>
      <c r="G29" s="253"/>
      <c r="H29" s="253"/>
      <c r="I29" s="253"/>
      <c r="J29" s="253"/>
    </row>
    <row r="31" spans="1:10" x14ac:dyDescent="0.2">
      <c r="A31" s="253"/>
      <c r="B31" s="255"/>
      <c r="C31" s="254"/>
      <c r="D31" s="253"/>
      <c r="E31" s="253"/>
      <c r="F31" s="253"/>
      <c r="G31" s="253"/>
      <c r="H31" s="253"/>
      <c r="I31" s="253"/>
      <c r="J31" s="253"/>
    </row>
    <row r="32" spans="1:10" x14ac:dyDescent="0.2">
      <c r="A32" s="253"/>
      <c r="B32" s="255"/>
      <c r="C32" s="254"/>
      <c r="D32" s="253"/>
      <c r="E32" s="253"/>
      <c r="F32" s="253"/>
      <c r="G32" s="253"/>
      <c r="H32" s="253"/>
      <c r="I32" s="253"/>
      <c r="J32" s="253"/>
    </row>
    <row r="33" spans="1:10" x14ac:dyDescent="0.2">
      <c r="A33" s="368"/>
      <c r="B33" s="368"/>
      <c r="C33" s="368"/>
      <c r="D33" s="368"/>
      <c r="E33" s="368"/>
      <c r="F33" s="368"/>
      <c r="G33" s="368"/>
      <c r="H33" s="368"/>
      <c r="I33" s="368"/>
      <c r="J33" s="368"/>
    </row>
    <row r="34" spans="1:10" x14ac:dyDescent="0.2">
      <c r="B34" s="252"/>
      <c r="C34" s="252"/>
      <c r="D34" s="252"/>
      <c r="E34" s="252"/>
      <c r="F34" s="252"/>
      <c r="G34" s="252"/>
      <c r="H34" s="252"/>
      <c r="I34" s="252"/>
      <c r="J34" s="252"/>
    </row>
    <row r="37" spans="1:10" x14ac:dyDescent="0.2">
      <c r="B37" s="251"/>
      <c r="C37" s="250"/>
    </row>
    <row r="39" spans="1:10" x14ac:dyDescent="0.2">
      <c r="B39" s="249"/>
      <c r="C39" s="249"/>
      <c r="D39" s="249"/>
      <c r="E39" s="249"/>
      <c r="F39" s="249"/>
      <c r="G39" s="249"/>
      <c r="H39" s="249"/>
      <c r="I39" s="249"/>
    </row>
    <row r="50" spans="1:10" x14ac:dyDescent="0.2">
      <c r="A50" s="369"/>
      <c r="B50" s="369"/>
      <c r="C50" s="369"/>
      <c r="D50" s="369"/>
      <c r="E50" s="369"/>
      <c r="F50" s="369"/>
      <c r="G50" s="369"/>
      <c r="H50" s="369"/>
      <c r="I50" s="369"/>
      <c r="J50" s="369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1"/>
  <dimension ref="A1:V49"/>
  <sheetViews>
    <sheetView showGridLines="0" zoomScaleNormal="100" zoomScaleSheetLayoutView="100" workbookViewId="0">
      <selection activeCell="E6" sqref="E6:G23"/>
    </sheetView>
  </sheetViews>
  <sheetFormatPr defaultColWidth="9.140625" defaultRowHeight="12.75" x14ac:dyDescent="0.2"/>
  <cols>
    <col min="1" max="1" width="30.85546875" style="2" customWidth="1"/>
    <col min="2" max="13" width="8.5703125" style="2" customWidth="1"/>
    <col min="14" max="14" width="10.42578125" style="2" customWidth="1"/>
    <col min="15" max="15" width="8.42578125" style="2" customWidth="1"/>
    <col min="16" max="16" width="11.42578125" style="2" bestFit="1" customWidth="1"/>
    <col min="17" max="16384" width="9.140625" style="2"/>
  </cols>
  <sheetData>
    <row r="1" spans="1:22" ht="20.25" x14ac:dyDescent="0.3">
      <c r="A1" s="175" t="s">
        <v>244</v>
      </c>
      <c r="N1" s="238" t="str">
        <f>'3'!N1</f>
        <v>IV. čtvrtletí 2023</v>
      </c>
    </row>
    <row r="2" spans="1:22" s="66" customFormat="1" ht="18" x14ac:dyDescent="0.25">
      <c r="A2" s="234" t="s">
        <v>245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22" s="7" customFormat="1" ht="6" customHeight="1" x14ac:dyDescent="0.2"/>
    <row r="4" spans="1:22" s="7" customFormat="1" ht="12" x14ac:dyDescent="0.2">
      <c r="A4" s="381">
        <v>2024</v>
      </c>
      <c r="B4" s="382" t="s">
        <v>42</v>
      </c>
      <c r="C4" s="383"/>
      <c r="D4" s="384"/>
      <c r="E4" s="383" t="s">
        <v>43</v>
      </c>
      <c r="F4" s="383"/>
      <c r="G4" s="383"/>
      <c r="H4" s="382" t="s">
        <v>44</v>
      </c>
      <c r="I4" s="383"/>
      <c r="J4" s="384"/>
      <c r="K4" s="382" t="s">
        <v>45</v>
      </c>
      <c r="L4" s="383"/>
      <c r="M4" s="384"/>
      <c r="N4" s="209" t="s">
        <v>7</v>
      </c>
    </row>
    <row r="5" spans="1:22" s="7" customFormat="1" ht="12" customHeight="1" x14ac:dyDescent="0.2">
      <c r="A5" s="381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2" s="7" customFormat="1" ht="12" customHeight="1" x14ac:dyDescent="0.2">
      <c r="A6" s="386" t="s">
        <v>116</v>
      </c>
      <c r="B6" s="387">
        <f>SUM(B7:D7)</f>
        <v>27403.570512999999</v>
      </c>
      <c r="C6" s="388"/>
      <c r="D6" s="389"/>
      <c r="E6" s="388">
        <f>SUM(E7:G7)</f>
        <v>11607.758092000002</v>
      </c>
      <c r="F6" s="388"/>
      <c r="G6" s="388"/>
      <c r="H6" s="390">
        <f>SUM(H7:J7)</f>
        <v>0</v>
      </c>
      <c r="I6" s="391"/>
      <c r="J6" s="392"/>
      <c r="K6" s="390">
        <f>SUM(K7:M7)</f>
        <v>0</v>
      </c>
      <c r="L6" s="391"/>
      <c r="M6" s="392"/>
      <c r="N6" s="373">
        <f>SUM(B7:M7)</f>
        <v>39011.328605000002</v>
      </c>
    </row>
    <row r="7" spans="1:22" s="64" customFormat="1" ht="12" customHeight="1" x14ac:dyDescent="0.2">
      <c r="A7" s="386"/>
      <c r="B7" s="278">
        <f>SUM(B8:B23)</f>
        <v>11740.203434999998</v>
      </c>
      <c r="C7" s="262">
        <f t="shared" ref="C7:M7" si="0">SUM(C8:C23)</f>
        <v>8167.0624819999975</v>
      </c>
      <c r="D7" s="279">
        <f t="shared" si="0"/>
        <v>7496.3045959999999</v>
      </c>
      <c r="E7" s="356">
        <f t="shared" si="0"/>
        <v>5462.6649000000007</v>
      </c>
      <c r="F7" s="356">
        <f t="shared" si="0"/>
        <v>3431.1958860000009</v>
      </c>
      <c r="G7" s="356">
        <f t="shared" si="0"/>
        <v>2713.8973060000003</v>
      </c>
      <c r="H7" s="347">
        <f t="shared" si="0"/>
        <v>0</v>
      </c>
      <c r="I7" s="346">
        <f t="shared" si="0"/>
        <v>0</v>
      </c>
      <c r="J7" s="348">
        <f t="shared" si="0"/>
        <v>0</v>
      </c>
      <c r="K7" s="347">
        <f t="shared" si="0"/>
        <v>0</v>
      </c>
      <c r="L7" s="346">
        <f t="shared" si="0"/>
        <v>0</v>
      </c>
      <c r="M7" s="348">
        <f t="shared" si="0"/>
        <v>0</v>
      </c>
      <c r="N7" s="373"/>
      <c r="P7" s="133"/>
      <c r="Q7" s="133"/>
      <c r="R7" s="133"/>
      <c r="S7" s="133"/>
      <c r="T7" s="133"/>
    </row>
    <row r="8" spans="1:22" s="7" customFormat="1" ht="12" customHeight="1" x14ac:dyDescent="0.2">
      <c r="A8" s="166" t="s">
        <v>40</v>
      </c>
      <c r="B8" s="276">
        <v>1219.2779549999996</v>
      </c>
      <c r="C8" s="263">
        <v>986.02125000000001</v>
      </c>
      <c r="D8" s="277">
        <v>971.33242599999994</v>
      </c>
      <c r="E8" s="290">
        <v>734.78890699999999</v>
      </c>
      <c r="F8" s="290">
        <v>456.92799399999996</v>
      </c>
      <c r="G8" s="290">
        <v>344.00761999999997</v>
      </c>
      <c r="H8" s="343">
        <v>0</v>
      </c>
      <c r="I8" s="344">
        <v>0</v>
      </c>
      <c r="J8" s="345">
        <v>0</v>
      </c>
      <c r="K8" s="343">
        <v>0</v>
      </c>
      <c r="L8" s="344">
        <v>0</v>
      </c>
      <c r="M8" s="345">
        <v>0</v>
      </c>
      <c r="N8" s="189">
        <f>SUM(B8:M8)</f>
        <v>4712.3561519999994</v>
      </c>
      <c r="P8" s="8"/>
      <c r="Q8" s="121"/>
      <c r="R8" s="128"/>
      <c r="S8" s="128"/>
      <c r="T8" s="128"/>
      <c r="U8" s="41"/>
    </row>
    <row r="9" spans="1:22" s="7" customFormat="1" ht="12" customHeight="1" x14ac:dyDescent="0.2">
      <c r="A9" s="166" t="s">
        <v>39</v>
      </c>
      <c r="B9" s="276">
        <v>59.192023999999996</v>
      </c>
      <c r="C9" s="263">
        <v>52.13147</v>
      </c>
      <c r="D9" s="277">
        <v>48.926086000000019</v>
      </c>
      <c r="E9" s="290">
        <v>41.396479000000014</v>
      </c>
      <c r="F9" s="290">
        <v>32.999497000000005</v>
      </c>
      <c r="G9" s="290">
        <v>27.263393000000011</v>
      </c>
      <c r="H9" s="343">
        <v>0</v>
      </c>
      <c r="I9" s="344">
        <v>0</v>
      </c>
      <c r="J9" s="345">
        <v>0</v>
      </c>
      <c r="K9" s="343">
        <v>0</v>
      </c>
      <c r="L9" s="344">
        <v>0</v>
      </c>
      <c r="M9" s="345">
        <v>0</v>
      </c>
      <c r="N9" s="189">
        <f>SUM(B9:M9)</f>
        <v>261.90894900000006</v>
      </c>
      <c r="P9" s="8"/>
      <c r="Q9" s="121"/>
      <c r="R9" s="128"/>
      <c r="S9" s="128"/>
      <c r="T9" s="128"/>
      <c r="U9" s="41"/>
    </row>
    <row r="10" spans="1:22" s="7" customFormat="1" ht="12" customHeight="1" x14ac:dyDescent="0.2">
      <c r="A10" s="166" t="s">
        <v>38</v>
      </c>
      <c r="B10" s="276">
        <v>1057.245126</v>
      </c>
      <c r="C10" s="263">
        <v>633.10364000000004</v>
      </c>
      <c r="D10" s="277">
        <v>577.22798399999999</v>
      </c>
      <c r="E10" s="290">
        <v>391.00806299999999</v>
      </c>
      <c r="F10" s="290">
        <v>157.555207</v>
      </c>
      <c r="G10" s="290">
        <v>118.582306</v>
      </c>
      <c r="H10" s="343">
        <v>0</v>
      </c>
      <c r="I10" s="344">
        <v>0</v>
      </c>
      <c r="J10" s="345">
        <v>0</v>
      </c>
      <c r="K10" s="343">
        <v>0</v>
      </c>
      <c r="L10" s="344">
        <v>0</v>
      </c>
      <c r="M10" s="345">
        <v>0</v>
      </c>
      <c r="N10" s="189">
        <f>SUM(B10:M10)</f>
        <v>2934.7223260000001</v>
      </c>
      <c r="P10" s="8"/>
      <c r="Q10" s="121"/>
      <c r="R10" s="128"/>
      <c r="S10" s="128"/>
      <c r="T10" s="128"/>
      <c r="U10" s="41"/>
    </row>
    <row r="11" spans="1:22" s="7" customFormat="1" ht="12" customHeight="1" x14ac:dyDescent="0.2">
      <c r="A11" s="166" t="s">
        <v>60</v>
      </c>
      <c r="B11" s="276">
        <v>6.6244529999999999</v>
      </c>
      <c r="C11" s="263">
        <v>6.6996520000000004</v>
      </c>
      <c r="D11" s="277">
        <v>7.7201400000000007</v>
      </c>
      <c r="E11" s="290">
        <v>7.3583600000000002</v>
      </c>
      <c r="F11" s="290">
        <v>8.333067999999999</v>
      </c>
      <c r="G11" s="290">
        <v>6.4244469999999998</v>
      </c>
      <c r="H11" s="343">
        <v>0</v>
      </c>
      <c r="I11" s="344">
        <v>0</v>
      </c>
      <c r="J11" s="345">
        <v>0</v>
      </c>
      <c r="K11" s="343">
        <v>0</v>
      </c>
      <c r="L11" s="344">
        <v>0</v>
      </c>
      <c r="M11" s="345">
        <v>0</v>
      </c>
      <c r="N11" s="189">
        <f t="shared" ref="N11:N21" si="1">SUM(B11:M11)</f>
        <v>43.160119999999999</v>
      </c>
      <c r="P11" s="8"/>
      <c r="Q11" s="121"/>
      <c r="R11" s="128"/>
      <c r="S11" s="128"/>
      <c r="T11" s="128"/>
      <c r="U11" s="41"/>
    </row>
    <row r="12" spans="1:22" s="7" customFormat="1" ht="12" customHeight="1" x14ac:dyDescent="0.2">
      <c r="A12" s="166" t="s">
        <v>61</v>
      </c>
      <c r="B12" s="276">
        <v>2.9203239999999999</v>
      </c>
      <c r="C12" s="263">
        <v>2.6523479999999999</v>
      </c>
      <c r="D12" s="277">
        <v>3.3446969999999996</v>
      </c>
      <c r="E12" s="290">
        <v>3.6637119999999999</v>
      </c>
      <c r="F12" s="290">
        <v>4.3413730000000008</v>
      </c>
      <c r="G12" s="290">
        <v>4.7647040000000009</v>
      </c>
      <c r="H12" s="343">
        <v>0</v>
      </c>
      <c r="I12" s="344">
        <v>0</v>
      </c>
      <c r="J12" s="345">
        <v>0</v>
      </c>
      <c r="K12" s="343">
        <v>0</v>
      </c>
      <c r="L12" s="344">
        <v>0</v>
      </c>
      <c r="M12" s="345">
        <v>0</v>
      </c>
      <c r="N12" s="189">
        <f t="shared" si="1"/>
        <v>21.687158000000004</v>
      </c>
      <c r="P12" s="8"/>
      <c r="Q12" s="121"/>
      <c r="R12" s="128"/>
      <c r="S12" s="128"/>
      <c r="T12" s="128"/>
      <c r="U12" s="41"/>
    </row>
    <row r="13" spans="1:22" s="7" customFormat="1" ht="12" customHeight="1" x14ac:dyDescent="0.2">
      <c r="A13" s="166" t="s">
        <v>62</v>
      </c>
      <c r="B13" s="276">
        <v>0.27752000000000004</v>
      </c>
      <c r="C13" s="263">
        <v>0.10791000000000001</v>
      </c>
      <c r="D13" s="277">
        <v>0.20577999999999999</v>
      </c>
      <c r="E13" s="290">
        <v>0.11172</v>
      </c>
      <c r="F13" s="290">
        <v>0.10122999999999999</v>
      </c>
      <c r="G13" s="290">
        <v>8.9779999999999999E-2</v>
      </c>
      <c r="H13" s="343">
        <v>0</v>
      </c>
      <c r="I13" s="344">
        <v>0</v>
      </c>
      <c r="J13" s="345">
        <v>0</v>
      </c>
      <c r="K13" s="343">
        <v>0</v>
      </c>
      <c r="L13" s="344">
        <v>0</v>
      </c>
      <c r="M13" s="345">
        <v>0</v>
      </c>
      <c r="N13" s="189">
        <f t="shared" si="1"/>
        <v>0.89393999999999996</v>
      </c>
      <c r="P13" s="8"/>
      <c r="Q13" s="121"/>
      <c r="R13" s="128"/>
      <c r="S13" s="128"/>
      <c r="T13" s="128"/>
      <c r="U13" s="41"/>
      <c r="V13" s="130"/>
    </row>
    <row r="14" spans="1:22" s="7" customFormat="1" ht="12" customHeight="1" x14ac:dyDescent="0.2">
      <c r="A14" s="166" t="s">
        <v>37</v>
      </c>
      <c r="B14" s="276">
        <v>5337.1190290000004</v>
      </c>
      <c r="C14" s="263">
        <v>3636.439073999999</v>
      </c>
      <c r="D14" s="277">
        <v>3222.2363</v>
      </c>
      <c r="E14" s="290">
        <v>2322.3492669999996</v>
      </c>
      <c r="F14" s="290">
        <v>1358.7454990000006</v>
      </c>
      <c r="G14" s="290">
        <v>1005.0824089999999</v>
      </c>
      <c r="H14" s="343">
        <v>0</v>
      </c>
      <c r="I14" s="344">
        <v>0</v>
      </c>
      <c r="J14" s="345">
        <v>0</v>
      </c>
      <c r="K14" s="343">
        <v>0</v>
      </c>
      <c r="L14" s="344">
        <v>0</v>
      </c>
      <c r="M14" s="345">
        <v>0</v>
      </c>
      <c r="N14" s="189">
        <f t="shared" si="1"/>
        <v>16881.971578000001</v>
      </c>
      <c r="P14" s="8"/>
      <c r="Q14" s="121"/>
      <c r="R14" s="128"/>
      <c r="S14" s="128"/>
      <c r="T14" s="128"/>
      <c r="U14" s="41"/>
      <c r="V14" s="130"/>
    </row>
    <row r="15" spans="1:22" s="7" customFormat="1" ht="12" customHeight="1" x14ac:dyDescent="0.2">
      <c r="A15" s="166" t="s">
        <v>72</v>
      </c>
      <c r="B15" s="276">
        <v>165.14170999999999</v>
      </c>
      <c r="C15" s="263">
        <v>95.534589999999994</v>
      </c>
      <c r="D15" s="277">
        <v>105.88573999999998</v>
      </c>
      <c r="E15" s="290">
        <v>77.802720000000008</v>
      </c>
      <c r="F15" s="290">
        <v>44.144090000000006</v>
      </c>
      <c r="G15" s="290">
        <v>28.215979999999998</v>
      </c>
      <c r="H15" s="343">
        <v>0</v>
      </c>
      <c r="I15" s="344">
        <v>0</v>
      </c>
      <c r="J15" s="345">
        <v>0</v>
      </c>
      <c r="K15" s="343">
        <v>0</v>
      </c>
      <c r="L15" s="344">
        <v>0</v>
      </c>
      <c r="M15" s="345">
        <v>0</v>
      </c>
      <c r="N15" s="189">
        <f t="shared" si="1"/>
        <v>516.72483</v>
      </c>
      <c r="P15" s="8"/>
      <c r="Q15" s="121"/>
      <c r="R15" s="128"/>
      <c r="S15" s="128"/>
      <c r="T15" s="128"/>
      <c r="U15" s="41"/>
      <c r="V15" s="130"/>
    </row>
    <row r="16" spans="1:22" s="7" customFormat="1" ht="12" customHeight="1" x14ac:dyDescent="0.2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343">
        <v>0</v>
      </c>
      <c r="I16" s="344">
        <v>0</v>
      </c>
      <c r="J16" s="345">
        <v>0</v>
      </c>
      <c r="K16" s="343">
        <v>0</v>
      </c>
      <c r="L16" s="344">
        <v>0</v>
      </c>
      <c r="M16" s="345">
        <v>0</v>
      </c>
      <c r="N16" s="189">
        <f t="shared" si="1"/>
        <v>0</v>
      </c>
      <c r="P16" s="8"/>
      <c r="Q16" s="121"/>
      <c r="R16" s="128"/>
      <c r="S16" s="128"/>
      <c r="T16" s="128"/>
      <c r="U16" s="41"/>
      <c r="V16" s="130"/>
    </row>
    <row r="17" spans="1:22" s="7" customFormat="1" ht="12" customHeight="1" x14ac:dyDescent="0.2">
      <c r="A17" s="166" t="s">
        <v>35</v>
      </c>
      <c r="B17" s="276">
        <v>87.920591000000002</v>
      </c>
      <c r="C17" s="263">
        <v>87.642083</v>
      </c>
      <c r="D17" s="277">
        <v>75.262092999999993</v>
      </c>
      <c r="E17" s="290">
        <v>93.502456000000009</v>
      </c>
      <c r="F17" s="290">
        <v>74.908930999999995</v>
      </c>
      <c r="G17" s="290">
        <v>82.181916999999999</v>
      </c>
      <c r="H17" s="343">
        <v>0</v>
      </c>
      <c r="I17" s="344">
        <v>0</v>
      </c>
      <c r="J17" s="345">
        <v>0</v>
      </c>
      <c r="K17" s="343">
        <v>0</v>
      </c>
      <c r="L17" s="344">
        <v>0</v>
      </c>
      <c r="M17" s="345">
        <v>0</v>
      </c>
      <c r="N17" s="189">
        <f t="shared" si="1"/>
        <v>501.418071</v>
      </c>
      <c r="P17" s="8"/>
      <c r="Q17" s="121"/>
      <c r="R17" s="128"/>
      <c r="S17" s="128"/>
      <c r="T17" s="128"/>
      <c r="U17" s="41"/>
      <c r="V17" s="130"/>
    </row>
    <row r="18" spans="1:22" s="7" customFormat="1" ht="12" customHeight="1" x14ac:dyDescent="0.2">
      <c r="A18" s="166" t="s">
        <v>34</v>
      </c>
      <c r="B18" s="276">
        <v>8.6092589999999998</v>
      </c>
      <c r="C18" s="263">
        <v>2.5861530000000004</v>
      </c>
      <c r="D18" s="277">
        <v>1.202213</v>
      </c>
      <c r="E18" s="290">
        <v>4.2201209999999989</v>
      </c>
      <c r="F18" s="290">
        <v>0.60944900000000002</v>
      </c>
      <c r="G18" s="290">
        <v>0.52254899999999993</v>
      </c>
      <c r="H18" s="343">
        <v>0</v>
      </c>
      <c r="I18" s="344">
        <v>0</v>
      </c>
      <c r="J18" s="345">
        <v>0</v>
      </c>
      <c r="K18" s="343">
        <v>0</v>
      </c>
      <c r="L18" s="344">
        <v>0</v>
      </c>
      <c r="M18" s="345">
        <v>0</v>
      </c>
      <c r="N18" s="189">
        <f t="shared" si="1"/>
        <v>17.749744000000003</v>
      </c>
      <c r="P18" s="8"/>
      <c r="Q18" s="121"/>
      <c r="R18" s="128"/>
      <c r="S18" s="128"/>
      <c r="T18" s="128"/>
      <c r="U18" s="41"/>
      <c r="V18" s="130"/>
    </row>
    <row r="19" spans="1:22" s="7" customFormat="1" ht="12" customHeight="1" x14ac:dyDescent="0.2">
      <c r="A19" s="166" t="s">
        <v>33</v>
      </c>
      <c r="B19" s="276">
        <v>336.76181799999995</v>
      </c>
      <c r="C19" s="263">
        <v>325.54970799999995</v>
      </c>
      <c r="D19" s="277">
        <v>318.90088400000002</v>
      </c>
      <c r="E19" s="290">
        <v>288.76330399999995</v>
      </c>
      <c r="F19" s="290">
        <v>249.11684100000005</v>
      </c>
      <c r="G19" s="290">
        <v>218.472632</v>
      </c>
      <c r="H19" s="343">
        <v>0</v>
      </c>
      <c r="I19" s="344">
        <v>0</v>
      </c>
      <c r="J19" s="345">
        <v>0</v>
      </c>
      <c r="K19" s="343">
        <v>0</v>
      </c>
      <c r="L19" s="344">
        <v>0</v>
      </c>
      <c r="M19" s="345">
        <v>0</v>
      </c>
      <c r="N19" s="189">
        <f t="shared" si="1"/>
        <v>1737.5651869999999</v>
      </c>
      <c r="P19" s="8"/>
      <c r="Q19" s="121"/>
      <c r="R19" s="128"/>
      <c r="S19" s="128"/>
      <c r="T19" s="128"/>
      <c r="U19" s="41"/>
      <c r="V19" s="130"/>
    </row>
    <row r="20" spans="1:22" s="7" customFormat="1" ht="12" customHeight="1" x14ac:dyDescent="0.2">
      <c r="A20" s="166" t="s">
        <v>32</v>
      </c>
      <c r="B20" s="276">
        <v>207.39221799999996</v>
      </c>
      <c r="C20" s="263">
        <v>198.91372700000002</v>
      </c>
      <c r="D20" s="277">
        <v>200.76551000000001</v>
      </c>
      <c r="E20" s="290">
        <v>195.49948000000001</v>
      </c>
      <c r="F20" s="290">
        <v>185.05208599999992</v>
      </c>
      <c r="G20" s="290">
        <v>139.98778799999999</v>
      </c>
      <c r="H20" s="343">
        <v>0</v>
      </c>
      <c r="I20" s="344">
        <v>0</v>
      </c>
      <c r="J20" s="345">
        <v>0</v>
      </c>
      <c r="K20" s="343">
        <v>0</v>
      </c>
      <c r="L20" s="344">
        <v>0</v>
      </c>
      <c r="M20" s="345">
        <v>0</v>
      </c>
      <c r="N20" s="189">
        <f t="shared" si="1"/>
        <v>1127.6108089999998</v>
      </c>
      <c r="P20" s="8"/>
      <c r="Q20" s="121"/>
      <c r="R20" s="128"/>
      <c r="S20" s="128"/>
      <c r="T20" s="128"/>
      <c r="U20" s="41"/>
      <c r="V20" s="130"/>
    </row>
    <row r="21" spans="1:22" s="7" customFormat="1" ht="12" customHeight="1" x14ac:dyDescent="0.2">
      <c r="A21" s="166" t="s">
        <v>3</v>
      </c>
      <c r="B21" s="276">
        <v>0</v>
      </c>
      <c r="C21" s="263">
        <v>0</v>
      </c>
      <c r="D21" s="277">
        <v>0</v>
      </c>
      <c r="E21" s="290">
        <v>2.8000000000000001E-2</v>
      </c>
      <c r="F21" s="290">
        <v>5.28E-2</v>
      </c>
      <c r="G21" s="290">
        <v>5.1200000000000002E-2</v>
      </c>
      <c r="H21" s="343">
        <v>0</v>
      </c>
      <c r="I21" s="344">
        <v>0</v>
      </c>
      <c r="J21" s="345">
        <v>0</v>
      </c>
      <c r="K21" s="343">
        <v>0</v>
      </c>
      <c r="L21" s="344">
        <v>0</v>
      </c>
      <c r="M21" s="345">
        <v>0</v>
      </c>
      <c r="N21" s="189">
        <f t="shared" si="1"/>
        <v>0.13200000000000001</v>
      </c>
      <c r="P21" s="8"/>
      <c r="Q21" s="121"/>
      <c r="R21" s="128"/>
      <c r="S21" s="128"/>
      <c r="T21" s="128"/>
      <c r="U21" s="41"/>
      <c r="V21" s="130"/>
    </row>
    <row r="22" spans="1:22" s="7" customFormat="1" ht="12" customHeight="1" x14ac:dyDescent="0.2">
      <c r="A22" s="166" t="s">
        <v>31</v>
      </c>
      <c r="B22" s="276">
        <v>73.321936000000022</v>
      </c>
      <c r="C22" s="263">
        <v>13.718143999999999</v>
      </c>
      <c r="D22" s="277">
        <v>31.748774000000001</v>
      </c>
      <c r="E22" s="290">
        <v>24.791065000000003</v>
      </c>
      <c r="F22" s="290">
        <v>1.993976</v>
      </c>
      <c r="G22" s="290">
        <v>4.424715</v>
      </c>
      <c r="H22" s="343">
        <v>0</v>
      </c>
      <c r="I22" s="344">
        <v>0</v>
      </c>
      <c r="J22" s="345">
        <v>0</v>
      </c>
      <c r="K22" s="343">
        <v>0</v>
      </c>
      <c r="L22" s="344">
        <v>0</v>
      </c>
      <c r="M22" s="345">
        <v>0</v>
      </c>
      <c r="N22" s="189">
        <f>SUM(B22:M22)</f>
        <v>149.99861000000001</v>
      </c>
      <c r="P22" s="8"/>
      <c r="Q22" s="121"/>
      <c r="R22" s="128"/>
      <c r="S22" s="128"/>
      <c r="T22" s="128"/>
      <c r="U22" s="41"/>
      <c r="V22" s="130"/>
    </row>
    <row r="23" spans="1:22" s="7" customFormat="1" ht="12" customHeight="1" x14ac:dyDescent="0.2">
      <c r="A23" s="166" t="s">
        <v>30</v>
      </c>
      <c r="B23" s="276">
        <v>3178.3994719999992</v>
      </c>
      <c r="C23" s="263">
        <v>2125.9627329999985</v>
      </c>
      <c r="D23" s="277">
        <v>1931.5459690000005</v>
      </c>
      <c r="E23" s="290">
        <v>1277.3812459999999</v>
      </c>
      <c r="F23" s="290">
        <v>856.31384500000013</v>
      </c>
      <c r="G23" s="290">
        <v>733.82586600000047</v>
      </c>
      <c r="H23" s="343">
        <v>0</v>
      </c>
      <c r="I23" s="344">
        <v>0</v>
      </c>
      <c r="J23" s="345">
        <v>0</v>
      </c>
      <c r="K23" s="343">
        <v>0</v>
      </c>
      <c r="L23" s="344">
        <v>0</v>
      </c>
      <c r="M23" s="345">
        <v>0</v>
      </c>
      <c r="N23" s="189">
        <f>SUM(B23:M23)</f>
        <v>10103.429130999999</v>
      </c>
      <c r="P23" s="8"/>
      <c r="Q23" s="121"/>
      <c r="R23" s="128"/>
      <c r="S23" s="128"/>
      <c r="T23" s="128"/>
      <c r="U23" s="41"/>
      <c r="V23" s="130"/>
    </row>
    <row r="24" spans="1:22" s="4" customFormat="1" ht="11.25" x14ac:dyDescent="0.2">
      <c r="A24" s="199"/>
      <c r="N24" s="3"/>
      <c r="P24" s="138"/>
      <c r="Q24" s="138"/>
      <c r="R24" s="138"/>
      <c r="S24" s="138"/>
      <c r="T24" s="138"/>
      <c r="U24" s="139"/>
    </row>
    <row r="25" spans="1:22" s="7" customFormat="1" x14ac:dyDescent="0.2">
      <c r="A25" s="2"/>
      <c r="B25" s="336"/>
      <c r="C25" s="336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7"/>
      <c r="S25" s="130"/>
      <c r="T25" s="130"/>
      <c r="U25" s="130"/>
      <c r="V25" s="130"/>
    </row>
    <row r="26" spans="1:22" s="7" customFormat="1" x14ac:dyDescent="0.2">
      <c r="A26" s="119" t="s">
        <v>40</v>
      </c>
      <c r="B26" s="25">
        <v>1535.7245210000001</v>
      </c>
      <c r="C26" s="336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S26" s="130"/>
      <c r="T26" s="130"/>
      <c r="U26" s="130"/>
      <c r="V26" s="130"/>
    </row>
    <row r="27" spans="1:22" s="7" customFormat="1" x14ac:dyDescent="0.2">
      <c r="A27" s="119" t="s">
        <v>39</v>
      </c>
      <c r="B27" s="25">
        <v>101.65936900000003</v>
      </c>
      <c r="C27" s="336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9"/>
      <c r="S27" s="130"/>
      <c r="T27" s="130"/>
      <c r="U27" s="130"/>
      <c r="V27" s="130"/>
    </row>
    <row r="28" spans="1:22" s="7" customFormat="1" x14ac:dyDescent="0.2">
      <c r="A28" s="119" t="s">
        <v>38</v>
      </c>
      <c r="B28" s="25">
        <v>667.14557600000001</v>
      </c>
      <c r="C28" s="336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9"/>
      <c r="S28" s="130"/>
      <c r="T28" s="130"/>
      <c r="U28" s="130"/>
      <c r="V28" s="130"/>
    </row>
    <row r="29" spans="1:22" s="7" customFormat="1" x14ac:dyDescent="0.2">
      <c r="A29" s="119" t="s">
        <v>60</v>
      </c>
      <c r="B29" s="25">
        <v>22.115874999999999</v>
      </c>
      <c r="C29" s="336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Q29" s="8"/>
      <c r="S29" s="130"/>
      <c r="T29" s="130"/>
      <c r="U29" s="130"/>
      <c r="V29" s="130"/>
    </row>
    <row r="30" spans="1:22" s="7" customFormat="1" x14ac:dyDescent="0.2">
      <c r="A30" s="119" t="s">
        <v>61</v>
      </c>
      <c r="B30" s="25">
        <v>12.769789000000003</v>
      </c>
      <c r="C30" s="336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S30" s="130"/>
      <c r="T30" s="130"/>
      <c r="U30" s="130"/>
      <c r="V30" s="130"/>
    </row>
    <row r="31" spans="1:22" s="7" customFormat="1" x14ac:dyDescent="0.2">
      <c r="A31" s="119" t="s">
        <v>62</v>
      </c>
      <c r="B31" s="25">
        <v>0.30272999999999994</v>
      </c>
      <c r="C31" s="336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S31" s="130"/>
      <c r="T31" s="130"/>
      <c r="U31" s="130"/>
      <c r="V31" s="130"/>
    </row>
    <row r="32" spans="1:22" s="7" customFormat="1" x14ac:dyDescent="0.2">
      <c r="A32" s="119" t="s">
        <v>37</v>
      </c>
      <c r="B32" s="25">
        <v>4686.1771749999998</v>
      </c>
      <c r="C32" s="336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</row>
    <row r="33" spans="1:14" s="7" customFormat="1" x14ac:dyDescent="0.2">
      <c r="A33" s="119" t="s">
        <v>72</v>
      </c>
      <c r="B33" s="25">
        <v>150.16279</v>
      </c>
      <c r="C33" s="336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</row>
    <row r="34" spans="1:14" s="7" customFormat="1" x14ac:dyDescent="0.2">
      <c r="A34" s="119" t="s">
        <v>36</v>
      </c>
      <c r="B34" s="25">
        <v>0</v>
      </c>
      <c r="C34" s="336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</row>
    <row r="35" spans="1:14" s="7" customFormat="1" x14ac:dyDescent="0.2">
      <c r="A35" s="119" t="s">
        <v>35</v>
      </c>
      <c r="B35" s="25">
        <v>250.59330399999999</v>
      </c>
      <c r="C35" s="336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</row>
    <row r="36" spans="1:14" s="7" customFormat="1" x14ac:dyDescent="0.2">
      <c r="A36" s="119" t="s">
        <v>34</v>
      </c>
      <c r="B36" s="25">
        <v>5.3521189999999983</v>
      </c>
      <c r="C36" s="336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</row>
    <row r="37" spans="1:14" s="7" customFormat="1" x14ac:dyDescent="0.2">
      <c r="A37" s="119" t="s">
        <v>33</v>
      </c>
      <c r="B37" s="25">
        <v>756.35277699999995</v>
      </c>
      <c r="C37" s="336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</row>
    <row r="38" spans="1:14" s="7" customFormat="1" x14ac:dyDescent="0.2">
      <c r="A38" s="119" t="s">
        <v>32</v>
      </c>
      <c r="B38" s="25">
        <v>520.53935399999989</v>
      </c>
      <c r="C38" s="336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</row>
    <row r="39" spans="1:14" s="7" customFormat="1" x14ac:dyDescent="0.2">
      <c r="A39" s="119" t="s">
        <v>3</v>
      </c>
      <c r="B39" s="25">
        <v>0.13200000000000001</v>
      </c>
      <c r="C39" s="336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 s="7" customFormat="1" x14ac:dyDescent="0.2">
      <c r="A40" s="119" t="s">
        <v>31</v>
      </c>
      <c r="B40" s="25">
        <v>31.209756000000002</v>
      </c>
      <c r="C40" s="336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 s="7" customFormat="1" x14ac:dyDescent="0.2">
      <c r="A41" s="119" t="s">
        <v>30</v>
      </c>
      <c r="B41" s="25">
        <v>2867.5209570000006</v>
      </c>
      <c r="C41" s="336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 s="7" customFormat="1" x14ac:dyDescent="0.2">
      <c r="A42" s="2"/>
      <c r="B42" s="336"/>
      <c r="C42" s="336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 s="7" customFormat="1" x14ac:dyDescent="0.2">
      <c r="A43" s="2"/>
      <c r="B43" s="336"/>
      <c r="C43" s="336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 s="7" customFormat="1" x14ac:dyDescent="0.2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 s="7" customForma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7" spans="1:14" x14ac:dyDescent="0.2">
      <c r="B47" s="70"/>
    </row>
    <row r="48" spans="1:14" x14ac:dyDescent="0.2">
      <c r="B48" s="70"/>
    </row>
    <row r="49" spans="2:2" x14ac:dyDescent="0.2">
      <c r="B49" s="70"/>
    </row>
  </sheetData>
  <mergeCells count="11">
    <mergeCell ref="N6:N7"/>
    <mergeCell ref="K6:M6"/>
    <mergeCell ref="H6:J6"/>
    <mergeCell ref="A4:A5"/>
    <mergeCell ref="A6:A7"/>
    <mergeCell ref="B6:D6"/>
    <mergeCell ref="E6:G6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5"/>
  <dimension ref="A1:U45"/>
  <sheetViews>
    <sheetView showGridLines="0" zoomScaleNormal="100" zoomScaleSheetLayoutView="100" workbookViewId="0">
      <selection activeCell="T26" sqref="T26"/>
    </sheetView>
  </sheetViews>
  <sheetFormatPr defaultColWidth="9.140625" defaultRowHeight="12" x14ac:dyDescent="0.2"/>
  <cols>
    <col min="1" max="1" width="18.85546875" style="7" customWidth="1"/>
    <col min="2" max="13" width="9.5703125" style="7" customWidth="1"/>
    <col min="14" max="14" width="10.42578125" style="7" customWidth="1"/>
    <col min="15" max="16384" width="9.140625" style="7"/>
  </cols>
  <sheetData>
    <row r="1" spans="1:21" ht="18" x14ac:dyDescent="0.25">
      <c r="A1" s="234" t="s">
        <v>246</v>
      </c>
      <c r="N1" s="238" t="str">
        <f>'3'!N1</f>
        <v>IV. čtvrtletí 2023</v>
      </c>
    </row>
    <row r="2" spans="1:21" ht="6" customHeight="1" x14ac:dyDescent="0.2"/>
    <row r="3" spans="1:21" x14ac:dyDescent="0.2">
      <c r="A3" s="381">
        <v>2024</v>
      </c>
      <c r="B3" s="382" t="s">
        <v>42</v>
      </c>
      <c r="C3" s="383"/>
      <c r="D3" s="384"/>
      <c r="E3" s="382" t="s">
        <v>43</v>
      </c>
      <c r="F3" s="383"/>
      <c r="G3" s="384"/>
      <c r="H3" s="382" t="s">
        <v>44</v>
      </c>
      <c r="I3" s="383"/>
      <c r="J3" s="384"/>
      <c r="K3" s="382" t="s">
        <v>45</v>
      </c>
      <c r="L3" s="383"/>
      <c r="M3" s="384"/>
      <c r="N3" s="209" t="s">
        <v>7</v>
      </c>
    </row>
    <row r="4" spans="1:21" x14ac:dyDescent="0.2">
      <c r="A4" s="381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x14ac:dyDescent="0.2">
      <c r="A5" s="386" t="s">
        <v>116</v>
      </c>
      <c r="B5" s="387">
        <f>SUM(B6:D6)</f>
        <v>27403.570512999995</v>
      </c>
      <c r="C5" s="388"/>
      <c r="D5" s="389"/>
      <c r="E5" s="387">
        <f t="shared" ref="E5" si="0">SUM(E6:G6)</f>
        <v>11607.758092000002</v>
      </c>
      <c r="F5" s="388"/>
      <c r="G5" s="389"/>
      <c r="H5" s="390">
        <f t="shared" ref="H5" si="1">SUM(H6:J6)</f>
        <v>0</v>
      </c>
      <c r="I5" s="391"/>
      <c r="J5" s="392"/>
      <c r="K5" s="390">
        <f t="shared" ref="K5" si="2">SUM(K6:M6)</f>
        <v>0</v>
      </c>
      <c r="L5" s="391"/>
      <c r="M5" s="392"/>
      <c r="N5" s="373">
        <f>SUM(N7:N20)</f>
        <v>39011.328605000002</v>
      </c>
    </row>
    <row r="6" spans="1:21" x14ac:dyDescent="0.2">
      <c r="A6" s="386"/>
      <c r="B6" s="280">
        <f>SUM(B7:B20)</f>
        <v>11740.203434999999</v>
      </c>
      <c r="C6" s="195">
        <f t="shared" ref="C6:M6" si="3">SUM(C7:C20)</f>
        <v>8167.0624819999994</v>
      </c>
      <c r="D6" s="281">
        <f t="shared" si="3"/>
        <v>7496.304595999999</v>
      </c>
      <c r="E6" s="280">
        <f t="shared" si="3"/>
        <v>5462.6649000000007</v>
      </c>
      <c r="F6" s="195">
        <f t="shared" si="3"/>
        <v>3431.1958860000004</v>
      </c>
      <c r="G6" s="281">
        <f t="shared" si="3"/>
        <v>2713.8973060000003</v>
      </c>
      <c r="H6" s="349">
        <f t="shared" si="3"/>
        <v>0</v>
      </c>
      <c r="I6" s="350">
        <f t="shared" si="3"/>
        <v>0</v>
      </c>
      <c r="J6" s="351">
        <f t="shared" si="3"/>
        <v>0</v>
      </c>
      <c r="K6" s="349">
        <f t="shared" si="3"/>
        <v>0</v>
      </c>
      <c r="L6" s="350">
        <f t="shared" si="3"/>
        <v>0</v>
      </c>
      <c r="M6" s="351">
        <f t="shared" si="3"/>
        <v>0</v>
      </c>
      <c r="N6" s="373"/>
      <c r="P6" s="133"/>
      <c r="Q6" s="133"/>
      <c r="R6" s="133"/>
      <c r="S6" s="133"/>
      <c r="T6" s="133"/>
      <c r="U6" s="41"/>
    </row>
    <row r="7" spans="1:21" x14ac:dyDescent="0.2">
      <c r="A7" s="166" t="s">
        <v>129</v>
      </c>
      <c r="B7" s="282">
        <v>551.66553899999997</v>
      </c>
      <c r="C7" s="196">
        <v>389.81385799999998</v>
      </c>
      <c r="D7" s="283">
        <v>332.95324300000004</v>
      </c>
      <c r="E7" s="282">
        <v>268.01589000000001</v>
      </c>
      <c r="F7" s="196">
        <v>180.11054300000004</v>
      </c>
      <c r="G7" s="283">
        <v>134.53581800000001</v>
      </c>
      <c r="H7" s="352">
        <v>0</v>
      </c>
      <c r="I7" s="353">
        <v>0</v>
      </c>
      <c r="J7" s="354">
        <v>0</v>
      </c>
      <c r="K7" s="352">
        <v>0</v>
      </c>
      <c r="L7" s="353">
        <v>0</v>
      </c>
      <c r="M7" s="354">
        <v>0</v>
      </c>
      <c r="N7" s="217">
        <f t="shared" ref="N7:N20" si="4">SUM(B7:M7)</f>
        <v>1857.0948910000002</v>
      </c>
      <c r="P7" s="8"/>
      <c r="Q7" s="128"/>
      <c r="R7" s="128"/>
      <c r="S7" s="128"/>
      <c r="T7" s="128"/>
      <c r="U7" s="41"/>
    </row>
    <row r="8" spans="1:21" x14ac:dyDescent="0.2">
      <c r="A8" s="166" t="s">
        <v>99</v>
      </c>
      <c r="B8" s="282">
        <v>657.21180400000014</v>
      </c>
      <c r="C8" s="196">
        <v>451.24553700000013</v>
      </c>
      <c r="D8" s="283">
        <v>413.46217299999972</v>
      </c>
      <c r="E8" s="282">
        <v>275.694748</v>
      </c>
      <c r="F8" s="196">
        <v>167.87504199999998</v>
      </c>
      <c r="G8" s="283">
        <v>124.25519900000002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217">
        <f t="shared" si="4"/>
        <v>2089.7445029999999</v>
      </c>
      <c r="P8" s="8"/>
      <c r="Q8" s="128"/>
      <c r="R8" s="128"/>
      <c r="S8" s="128"/>
      <c r="T8" s="128"/>
      <c r="U8" s="41"/>
    </row>
    <row r="9" spans="1:21" x14ac:dyDescent="0.2">
      <c r="A9" s="166" t="s">
        <v>100</v>
      </c>
      <c r="B9" s="282">
        <v>798.41194799999971</v>
      </c>
      <c r="C9" s="196">
        <v>523.58904999999982</v>
      </c>
      <c r="D9" s="283">
        <v>469.00891200000001</v>
      </c>
      <c r="E9" s="282">
        <v>323.01097099999998</v>
      </c>
      <c r="F9" s="196">
        <v>218.417562</v>
      </c>
      <c r="G9" s="283">
        <v>176.16126300000002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217">
        <f t="shared" si="4"/>
        <v>2508.5997059999995</v>
      </c>
      <c r="P9" s="8"/>
      <c r="Q9" s="128"/>
      <c r="R9" s="128"/>
      <c r="S9" s="128"/>
      <c r="T9" s="128"/>
      <c r="U9" s="41"/>
    </row>
    <row r="10" spans="1:21" x14ac:dyDescent="0.2">
      <c r="A10" s="166" t="s">
        <v>101</v>
      </c>
      <c r="B10" s="282">
        <v>482.37738700000011</v>
      </c>
      <c r="C10" s="196">
        <v>347.21923200000009</v>
      </c>
      <c r="D10" s="283">
        <v>321.35208300000005</v>
      </c>
      <c r="E10" s="282">
        <v>255.17629400000001</v>
      </c>
      <c r="F10" s="196">
        <v>158.57203699999999</v>
      </c>
      <c r="G10" s="283">
        <v>108.28686300000001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217">
        <f t="shared" si="4"/>
        <v>1672.9838960000002</v>
      </c>
      <c r="P10" s="8"/>
      <c r="Q10" s="128"/>
      <c r="R10" s="128"/>
      <c r="S10" s="128"/>
      <c r="T10" s="128"/>
      <c r="U10" s="41"/>
    </row>
    <row r="11" spans="1:21" x14ac:dyDescent="0.2">
      <c r="A11" s="166" t="s">
        <v>128</v>
      </c>
      <c r="B11" s="282">
        <v>247.48538799999997</v>
      </c>
      <c r="C11" s="196">
        <v>172.44142799999997</v>
      </c>
      <c r="D11" s="283">
        <v>162.04532099999997</v>
      </c>
      <c r="E11" s="282">
        <v>108.12117600000003</v>
      </c>
      <c r="F11" s="196">
        <v>60.577809000000002</v>
      </c>
      <c r="G11" s="283">
        <v>43.305133999999995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217">
        <f t="shared" si="4"/>
        <v>793.97625599999981</v>
      </c>
      <c r="P11" s="8"/>
      <c r="Q11" s="128"/>
      <c r="R11" s="128"/>
      <c r="S11" s="128"/>
      <c r="T11" s="128"/>
      <c r="U11" s="41"/>
    </row>
    <row r="12" spans="1:21" x14ac:dyDescent="0.2">
      <c r="A12" s="166" t="s">
        <v>102</v>
      </c>
      <c r="B12" s="282">
        <v>400.67536299999995</v>
      </c>
      <c r="C12" s="196">
        <v>297.60028099999994</v>
      </c>
      <c r="D12" s="283">
        <v>269.70435599999996</v>
      </c>
      <c r="E12" s="282">
        <v>215.32897900000003</v>
      </c>
      <c r="F12" s="196">
        <v>135.46581300000003</v>
      </c>
      <c r="G12" s="283">
        <v>114.16741000000002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217">
        <f t="shared" si="4"/>
        <v>1432.942202</v>
      </c>
      <c r="P12" s="8"/>
      <c r="Q12" s="128"/>
      <c r="R12" s="128"/>
      <c r="S12" s="128"/>
      <c r="T12" s="128"/>
      <c r="U12" s="41"/>
    </row>
    <row r="13" spans="1:21" x14ac:dyDescent="0.2">
      <c r="A13" s="166" t="s">
        <v>103</v>
      </c>
      <c r="B13" s="282">
        <v>300.44975499999993</v>
      </c>
      <c r="C13" s="196">
        <v>213.95735299999996</v>
      </c>
      <c r="D13" s="283">
        <v>193.65684300000001</v>
      </c>
      <c r="E13" s="282">
        <v>141.55388600000003</v>
      </c>
      <c r="F13" s="196">
        <v>69.940825000000018</v>
      </c>
      <c r="G13" s="283">
        <v>55.248108999999999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217">
        <f t="shared" si="4"/>
        <v>974.80677099999991</v>
      </c>
      <c r="P13" s="8"/>
      <c r="Q13" s="128"/>
      <c r="R13" s="128"/>
      <c r="S13" s="128"/>
      <c r="T13" s="128"/>
      <c r="U13" s="41"/>
    </row>
    <row r="14" spans="1:21" x14ac:dyDescent="0.2">
      <c r="A14" s="166" t="s">
        <v>104</v>
      </c>
      <c r="B14" s="282">
        <v>1750.3510380000002</v>
      </c>
      <c r="C14" s="196">
        <v>1136.7426349999998</v>
      </c>
      <c r="D14" s="283">
        <v>1055.1364969999997</v>
      </c>
      <c r="E14" s="282">
        <v>749.99968599999988</v>
      </c>
      <c r="F14" s="196">
        <v>390.01961100000005</v>
      </c>
      <c r="G14" s="283">
        <v>324.42819700000007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217">
        <f t="shared" si="4"/>
        <v>5406.6776639999998</v>
      </c>
      <c r="P14" s="8"/>
      <c r="Q14" s="128"/>
      <c r="R14" s="128"/>
      <c r="S14" s="128"/>
      <c r="T14" s="128"/>
      <c r="U14" s="41"/>
    </row>
    <row r="15" spans="1:21" x14ac:dyDescent="0.2">
      <c r="A15" s="166" t="s">
        <v>105</v>
      </c>
      <c r="B15" s="282">
        <v>499.32826999999997</v>
      </c>
      <c r="C15" s="196">
        <v>333.32221700000002</v>
      </c>
      <c r="D15" s="283">
        <v>293.90118599999994</v>
      </c>
      <c r="E15" s="282">
        <v>211.999538</v>
      </c>
      <c r="F15" s="196">
        <v>125.29406099999997</v>
      </c>
      <c r="G15" s="283">
        <v>104.11501999999999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217">
        <f t="shared" si="4"/>
        <v>1567.960292</v>
      </c>
      <c r="P15" s="8"/>
      <c r="Q15" s="128"/>
      <c r="R15" s="128"/>
      <c r="S15" s="128"/>
      <c r="T15" s="128"/>
      <c r="U15" s="41"/>
    </row>
    <row r="16" spans="1:21" x14ac:dyDescent="0.2">
      <c r="A16" s="166" t="s">
        <v>106</v>
      </c>
      <c r="B16" s="282">
        <v>644.45305000000008</v>
      </c>
      <c r="C16" s="196">
        <v>429.54340200000001</v>
      </c>
      <c r="D16" s="283">
        <v>371.31374</v>
      </c>
      <c r="E16" s="282">
        <v>252.25331800000004</v>
      </c>
      <c r="F16" s="196">
        <v>114.853104</v>
      </c>
      <c r="G16" s="283">
        <v>85.483162000000007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217">
        <f t="shared" si="4"/>
        <v>1897.8997760000002</v>
      </c>
      <c r="P16" s="8"/>
      <c r="Q16" s="128"/>
      <c r="R16" s="128"/>
      <c r="S16" s="128"/>
      <c r="T16" s="128"/>
      <c r="U16" s="41"/>
    </row>
    <row r="17" spans="1:21" x14ac:dyDescent="0.2">
      <c r="A17" s="166" t="s">
        <v>107</v>
      </c>
      <c r="B17" s="282">
        <v>617.27806099999987</v>
      </c>
      <c r="C17" s="196">
        <v>436.89852300000007</v>
      </c>
      <c r="D17" s="283">
        <v>385.39029399999998</v>
      </c>
      <c r="E17" s="282">
        <v>297.39909699999987</v>
      </c>
      <c r="F17" s="196">
        <v>161.05977400000003</v>
      </c>
      <c r="G17" s="283">
        <v>105.17258199999998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217">
        <f t="shared" si="4"/>
        <v>2003.1983309999996</v>
      </c>
      <c r="P17" s="8"/>
      <c r="Q17" s="128"/>
      <c r="R17" s="128"/>
      <c r="S17" s="128"/>
      <c r="T17" s="128"/>
      <c r="U17" s="41"/>
    </row>
    <row r="18" spans="1:21" x14ac:dyDescent="0.2">
      <c r="A18" s="166" t="s">
        <v>108</v>
      </c>
      <c r="B18" s="282">
        <v>2654.6369640000003</v>
      </c>
      <c r="C18" s="196">
        <v>1899.4159199999997</v>
      </c>
      <c r="D18" s="283">
        <v>1777.3763829999996</v>
      </c>
      <c r="E18" s="282">
        <v>1253.4633630000001</v>
      </c>
      <c r="F18" s="196">
        <v>852.00092800000004</v>
      </c>
      <c r="G18" s="283">
        <v>672.75642800000026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217">
        <f t="shared" si="4"/>
        <v>9109.6499860000004</v>
      </c>
      <c r="P18" s="8"/>
      <c r="Q18" s="128"/>
      <c r="R18" s="128"/>
      <c r="S18" s="128"/>
      <c r="T18" s="128"/>
      <c r="U18" s="41"/>
    </row>
    <row r="19" spans="1:21" x14ac:dyDescent="0.2">
      <c r="A19" s="166" t="s">
        <v>109</v>
      </c>
      <c r="B19" s="282">
        <v>1625.8744379999998</v>
      </c>
      <c r="C19" s="196">
        <v>1189.3290420000001</v>
      </c>
      <c r="D19" s="283">
        <v>1132.5166329999995</v>
      </c>
      <c r="E19" s="282">
        <v>872.47099900000023</v>
      </c>
      <c r="F19" s="196">
        <v>635.05571100000009</v>
      </c>
      <c r="G19" s="283">
        <v>524.36252100000002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217">
        <f t="shared" si="4"/>
        <v>5979.6093439999995</v>
      </c>
      <c r="P19" s="8"/>
      <c r="Q19" s="128"/>
      <c r="R19" s="128"/>
      <c r="S19" s="128"/>
      <c r="T19" s="128"/>
      <c r="U19" s="41"/>
    </row>
    <row r="20" spans="1:21" x14ac:dyDescent="0.2">
      <c r="A20" s="166" t="s">
        <v>110</v>
      </c>
      <c r="B20" s="282">
        <v>510.00443000000007</v>
      </c>
      <c r="C20" s="196">
        <v>345.94400399999995</v>
      </c>
      <c r="D20" s="283">
        <v>318.48693199999997</v>
      </c>
      <c r="E20" s="282">
        <v>238.17695500000002</v>
      </c>
      <c r="F20" s="196">
        <v>161.95306599999998</v>
      </c>
      <c r="G20" s="283">
        <v>141.61960000000002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217">
        <f t="shared" si="4"/>
        <v>1716.1849870000001</v>
      </c>
      <c r="P20" s="8"/>
      <c r="Q20" s="128"/>
      <c r="R20" s="128"/>
      <c r="S20" s="128"/>
      <c r="T20" s="128"/>
      <c r="U20" s="41"/>
    </row>
    <row r="21" spans="1:21" x14ac:dyDescent="0.2">
      <c r="A21" s="4"/>
      <c r="N21" s="3"/>
      <c r="P21" s="1"/>
      <c r="Q21" s="1"/>
      <c r="R21" s="1"/>
      <c r="S21" s="1"/>
      <c r="T21" s="1"/>
      <c r="U21" s="143"/>
    </row>
    <row r="22" spans="1:21" x14ac:dyDescent="0.2">
      <c r="A22" s="10" t="s">
        <v>129</v>
      </c>
      <c r="B22" s="25">
        <v>582.66225099999997</v>
      </c>
      <c r="C22" s="130"/>
      <c r="D22" s="130"/>
      <c r="E22" s="130"/>
      <c r="F22" s="130"/>
      <c r="G22" s="130"/>
      <c r="P22" s="8"/>
      <c r="U22" s="139"/>
    </row>
    <row r="23" spans="1:21" x14ac:dyDescent="0.2">
      <c r="A23" s="10" t="s">
        <v>99</v>
      </c>
      <c r="B23" s="25">
        <v>567.82498900000007</v>
      </c>
      <c r="C23" s="130"/>
      <c r="D23" s="130"/>
      <c r="E23" s="130"/>
      <c r="F23" s="130"/>
      <c r="G23" s="130"/>
    </row>
    <row r="24" spans="1:21" x14ac:dyDescent="0.2">
      <c r="A24" s="10" t="s">
        <v>100</v>
      </c>
      <c r="B24" s="25">
        <v>717.58979599999998</v>
      </c>
      <c r="C24" s="130"/>
      <c r="D24" s="130"/>
      <c r="E24" s="130"/>
      <c r="F24" s="130"/>
      <c r="G24" s="130"/>
    </row>
    <row r="25" spans="1:21" x14ac:dyDescent="0.2">
      <c r="A25" s="10" t="s">
        <v>101</v>
      </c>
      <c r="B25" s="25">
        <v>522.03519400000005</v>
      </c>
      <c r="C25" s="130"/>
      <c r="D25" s="130"/>
      <c r="E25" s="130"/>
      <c r="F25" s="130"/>
      <c r="G25" s="130"/>
    </row>
    <row r="26" spans="1:21" x14ac:dyDescent="0.2">
      <c r="A26" s="10" t="s">
        <v>128</v>
      </c>
      <c r="B26" s="25">
        <v>212.00411900000006</v>
      </c>
      <c r="C26" s="130"/>
      <c r="D26" s="130"/>
      <c r="E26" s="130"/>
      <c r="F26" s="130"/>
      <c r="G26" s="130"/>
    </row>
    <row r="27" spans="1:21" x14ac:dyDescent="0.2">
      <c r="A27" s="10" t="s">
        <v>102</v>
      </c>
      <c r="B27" s="25">
        <v>464.96220200000005</v>
      </c>
      <c r="C27" s="130"/>
      <c r="D27" s="130"/>
      <c r="E27" s="130"/>
      <c r="F27" s="130"/>
      <c r="G27" s="130"/>
    </row>
    <row r="28" spans="1:21" x14ac:dyDescent="0.2">
      <c r="A28" s="10" t="s">
        <v>103</v>
      </c>
      <c r="B28" s="25">
        <v>266.74282000000005</v>
      </c>
      <c r="C28" s="130"/>
      <c r="D28" s="130"/>
      <c r="E28" s="130"/>
      <c r="F28" s="130"/>
      <c r="G28" s="130"/>
    </row>
    <row r="29" spans="1:21" x14ac:dyDescent="0.2">
      <c r="A29" s="10" t="s">
        <v>104</v>
      </c>
      <c r="B29" s="25">
        <v>1464.447494</v>
      </c>
      <c r="C29" s="130"/>
      <c r="D29" s="130"/>
      <c r="E29" s="130"/>
      <c r="F29" s="130"/>
      <c r="G29" s="130"/>
    </row>
    <row r="30" spans="1:21" x14ac:dyDescent="0.2">
      <c r="A30" s="10" t="s">
        <v>105</v>
      </c>
      <c r="B30" s="25">
        <v>441.40861899999993</v>
      </c>
      <c r="C30" s="130"/>
      <c r="D30" s="130"/>
      <c r="E30" s="130"/>
      <c r="F30" s="130"/>
      <c r="G30" s="130"/>
    </row>
    <row r="31" spans="1:21" x14ac:dyDescent="0.2">
      <c r="A31" s="10" t="s">
        <v>106</v>
      </c>
      <c r="B31" s="25">
        <v>452.58958400000006</v>
      </c>
      <c r="C31" s="130"/>
      <c r="D31" s="130"/>
      <c r="E31" s="130"/>
      <c r="F31" s="130"/>
      <c r="G31" s="130"/>
    </row>
    <row r="32" spans="1:21" x14ac:dyDescent="0.2">
      <c r="A32" s="10" t="s">
        <v>107</v>
      </c>
      <c r="B32" s="25">
        <v>563.63145299999996</v>
      </c>
      <c r="C32" s="130"/>
      <c r="D32" s="130"/>
      <c r="E32" s="130"/>
      <c r="F32" s="130"/>
      <c r="G32" s="130"/>
    </row>
    <row r="33" spans="1:7" x14ac:dyDescent="0.2">
      <c r="A33" s="10" t="s">
        <v>108</v>
      </c>
      <c r="B33" s="25">
        <v>2778.2207190000004</v>
      </c>
      <c r="C33" s="130"/>
      <c r="D33" s="130"/>
      <c r="E33" s="130"/>
      <c r="F33" s="130"/>
      <c r="G33" s="130"/>
    </row>
    <row r="34" spans="1:7" x14ac:dyDescent="0.2">
      <c r="A34" s="10" t="s">
        <v>109</v>
      </c>
      <c r="B34" s="25">
        <v>2031.8892310000003</v>
      </c>
      <c r="C34" s="130"/>
      <c r="D34" s="130"/>
      <c r="E34" s="130"/>
      <c r="F34" s="130"/>
      <c r="G34" s="130"/>
    </row>
    <row r="35" spans="1:7" x14ac:dyDescent="0.2">
      <c r="A35" s="10" t="s">
        <v>110</v>
      </c>
      <c r="B35" s="25">
        <v>541.74962100000005</v>
      </c>
      <c r="C35" s="130"/>
      <c r="D35" s="130"/>
      <c r="E35" s="130"/>
      <c r="F35" s="130"/>
      <c r="G35" s="130"/>
    </row>
    <row r="36" spans="1:7" x14ac:dyDescent="0.2">
      <c r="A36" s="130"/>
      <c r="B36" s="130"/>
      <c r="C36" s="130"/>
      <c r="D36" s="130"/>
      <c r="E36" s="130"/>
      <c r="F36" s="130"/>
      <c r="G36" s="130"/>
    </row>
    <row r="37" spans="1:7" x14ac:dyDescent="0.2">
      <c r="A37" s="130"/>
      <c r="B37" s="130"/>
      <c r="C37" s="130"/>
      <c r="D37" s="130"/>
      <c r="E37" s="130"/>
      <c r="F37" s="130"/>
      <c r="G37" s="130"/>
    </row>
    <row r="38" spans="1:7" x14ac:dyDescent="0.2">
      <c r="A38" s="130"/>
      <c r="B38" s="130"/>
      <c r="C38" s="130"/>
      <c r="D38" s="130"/>
      <c r="E38" s="130"/>
      <c r="F38" s="130"/>
      <c r="G38" s="130"/>
    </row>
    <row r="39" spans="1:7" x14ac:dyDescent="0.2">
      <c r="A39" s="130"/>
      <c r="B39" s="130"/>
      <c r="C39" s="130"/>
      <c r="D39" s="130"/>
      <c r="E39" s="130"/>
      <c r="F39" s="130"/>
      <c r="G39" s="130"/>
    </row>
    <row r="40" spans="1:7" x14ac:dyDescent="0.2">
      <c r="A40" s="130"/>
      <c r="B40" s="130"/>
      <c r="C40" s="130"/>
      <c r="D40" s="130"/>
      <c r="E40" s="130"/>
      <c r="F40" s="130"/>
      <c r="G40" s="130"/>
    </row>
    <row r="41" spans="1:7" x14ac:dyDescent="0.2">
      <c r="A41" s="130"/>
      <c r="B41" s="130"/>
      <c r="C41" s="130"/>
      <c r="D41" s="130"/>
      <c r="E41" s="130"/>
      <c r="F41" s="130"/>
      <c r="G41" s="130"/>
    </row>
    <row r="42" spans="1:7" x14ac:dyDescent="0.2">
      <c r="A42" s="130"/>
      <c r="B42" s="130"/>
      <c r="C42" s="130"/>
      <c r="D42" s="130"/>
      <c r="E42" s="130"/>
      <c r="F42" s="130"/>
      <c r="G42" s="130"/>
    </row>
    <row r="43" spans="1:7" x14ac:dyDescent="0.2">
      <c r="A43" s="130"/>
      <c r="B43" s="130"/>
      <c r="C43" s="130"/>
      <c r="D43" s="130"/>
      <c r="E43" s="130"/>
      <c r="F43" s="130"/>
      <c r="G43" s="130"/>
    </row>
    <row r="44" spans="1:7" x14ac:dyDescent="0.2">
      <c r="A44" s="130"/>
      <c r="B44" s="130"/>
      <c r="C44" s="130"/>
      <c r="D44" s="130"/>
      <c r="E44" s="130"/>
      <c r="F44" s="130"/>
      <c r="G44" s="130"/>
    </row>
    <row r="45" spans="1:7" x14ac:dyDescent="0.2">
      <c r="A45" s="130"/>
      <c r="B45" s="130"/>
      <c r="C45" s="130"/>
      <c r="D45" s="130"/>
      <c r="E45" s="130"/>
      <c r="F45" s="130"/>
      <c r="G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/>
  <dimension ref="A1:T46"/>
  <sheetViews>
    <sheetView showGridLines="0" zoomScaleNormal="100" zoomScaleSheetLayoutView="100" workbookViewId="0">
      <selection activeCell="S10" sqref="S10"/>
    </sheetView>
  </sheetViews>
  <sheetFormatPr defaultColWidth="9.140625" defaultRowHeight="12.75" x14ac:dyDescent="0.2"/>
  <cols>
    <col min="1" max="1" width="30.85546875" style="2" customWidth="1"/>
    <col min="2" max="15" width="7.42578125" style="2" customWidth="1"/>
    <col min="16" max="16" width="9.140625" style="2" customWidth="1"/>
    <col min="17" max="16384" width="9.140625" style="2"/>
  </cols>
  <sheetData>
    <row r="1" spans="1:20" s="66" customFormat="1" ht="18" x14ac:dyDescent="0.25">
      <c r="A1" s="234" t="s">
        <v>333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0" s="7" customFormat="1" ht="6" customHeight="1" x14ac:dyDescent="0.2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0" s="7" customFormat="1" ht="12" customHeight="1" x14ac:dyDescent="0.2">
      <c r="A3" s="334">
        <v>2024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0" s="110" customFormat="1" ht="12" customHeight="1" x14ac:dyDescent="0.2">
      <c r="A4" s="167" t="s">
        <v>116</v>
      </c>
      <c r="B4" s="271">
        <f>SUM(B5:B20)</f>
        <v>582.66225099999986</v>
      </c>
      <c r="C4" s="271">
        <f>SUM(C5:C20)</f>
        <v>567.82498899999996</v>
      </c>
      <c r="D4" s="271">
        <f t="shared" ref="D4:P4" si="0">SUM(D5:D20)</f>
        <v>717.58979599999975</v>
      </c>
      <c r="E4" s="271">
        <f t="shared" si="0"/>
        <v>522.03519400000005</v>
      </c>
      <c r="F4" s="271">
        <f>SUM(F5:F20)</f>
        <v>212.004119</v>
      </c>
      <c r="G4" s="271">
        <f t="shared" si="0"/>
        <v>464.96220199999993</v>
      </c>
      <c r="H4" s="271">
        <f t="shared" si="0"/>
        <v>266.74281999999999</v>
      </c>
      <c r="I4" s="271">
        <f t="shared" si="0"/>
        <v>1464.4474940000002</v>
      </c>
      <c r="J4" s="271">
        <f t="shared" si="0"/>
        <v>441.40861900000004</v>
      </c>
      <c r="K4" s="271">
        <f t="shared" si="0"/>
        <v>452.589584</v>
      </c>
      <c r="L4" s="271">
        <f t="shared" si="0"/>
        <v>563.63145299999996</v>
      </c>
      <c r="M4" s="271">
        <f t="shared" si="0"/>
        <v>2778.2207189999999</v>
      </c>
      <c r="N4" s="271">
        <f t="shared" si="0"/>
        <v>2031.8892309999999</v>
      </c>
      <c r="O4" s="271">
        <f t="shared" si="0"/>
        <v>541.74962099999993</v>
      </c>
      <c r="P4" s="192">
        <f t="shared" si="0"/>
        <v>11607.758092</v>
      </c>
    </row>
    <row r="5" spans="1:20" s="7" customFormat="1" ht="12" customHeight="1" x14ac:dyDescent="0.2">
      <c r="A5" s="166" t="s">
        <v>40</v>
      </c>
      <c r="B5" s="196">
        <v>0</v>
      </c>
      <c r="C5" s="196">
        <v>208.38904100000002</v>
      </c>
      <c r="D5" s="196">
        <v>69.517150000000001</v>
      </c>
      <c r="E5" s="196">
        <v>70.638707000000011</v>
      </c>
      <c r="F5" s="196">
        <v>88.713836000000015</v>
      </c>
      <c r="G5" s="196">
        <v>130.42325199999999</v>
      </c>
      <c r="H5" s="196">
        <v>2.3480000000000001E-2</v>
      </c>
      <c r="I5" s="196">
        <v>92.806363000000005</v>
      </c>
      <c r="J5" s="196">
        <v>24.574064</v>
      </c>
      <c r="K5" s="196">
        <v>6.1255159999999993</v>
      </c>
      <c r="L5" s="196">
        <v>174.764521</v>
      </c>
      <c r="M5" s="196">
        <v>246.096093</v>
      </c>
      <c r="N5" s="196">
        <v>361.66331999999994</v>
      </c>
      <c r="O5" s="196">
        <v>61.989178000000003</v>
      </c>
      <c r="P5" s="189">
        <f>SUM(B5:O5)</f>
        <v>1535.7245210000001</v>
      </c>
      <c r="T5" s="8"/>
    </row>
    <row r="6" spans="1:20" s="7" customFormat="1" ht="12" customHeight="1" x14ac:dyDescent="0.2">
      <c r="A6" s="166" t="s">
        <v>39</v>
      </c>
      <c r="B6" s="196">
        <v>8.026878</v>
      </c>
      <c r="C6" s="196">
        <v>22.644949</v>
      </c>
      <c r="D6" s="196">
        <v>13.217835000000001</v>
      </c>
      <c r="E6" s="196">
        <v>1.7270000000000001</v>
      </c>
      <c r="F6" s="196">
        <v>7.0562569999999996</v>
      </c>
      <c r="G6" s="196">
        <v>4.7779999999999996</v>
      </c>
      <c r="H6" s="196">
        <v>3.1679300000000001</v>
      </c>
      <c r="I6" s="196">
        <v>0.161603</v>
      </c>
      <c r="J6" s="196">
        <v>7.7147190000000005</v>
      </c>
      <c r="K6" s="196">
        <v>12.611271</v>
      </c>
      <c r="L6" s="196">
        <v>8.813229999999999</v>
      </c>
      <c r="M6" s="196">
        <v>9.395919000000001</v>
      </c>
      <c r="N6" s="196">
        <v>1.3077579999999998</v>
      </c>
      <c r="O6" s="196">
        <v>1.0360199999999999</v>
      </c>
      <c r="P6" s="189">
        <f t="shared" ref="P6:P20" si="1">SUM(B6:O6)</f>
        <v>101.65936900000001</v>
      </c>
      <c r="T6" s="8"/>
    </row>
    <row r="7" spans="1:20" s="7" customFormat="1" ht="12" customHeight="1" x14ac:dyDescent="0.2">
      <c r="A7" s="166" t="s">
        <v>38</v>
      </c>
      <c r="B7" s="196">
        <v>0</v>
      </c>
      <c r="C7" s="196">
        <v>0</v>
      </c>
      <c r="D7" s="196">
        <v>6.9100000000000003E-3</v>
      </c>
      <c r="E7" s="196">
        <v>0</v>
      </c>
      <c r="F7" s="196">
        <v>0</v>
      </c>
      <c r="G7" s="196">
        <v>0.49103999999999998</v>
      </c>
      <c r="H7" s="196">
        <v>0</v>
      </c>
      <c r="I7" s="196">
        <v>665.48822600000005</v>
      </c>
      <c r="J7" s="196">
        <v>0</v>
      </c>
      <c r="K7" s="196">
        <v>0</v>
      </c>
      <c r="L7" s="196">
        <v>0</v>
      </c>
      <c r="M7" s="196">
        <v>0</v>
      </c>
      <c r="N7" s="196">
        <v>0.51937</v>
      </c>
      <c r="O7" s="196">
        <v>0.64002999999999999</v>
      </c>
      <c r="P7" s="189">
        <f t="shared" si="1"/>
        <v>667.14557600000001</v>
      </c>
      <c r="T7" s="8"/>
    </row>
    <row r="8" spans="1:20" s="7" customFormat="1" ht="12" customHeight="1" x14ac:dyDescent="0.2">
      <c r="A8" s="166" t="s">
        <v>60</v>
      </c>
      <c r="B8" s="272">
        <v>0</v>
      </c>
      <c r="C8" s="272">
        <v>0</v>
      </c>
      <c r="D8" s="272">
        <v>2.0840000000000001</v>
      </c>
      <c r="E8" s="272">
        <v>0</v>
      </c>
      <c r="F8" s="272">
        <v>7.0000000000000001E-3</v>
      </c>
      <c r="G8" s="272">
        <v>1.5470999999999999</v>
      </c>
      <c r="H8" s="272">
        <v>0.17601</v>
      </c>
      <c r="I8" s="272">
        <v>3.1109999999999999E-2</v>
      </c>
      <c r="J8" s="272">
        <v>4.9399999999999999E-2</v>
      </c>
      <c r="K8" s="272">
        <v>7.8209999999999997</v>
      </c>
      <c r="L8" s="272">
        <v>0</v>
      </c>
      <c r="M8" s="272">
        <v>10.282615</v>
      </c>
      <c r="N8" s="272">
        <v>0.11763999999999999</v>
      </c>
      <c r="O8" s="196">
        <v>0</v>
      </c>
      <c r="P8" s="189">
        <f t="shared" si="1"/>
        <v>22.115875000000003</v>
      </c>
      <c r="T8" s="8"/>
    </row>
    <row r="9" spans="1:20" s="7" customFormat="1" ht="12" customHeight="1" x14ac:dyDescent="0.2">
      <c r="A9" s="166" t="s">
        <v>61</v>
      </c>
      <c r="B9" s="272">
        <v>10.178360000000001</v>
      </c>
      <c r="C9" s="272">
        <v>0</v>
      </c>
      <c r="D9" s="272">
        <v>9.0999999999999998E-2</v>
      </c>
      <c r="E9" s="272">
        <v>0.96942000000000006</v>
      </c>
      <c r="F9" s="272">
        <v>8.4800000000000014E-2</v>
      </c>
      <c r="G9" s="272">
        <v>0</v>
      </c>
      <c r="H9" s="272">
        <v>0.22500000000000001</v>
      </c>
      <c r="I9" s="272">
        <v>0</v>
      </c>
      <c r="J9" s="272">
        <v>0</v>
      </c>
      <c r="K9" s="272">
        <v>0</v>
      </c>
      <c r="L9" s="272">
        <v>0.13700000000000001</v>
      </c>
      <c r="M9" s="272">
        <v>0</v>
      </c>
      <c r="N9" s="272">
        <v>1.03115</v>
      </c>
      <c r="O9" s="196">
        <v>5.3058999999999995E-2</v>
      </c>
      <c r="P9" s="189">
        <f t="shared" si="1"/>
        <v>12.769788999999999</v>
      </c>
      <c r="T9" s="8"/>
    </row>
    <row r="10" spans="1:20" s="7" customFormat="1" ht="12" customHeight="1" x14ac:dyDescent="0.2">
      <c r="A10" s="166" t="s">
        <v>62</v>
      </c>
      <c r="B10" s="272">
        <v>0</v>
      </c>
      <c r="C10" s="272">
        <v>0</v>
      </c>
      <c r="D10" s="272">
        <v>8.1000000000000003E-2</v>
      </c>
      <c r="E10" s="272">
        <v>0.12682999999999997</v>
      </c>
      <c r="F10" s="272">
        <v>5.9900000000000002E-2</v>
      </c>
      <c r="G10" s="272">
        <v>6.0000000000000001E-3</v>
      </c>
      <c r="H10" s="272">
        <v>0</v>
      </c>
      <c r="I10" s="272">
        <v>0</v>
      </c>
      <c r="J10" s="272">
        <v>0</v>
      </c>
      <c r="K10" s="272">
        <v>0</v>
      </c>
      <c r="L10" s="272">
        <v>0</v>
      </c>
      <c r="M10" s="272">
        <v>0</v>
      </c>
      <c r="N10" s="272">
        <v>2.9000000000000001E-2</v>
      </c>
      <c r="O10" s="196">
        <v>0</v>
      </c>
      <c r="P10" s="189">
        <f t="shared" si="1"/>
        <v>0.30273</v>
      </c>
      <c r="T10" s="8"/>
    </row>
    <row r="11" spans="1:20" s="7" customFormat="1" ht="12" customHeight="1" x14ac:dyDescent="0.2">
      <c r="A11" s="166" t="s">
        <v>37</v>
      </c>
      <c r="B11" s="272">
        <v>0</v>
      </c>
      <c r="C11" s="272">
        <v>127.06529700000002</v>
      </c>
      <c r="D11" s="272">
        <v>2.4415999999999998</v>
      </c>
      <c r="E11" s="272">
        <v>313.01346999999998</v>
      </c>
      <c r="F11" s="272">
        <v>28.249147000000001</v>
      </c>
      <c r="G11" s="272">
        <v>174.87389000000002</v>
      </c>
      <c r="H11" s="272">
        <v>12.106999999999999</v>
      </c>
      <c r="I11" s="272">
        <v>18.693434</v>
      </c>
      <c r="J11" s="272">
        <v>213.68190900000002</v>
      </c>
      <c r="K11" s="272">
        <v>373.65351699999997</v>
      </c>
      <c r="L11" s="272">
        <v>228.83812999999998</v>
      </c>
      <c r="M11" s="272">
        <v>1441.0118499999996</v>
      </c>
      <c r="N11" s="272">
        <v>1444.9115489999999</v>
      </c>
      <c r="O11" s="196">
        <v>307.63638199999997</v>
      </c>
      <c r="P11" s="189">
        <f t="shared" si="1"/>
        <v>4686.1771749999998</v>
      </c>
      <c r="T11" s="8"/>
    </row>
    <row r="12" spans="1:20" s="7" customFormat="1" ht="12" customHeight="1" x14ac:dyDescent="0.2">
      <c r="A12" s="166" t="s">
        <v>72</v>
      </c>
      <c r="B12" s="272">
        <v>0</v>
      </c>
      <c r="C12" s="272">
        <v>144.00206</v>
      </c>
      <c r="D12" s="272">
        <v>0</v>
      </c>
      <c r="E12" s="272">
        <v>0</v>
      </c>
      <c r="F12" s="272">
        <v>6.16073</v>
      </c>
      <c r="G12" s="272">
        <v>0</v>
      </c>
      <c r="H12" s="272">
        <v>0</v>
      </c>
      <c r="I12" s="272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v>0</v>
      </c>
      <c r="O12" s="196">
        <v>0</v>
      </c>
      <c r="P12" s="189">
        <f t="shared" si="1"/>
        <v>150.16279</v>
      </c>
      <c r="T12" s="8"/>
    </row>
    <row r="13" spans="1:20" s="7" customFormat="1" ht="12" customHeight="1" x14ac:dyDescent="0.2">
      <c r="A13" s="166" t="s">
        <v>36</v>
      </c>
      <c r="B13" s="272">
        <v>0</v>
      </c>
      <c r="C13" s="272">
        <v>0</v>
      </c>
      <c r="D13" s="272">
        <v>0</v>
      </c>
      <c r="E13" s="272">
        <v>0</v>
      </c>
      <c r="F13" s="272">
        <v>0</v>
      </c>
      <c r="G13" s="272">
        <v>0</v>
      </c>
      <c r="H13" s="272">
        <v>0</v>
      </c>
      <c r="I13" s="272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196">
        <v>0</v>
      </c>
      <c r="P13" s="189">
        <f t="shared" si="1"/>
        <v>0</v>
      </c>
      <c r="T13" s="8"/>
    </row>
    <row r="14" spans="1:20" s="7" customFormat="1" ht="12" customHeight="1" x14ac:dyDescent="0.2">
      <c r="A14" s="166" t="s">
        <v>35</v>
      </c>
      <c r="B14" s="272">
        <v>0</v>
      </c>
      <c r="C14" s="272">
        <v>0</v>
      </c>
      <c r="D14" s="272">
        <v>9.8117800000000006</v>
      </c>
      <c r="E14" s="272">
        <v>0.1673</v>
      </c>
      <c r="F14" s="272">
        <v>5.1638140000000003</v>
      </c>
      <c r="G14" s="272">
        <v>0</v>
      </c>
      <c r="H14" s="272">
        <v>0.42230000000000001</v>
      </c>
      <c r="I14" s="272">
        <v>147.27010999999999</v>
      </c>
      <c r="J14" s="272">
        <v>0</v>
      </c>
      <c r="K14" s="272">
        <v>3.5430000000000001</v>
      </c>
      <c r="L14" s="272">
        <v>0</v>
      </c>
      <c r="M14" s="272">
        <v>80.385000000000005</v>
      </c>
      <c r="N14" s="272">
        <v>0.13200000000000001</v>
      </c>
      <c r="O14" s="196">
        <v>3.698</v>
      </c>
      <c r="P14" s="189">
        <f t="shared" si="1"/>
        <v>250.59330400000002</v>
      </c>
      <c r="T14" s="8"/>
    </row>
    <row r="15" spans="1:20" s="7" customFormat="1" ht="12" customHeight="1" x14ac:dyDescent="0.2">
      <c r="A15" s="166" t="s">
        <v>34</v>
      </c>
      <c r="B15" s="272">
        <v>0</v>
      </c>
      <c r="C15" s="272">
        <v>0</v>
      </c>
      <c r="D15" s="272">
        <v>0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0.24609</v>
      </c>
      <c r="K15" s="272">
        <v>0</v>
      </c>
      <c r="L15" s="272">
        <v>0</v>
      </c>
      <c r="M15" s="272">
        <v>2.1850290000000001</v>
      </c>
      <c r="N15" s="272">
        <v>0</v>
      </c>
      <c r="O15" s="196">
        <v>2.9209999999999998</v>
      </c>
      <c r="P15" s="189">
        <f t="shared" si="1"/>
        <v>5.3521190000000001</v>
      </c>
      <c r="T15" s="8"/>
    </row>
    <row r="16" spans="1:20" s="7" customFormat="1" ht="12" customHeight="1" x14ac:dyDescent="0.2">
      <c r="A16" s="166" t="s">
        <v>33</v>
      </c>
      <c r="B16" s="272">
        <v>195.01</v>
      </c>
      <c r="C16" s="272">
        <v>0</v>
      </c>
      <c r="D16" s="272">
        <v>307.52287000000001</v>
      </c>
      <c r="E16" s="272">
        <v>0</v>
      </c>
      <c r="F16" s="272">
        <v>0</v>
      </c>
      <c r="G16" s="272">
        <v>0</v>
      </c>
      <c r="H16" s="272">
        <v>90.531999999999996</v>
      </c>
      <c r="I16" s="272">
        <v>3.3969999999999998</v>
      </c>
      <c r="J16" s="272">
        <v>62.319716</v>
      </c>
      <c r="K16" s="272">
        <v>0</v>
      </c>
      <c r="L16" s="272">
        <v>67.451590999999993</v>
      </c>
      <c r="M16" s="272">
        <v>18.361999999999998</v>
      </c>
      <c r="N16" s="272">
        <v>3.6726999999999999</v>
      </c>
      <c r="O16" s="196">
        <v>8.0848999999999993</v>
      </c>
      <c r="P16" s="189">
        <f t="shared" si="1"/>
        <v>756.35277699999995</v>
      </c>
      <c r="T16" s="8"/>
    </row>
    <row r="17" spans="1:20" s="7" customFormat="1" ht="12" customHeight="1" x14ac:dyDescent="0.2">
      <c r="A17" s="166" t="s">
        <v>32</v>
      </c>
      <c r="B17" s="272">
        <v>0</v>
      </c>
      <c r="C17" s="272">
        <v>8.9591000000000004E-2</v>
      </c>
      <c r="D17" s="272">
        <v>0</v>
      </c>
      <c r="E17" s="272">
        <v>8.7253500000000006</v>
      </c>
      <c r="F17" s="272">
        <v>0</v>
      </c>
      <c r="G17" s="272">
        <v>0</v>
      </c>
      <c r="H17" s="272">
        <v>0</v>
      </c>
      <c r="I17" s="272">
        <v>303.97872300000006</v>
      </c>
      <c r="J17" s="272">
        <v>0</v>
      </c>
      <c r="K17" s="272">
        <v>0</v>
      </c>
      <c r="L17" s="272">
        <v>5.5E-2</v>
      </c>
      <c r="M17" s="272">
        <v>149.94269</v>
      </c>
      <c r="N17" s="272">
        <v>36.863</v>
      </c>
      <c r="O17" s="196">
        <v>20.885000000000002</v>
      </c>
      <c r="P17" s="189">
        <f t="shared" si="1"/>
        <v>520.53935400000012</v>
      </c>
      <c r="T17" s="8"/>
    </row>
    <row r="18" spans="1:20" s="7" customFormat="1" ht="12" customHeight="1" x14ac:dyDescent="0.2">
      <c r="A18" s="166" t="s">
        <v>3</v>
      </c>
      <c r="B18" s="272">
        <v>0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196">
        <v>0.13200000000000001</v>
      </c>
      <c r="P18" s="189">
        <f t="shared" si="1"/>
        <v>0.13200000000000001</v>
      </c>
      <c r="T18" s="8"/>
    </row>
    <row r="19" spans="1:20" s="7" customFormat="1" ht="12" customHeight="1" x14ac:dyDescent="0.2">
      <c r="A19" s="166" t="s">
        <v>31</v>
      </c>
      <c r="B19" s="272">
        <v>0</v>
      </c>
      <c r="C19" s="272">
        <v>8.0659649999999985</v>
      </c>
      <c r="D19" s="272">
        <v>6.3784610000000006</v>
      </c>
      <c r="E19" s="272">
        <v>3.2149999999999998E-2</v>
      </c>
      <c r="F19" s="272">
        <v>1.9E-2</v>
      </c>
      <c r="G19" s="272">
        <v>0.34200000000000003</v>
      </c>
      <c r="H19" s="272">
        <v>0.96055000000000001</v>
      </c>
      <c r="I19" s="272">
        <v>0.50066399999999989</v>
      </c>
      <c r="J19" s="272">
        <v>10.972237999999999</v>
      </c>
      <c r="K19" s="272">
        <v>8.7353000000000014E-2</v>
      </c>
      <c r="L19" s="272">
        <v>2.8166999999999998E-2</v>
      </c>
      <c r="M19" s="272">
        <v>3.4253819999999995</v>
      </c>
      <c r="N19" s="272">
        <v>0.24011599999999997</v>
      </c>
      <c r="O19" s="196">
        <v>0.15771000000000002</v>
      </c>
      <c r="P19" s="189">
        <f t="shared" si="1"/>
        <v>31.209756000000002</v>
      </c>
      <c r="T19" s="8"/>
    </row>
    <row r="20" spans="1:20" s="7" customFormat="1" ht="12" customHeight="1" x14ac:dyDescent="0.2">
      <c r="A20" s="166" t="s">
        <v>30</v>
      </c>
      <c r="B20" s="272">
        <v>369.44701299999986</v>
      </c>
      <c r="C20" s="272">
        <v>57.568085999999994</v>
      </c>
      <c r="D20" s="272">
        <v>306.4371899999997</v>
      </c>
      <c r="E20" s="272">
        <v>126.63496700000002</v>
      </c>
      <c r="F20" s="272">
        <v>76.489634999999979</v>
      </c>
      <c r="G20" s="272">
        <v>152.50091999999995</v>
      </c>
      <c r="H20" s="272">
        <v>159.12854999999999</v>
      </c>
      <c r="I20" s="272">
        <v>232.120261</v>
      </c>
      <c r="J20" s="272">
        <v>121.85048299999998</v>
      </c>
      <c r="K20" s="272">
        <v>48.747927000000004</v>
      </c>
      <c r="L20" s="272">
        <v>83.543813999999983</v>
      </c>
      <c r="M20" s="272">
        <v>817.13414100000023</v>
      </c>
      <c r="N20" s="272">
        <v>181.40162799999993</v>
      </c>
      <c r="O20" s="196">
        <v>134.51634200000004</v>
      </c>
      <c r="P20" s="189">
        <f t="shared" si="1"/>
        <v>2867.5209569999997</v>
      </c>
      <c r="T20" s="8"/>
    </row>
    <row r="21" spans="1:20" s="4" customFormat="1" ht="11.25" x14ac:dyDescent="0.2">
      <c r="A21" s="199"/>
      <c r="P21" s="3"/>
    </row>
    <row r="22" spans="1:20" s="7" customForma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0" s="7" customFormat="1" x14ac:dyDescent="0.2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0" s="7" customFormat="1" x14ac:dyDescent="0.2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0" s="7" customFormat="1" x14ac:dyDescent="0.2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0" s="7" customFormat="1" x14ac:dyDescent="0.2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0" s="7" customFormat="1" x14ac:dyDescent="0.2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0" s="7" customFormat="1" x14ac:dyDescent="0.2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0" s="7" customFormat="1" x14ac:dyDescent="0.2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0" s="7" customFormat="1" x14ac:dyDescent="0.2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0" s="7" customFormat="1" x14ac:dyDescent="0.2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0" s="7" customFormat="1" x14ac:dyDescent="0.2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 x14ac:dyDescent="0.2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 x14ac:dyDescent="0.2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 x14ac:dyDescent="0.2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 x14ac:dyDescent="0.2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 x14ac:dyDescent="0.2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 x14ac:dyDescent="0.2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 x14ac:dyDescent="0.2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 x14ac:dyDescent="0.2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 x14ac:dyDescent="0.2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 x14ac:dyDescent="0.2">
      <c r="C44" s="70"/>
    </row>
    <row r="45" spans="1:16" x14ac:dyDescent="0.2">
      <c r="C45" s="70"/>
    </row>
    <row r="46" spans="1:16" x14ac:dyDescent="0.2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Q67"/>
  <sheetViews>
    <sheetView showGridLines="0" zoomScaleNormal="100" zoomScaleSheetLayoutView="100" workbookViewId="0">
      <selection activeCell="N38" sqref="N38"/>
    </sheetView>
  </sheetViews>
  <sheetFormatPr defaultColWidth="9.140625" defaultRowHeight="12" x14ac:dyDescent="0.2"/>
  <cols>
    <col min="1" max="1" width="31.5703125" style="7" customWidth="1"/>
    <col min="2" max="4" width="10.28515625" style="7" bestFit="1" customWidth="1"/>
    <col min="5" max="5" width="10.28515625" style="130" customWidth="1"/>
    <col min="6" max="16384" width="9.140625" style="7"/>
  </cols>
  <sheetData>
    <row r="1" spans="1:14" ht="18" x14ac:dyDescent="0.25">
      <c r="A1" s="234" t="s">
        <v>256</v>
      </c>
      <c r="B1" s="73"/>
      <c r="C1" s="73"/>
      <c r="D1" s="73"/>
      <c r="E1" s="73"/>
    </row>
    <row r="2" spans="1:14" ht="6" customHeight="1" x14ac:dyDescent="0.2"/>
    <row r="3" spans="1:14" ht="12" customHeight="1" x14ac:dyDescent="0.2">
      <c r="A3" s="381">
        <v>2024</v>
      </c>
      <c r="B3" s="382" t="s">
        <v>339</v>
      </c>
      <c r="C3" s="383"/>
      <c r="D3" s="383"/>
      <c r="E3" s="309"/>
    </row>
    <row r="4" spans="1:14" x14ac:dyDescent="0.2">
      <c r="A4" s="381"/>
      <c r="B4" s="284" t="s">
        <v>11</v>
      </c>
      <c r="C4" s="178" t="s">
        <v>12</v>
      </c>
      <c r="D4" s="178" t="s">
        <v>13</v>
      </c>
      <c r="E4" s="310"/>
    </row>
    <row r="5" spans="1:14" s="130" customFormat="1" ht="12.75" customHeight="1" x14ac:dyDescent="0.2">
      <c r="A5" s="393" t="s">
        <v>73</v>
      </c>
      <c r="B5" s="387">
        <f>+B6+C6+D6</f>
        <v>5353322.7510000002</v>
      </c>
      <c r="C5" s="383"/>
      <c r="D5" s="383"/>
      <c r="E5" s="310"/>
    </row>
    <row r="6" spans="1:14" x14ac:dyDescent="0.2">
      <c r="A6" s="394"/>
      <c r="B6" s="291">
        <f>SUM(B7:B14)</f>
        <v>2713357.33</v>
      </c>
      <c r="C6" s="288">
        <f t="shared" ref="C6:D6" si="0">SUM(C7:C14)</f>
        <v>1516300.7060000002</v>
      </c>
      <c r="D6" s="288">
        <f t="shared" si="0"/>
        <v>1123664.7149999999</v>
      </c>
      <c r="E6" s="311"/>
    </row>
    <row r="7" spans="1:14" x14ac:dyDescent="0.2">
      <c r="A7" s="169" t="s">
        <v>63</v>
      </c>
      <c r="B7" s="289">
        <v>1359.91</v>
      </c>
      <c r="C7" s="290">
        <v>4388.59</v>
      </c>
      <c r="D7" s="290">
        <v>3258.82</v>
      </c>
      <c r="E7" s="316">
        <f>+SUM(B7:D7)/$B$5</f>
        <v>1.6825662152197779E-3</v>
      </c>
      <c r="F7" s="11"/>
      <c r="K7" s="127"/>
      <c r="N7" s="41"/>
    </row>
    <row r="8" spans="1:14" x14ac:dyDescent="0.2">
      <c r="A8" s="169" t="s">
        <v>64</v>
      </c>
      <c r="B8" s="289">
        <v>389648.15299999999</v>
      </c>
      <c r="C8" s="290">
        <v>153166.617</v>
      </c>
      <c r="D8" s="290">
        <v>115323.48599999999</v>
      </c>
      <c r="E8" s="316">
        <f t="shared" ref="E8:E14" si="1">+SUM(B8:D8)/$B$5</f>
        <v>0.12294014140601926</v>
      </c>
      <c r="F8" s="11"/>
      <c r="K8" s="127"/>
      <c r="N8" s="41"/>
    </row>
    <row r="9" spans="1:14" x14ac:dyDescent="0.2">
      <c r="A9" s="169" t="s">
        <v>65</v>
      </c>
      <c r="B9" s="289">
        <v>0</v>
      </c>
      <c r="C9" s="290">
        <v>0</v>
      </c>
      <c r="D9" s="290">
        <v>0</v>
      </c>
      <c r="E9" s="316">
        <f t="shared" si="1"/>
        <v>0</v>
      </c>
      <c r="F9" s="11"/>
      <c r="K9" s="127"/>
      <c r="N9" s="41"/>
    </row>
    <row r="10" spans="1:14" x14ac:dyDescent="0.2">
      <c r="A10" s="169" t="s">
        <v>66</v>
      </c>
      <c r="B10" s="289">
        <v>221085.46900000001</v>
      </c>
      <c r="C10" s="290">
        <v>152688.00599999999</v>
      </c>
      <c r="D10" s="290">
        <v>116337.77800000001</v>
      </c>
      <c r="E10" s="316">
        <f t="shared" si="1"/>
        <v>9.1552718899387722E-2</v>
      </c>
      <c r="F10" s="11"/>
      <c r="G10" s="74"/>
      <c r="H10" s="74"/>
      <c r="I10" s="74"/>
      <c r="J10" s="74"/>
      <c r="K10" s="127"/>
      <c r="N10" s="41"/>
    </row>
    <row r="11" spans="1:14" x14ac:dyDescent="0.2">
      <c r="A11" s="166" t="s">
        <v>67</v>
      </c>
      <c r="B11" s="289">
        <v>2101172.798</v>
      </c>
      <c r="C11" s="290">
        <v>1206057.4930000002</v>
      </c>
      <c r="D11" s="290">
        <v>888744.63099999982</v>
      </c>
      <c r="E11" s="316">
        <f t="shared" si="1"/>
        <v>0.78380757469110052</v>
      </c>
      <c r="F11" s="11"/>
      <c r="G11" s="74"/>
      <c r="H11" s="74"/>
      <c r="I11" s="74"/>
      <c r="J11" s="74"/>
      <c r="K11" s="127"/>
      <c r="N11" s="41"/>
    </row>
    <row r="12" spans="1:14" x14ac:dyDescent="0.2">
      <c r="A12" s="166" t="s">
        <v>68</v>
      </c>
      <c r="B12" s="289">
        <v>91</v>
      </c>
      <c r="C12" s="290">
        <v>0</v>
      </c>
      <c r="D12" s="290">
        <v>0</v>
      </c>
      <c r="E12" s="316">
        <f t="shared" si="1"/>
        <v>1.6998788272760355E-5</v>
      </c>
      <c r="F12" s="11"/>
      <c r="G12" s="74"/>
      <c r="H12" s="74"/>
      <c r="I12" s="74"/>
      <c r="J12" s="74"/>
      <c r="K12" s="127"/>
    </row>
    <row r="13" spans="1:14" x14ac:dyDescent="0.2">
      <c r="A13" s="166" t="s">
        <v>69</v>
      </c>
      <c r="B13" s="289">
        <v>0</v>
      </c>
      <c r="C13" s="290">
        <v>0</v>
      </c>
      <c r="D13" s="290">
        <v>0</v>
      </c>
      <c r="E13" s="316">
        <f t="shared" si="1"/>
        <v>0</v>
      </c>
      <c r="F13" s="11"/>
      <c r="G13" s="74"/>
      <c r="H13" s="74"/>
      <c r="I13" s="74"/>
      <c r="J13" s="74"/>
      <c r="K13" s="127"/>
    </row>
    <row r="14" spans="1:14" x14ac:dyDescent="0.2">
      <c r="A14" s="166" t="s">
        <v>70</v>
      </c>
      <c r="B14" s="289">
        <v>0</v>
      </c>
      <c r="C14" s="290">
        <v>0</v>
      </c>
      <c r="D14" s="290">
        <v>0</v>
      </c>
      <c r="E14" s="316">
        <f t="shared" si="1"/>
        <v>0</v>
      </c>
      <c r="F14" s="11"/>
      <c r="G14" s="74"/>
      <c r="H14" s="74"/>
      <c r="I14" s="74"/>
      <c r="J14" s="74"/>
      <c r="K14" s="127"/>
    </row>
    <row r="15" spans="1:14" s="130" customFormat="1" x14ac:dyDescent="0.2">
      <c r="A15" s="314"/>
      <c r="B15" s="315"/>
      <c r="C15" s="315"/>
      <c r="D15" s="315"/>
      <c r="E15" s="316"/>
      <c r="F15" s="11"/>
      <c r="G15" s="74"/>
      <c r="H15" s="74"/>
      <c r="I15" s="74"/>
      <c r="J15" s="74"/>
      <c r="K15" s="127"/>
    </row>
    <row r="16" spans="1:14" s="130" customFormat="1" x14ac:dyDescent="0.2">
      <c r="A16" s="319"/>
      <c r="B16" s="320"/>
      <c r="C16" s="320"/>
      <c r="D16" s="320"/>
      <c r="E16" s="316"/>
      <c r="F16" s="11"/>
      <c r="G16" s="74"/>
      <c r="H16" s="74"/>
      <c r="I16" s="74"/>
      <c r="J16" s="74"/>
      <c r="K16" s="127"/>
    </row>
    <row r="17" spans="1:17" s="130" customFormat="1" x14ac:dyDescent="0.2">
      <c r="A17" s="312"/>
      <c r="B17" s="313"/>
      <c r="C17" s="313"/>
      <c r="D17" s="313"/>
      <c r="E17" s="316"/>
      <c r="F17" s="11"/>
      <c r="G17" s="74"/>
      <c r="H17" s="74"/>
      <c r="I17" s="74"/>
      <c r="J17" s="74"/>
      <c r="K17" s="127"/>
    </row>
    <row r="18" spans="1:17" s="130" customFormat="1" x14ac:dyDescent="0.2">
      <c r="A18" s="381">
        <v>2024</v>
      </c>
      <c r="B18" s="382" t="s">
        <v>339</v>
      </c>
      <c r="C18" s="383"/>
      <c r="D18" s="383"/>
      <c r="E18" s="316"/>
      <c r="F18" s="11"/>
      <c r="G18" s="74"/>
      <c r="H18" s="74"/>
      <c r="I18" s="74"/>
      <c r="J18" s="74"/>
      <c r="K18" s="127"/>
    </row>
    <row r="19" spans="1:17" s="130" customFormat="1" x14ac:dyDescent="0.2">
      <c r="A19" s="381"/>
      <c r="B19" s="284" t="s">
        <v>11</v>
      </c>
      <c r="C19" s="178" t="s">
        <v>12</v>
      </c>
      <c r="D19" s="178" t="s">
        <v>13</v>
      </c>
      <c r="E19" s="358"/>
      <c r="F19" s="359"/>
      <c r="G19" s="74"/>
      <c r="H19" s="74"/>
      <c r="I19" s="74"/>
      <c r="J19" s="74"/>
      <c r="K19" s="127"/>
    </row>
    <row r="20" spans="1:17" s="130" customFormat="1" ht="12.75" customHeight="1" x14ac:dyDescent="0.2">
      <c r="A20" s="393" t="s">
        <v>75</v>
      </c>
      <c r="B20" s="387">
        <f>+B21+C21+D21</f>
        <v>1535724.5209999999</v>
      </c>
      <c r="C20" s="383"/>
      <c r="D20" s="383"/>
      <c r="E20" s="358"/>
      <c r="F20" s="359"/>
      <c r="G20" s="74"/>
      <c r="H20" s="74"/>
      <c r="I20" s="74"/>
      <c r="J20" s="74"/>
      <c r="K20" s="127"/>
    </row>
    <row r="21" spans="1:17" x14ac:dyDescent="0.2">
      <c r="A21" s="394"/>
      <c r="B21" s="291">
        <f t="shared" ref="B21:D21" si="2">SUM(B22:B28)</f>
        <v>734788.90700000001</v>
      </c>
      <c r="C21" s="288">
        <f t="shared" si="2"/>
        <v>456927.99400000001</v>
      </c>
      <c r="D21" s="288">
        <f t="shared" si="2"/>
        <v>344007.61999999994</v>
      </c>
      <c r="E21" s="360"/>
      <c r="F21" s="361"/>
    </row>
    <row r="22" spans="1:17" x14ac:dyDescent="0.2">
      <c r="A22" s="169" t="s">
        <v>20</v>
      </c>
      <c r="B22" s="289">
        <v>44384.729000000007</v>
      </c>
      <c r="C22" s="290">
        <v>23286.592999999997</v>
      </c>
      <c r="D22" s="290">
        <v>21598.074000000001</v>
      </c>
      <c r="E22" s="363">
        <f>+SUM(B22:D22)</f>
        <v>89269.396000000008</v>
      </c>
      <c r="F22" s="364">
        <f>+E22/$B$20</f>
        <v>5.8128521606122099E-2</v>
      </c>
      <c r="K22" s="127"/>
      <c r="L22" s="74"/>
      <c r="M22" s="74"/>
      <c r="N22" s="357"/>
      <c r="O22" s="74"/>
      <c r="P22" s="74"/>
      <c r="Q22" s="74"/>
    </row>
    <row r="23" spans="1:17" x14ac:dyDescent="0.2">
      <c r="A23" s="169" t="s">
        <v>41</v>
      </c>
      <c r="B23" s="289">
        <v>77139.06</v>
      </c>
      <c r="C23" s="290">
        <v>77179.490000000005</v>
      </c>
      <c r="D23" s="290">
        <v>69909.64</v>
      </c>
      <c r="E23" s="363">
        <f t="shared" ref="E23:E28" si="3">+SUM(B23:D23)</f>
        <v>224228.19</v>
      </c>
      <c r="F23" s="364">
        <f t="shared" ref="F23:F28" si="4">+E23/$B$20</f>
        <v>0.14600808083339839</v>
      </c>
      <c r="K23" s="127"/>
      <c r="L23" s="74"/>
      <c r="M23" s="74"/>
      <c r="N23" s="357"/>
      <c r="O23" s="74"/>
      <c r="P23" s="74"/>
      <c r="Q23" s="74"/>
    </row>
    <row r="24" spans="1:17" x14ac:dyDescent="0.2">
      <c r="A24" s="169" t="s">
        <v>21</v>
      </c>
      <c r="B24" s="289">
        <v>0</v>
      </c>
      <c r="C24" s="290">
        <v>0</v>
      </c>
      <c r="D24" s="290">
        <v>0</v>
      </c>
      <c r="E24" s="363">
        <f t="shared" si="3"/>
        <v>0</v>
      </c>
      <c r="F24" s="364">
        <f t="shared" si="4"/>
        <v>0</v>
      </c>
      <c r="K24" s="127"/>
      <c r="L24" s="74"/>
      <c r="M24" s="74"/>
      <c r="N24" s="357"/>
      <c r="O24" s="74"/>
      <c r="P24" s="74"/>
      <c r="Q24" s="74"/>
    </row>
    <row r="25" spans="1:17" x14ac:dyDescent="0.2">
      <c r="A25" s="169" t="s">
        <v>22</v>
      </c>
      <c r="B25" s="289">
        <v>0</v>
      </c>
      <c r="C25" s="290">
        <v>0</v>
      </c>
      <c r="D25" s="290">
        <v>0</v>
      </c>
      <c r="E25" s="363">
        <f t="shared" si="3"/>
        <v>0</v>
      </c>
      <c r="F25" s="364">
        <f t="shared" si="4"/>
        <v>0</v>
      </c>
      <c r="K25" s="127"/>
      <c r="L25" s="74"/>
      <c r="M25" s="74"/>
      <c r="N25" s="357"/>
      <c r="O25" s="74"/>
      <c r="P25" s="74"/>
      <c r="Q25" s="74"/>
    </row>
    <row r="26" spans="1:17" x14ac:dyDescent="0.2">
      <c r="A26" s="169" t="s">
        <v>23</v>
      </c>
      <c r="B26" s="289">
        <v>42</v>
      </c>
      <c r="C26" s="290">
        <v>0</v>
      </c>
      <c r="D26" s="290">
        <v>0</v>
      </c>
      <c r="E26" s="363">
        <f t="shared" si="3"/>
        <v>42</v>
      </c>
      <c r="F26" s="364">
        <f t="shared" si="4"/>
        <v>2.7348654934969291E-5</v>
      </c>
      <c r="K26" s="127"/>
      <c r="N26" s="357"/>
    </row>
    <row r="27" spans="1:17" x14ac:dyDescent="0.2">
      <c r="A27" s="169" t="s">
        <v>24</v>
      </c>
      <c r="B27" s="289">
        <v>595679.32000000007</v>
      </c>
      <c r="C27" s="290">
        <v>343274.44200000004</v>
      </c>
      <c r="D27" s="290">
        <v>243862.89199999993</v>
      </c>
      <c r="E27" s="363">
        <f t="shared" si="3"/>
        <v>1182816.6540000001</v>
      </c>
      <c r="F27" s="364">
        <f t="shared" si="4"/>
        <v>0.7702010600376421</v>
      </c>
      <c r="K27" s="127"/>
      <c r="N27" s="357"/>
    </row>
    <row r="28" spans="1:17" x14ac:dyDescent="0.2">
      <c r="A28" s="166" t="s">
        <v>115</v>
      </c>
      <c r="B28" s="289">
        <v>17543.798000000003</v>
      </c>
      <c r="C28" s="290">
        <v>13187.469000000001</v>
      </c>
      <c r="D28" s="290">
        <v>8637.0139999999992</v>
      </c>
      <c r="E28" s="363">
        <f t="shared" si="3"/>
        <v>39368.281000000003</v>
      </c>
      <c r="F28" s="364">
        <f t="shared" si="4"/>
        <v>2.5634988867902567E-2</v>
      </c>
      <c r="K28" s="127"/>
      <c r="N28" s="357"/>
    </row>
    <row r="29" spans="1:17" s="130" customFormat="1" x14ac:dyDescent="0.2">
      <c r="A29" s="314"/>
      <c r="B29" s="315"/>
      <c r="C29" s="315"/>
      <c r="D29" s="315"/>
      <c r="E29" s="362"/>
      <c r="F29" s="11"/>
      <c r="K29" s="127"/>
      <c r="N29" s="41"/>
    </row>
    <row r="30" spans="1:17" s="130" customFormat="1" x14ac:dyDescent="0.2">
      <c r="A30" s="319"/>
      <c r="B30" s="320"/>
      <c r="C30" s="320"/>
      <c r="D30" s="320"/>
      <c r="E30" s="316"/>
      <c r="F30" s="11"/>
      <c r="K30" s="127"/>
      <c r="N30" s="41"/>
    </row>
    <row r="31" spans="1:17" s="130" customFormat="1" x14ac:dyDescent="0.2">
      <c r="A31" s="312"/>
      <c r="B31" s="313"/>
      <c r="C31" s="313"/>
      <c r="D31" s="313"/>
      <c r="E31" s="316"/>
      <c r="F31" s="11"/>
      <c r="K31" s="127"/>
    </row>
    <row r="32" spans="1:17" s="130" customFormat="1" x14ac:dyDescent="0.2">
      <c r="A32" s="381">
        <v>2024</v>
      </c>
      <c r="B32" s="382" t="s">
        <v>339</v>
      </c>
      <c r="C32" s="383"/>
      <c r="D32" s="383"/>
      <c r="E32" s="316"/>
      <c r="F32" s="11"/>
      <c r="K32" s="127"/>
    </row>
    <row r="33" spans="1:14" s="130" customFormat="1" x14ac:dyDescent="0.2">
      <c r="A33" s="381"/>
      <c r="B33" s="284" t="s">
        <v>11</v>
      </c>
      <c r="C33" s="178" t="s">
        <v>12</v>
      </c>
      <c r="D33" s="178" t="s">
        <v>13</v>
      </c>
      <c r="E33" s="316"/>
      <c r="F33" s="11"/>
      <c r="K33" s="127"/>
    </row>
    <row r="34" spans="1:14" s="130" customFormat="1" ht="12.75" customHeight="1" x14ac:dyDescent="0.2">
      <c r="A34" s="393" t="s">
        <v>74</v>
      </c>
      <c r="B34" s="387">
        <f>+B35+C35+D35</f>
        <v>101659.36900000004</v>
      </c>
      <c r="C34" s="383"/>
      <c r="D34" s="383"/>
      <c r="E34" s="316"/>
      <c r="F34" s="11"/>
      <c r="K34" s="127"/>
    </row>
    <row r="35" spans="1:14" x14ac:dyDescent="0.2">
      <c r="A35" s="394"/>
      <c r="B35" s="291">
        <f t="shared" ref="B35:D35" si="5">SUM(B36:B38)</f>
        <v>41396.479000000007</v>
      </c>
      <c r="C35" s="288">
        <f t="shared" si="5"/>
        <v>32999.49700000001</v>
      </c>
      <c r="D35" s="288">
        <f t="shared" si="5"/>
        <v>27263.393000000004</v>
      </c>
      <c r="E35" s="317"/>
      <c r="F35" s="74"/>
      <c r="G35" s="74"/>
      <c r="H35" s="74"/>
      <c r="I35" s="74"/>
      <c r="J35" s="74"/>
      <c r="K35" s="74"/>
    </row>
    <row r="36" spans="1:14" x14ac:dyDescent="0.2">
      <c r="A36" s="166" t="s">
        <v>27</v>
      </c>
      <c r="B36" s="289">
        <v>3472</v>
      </c>
      <c r="C36" s="290">
        <v>2570</v>
      </c>
      <c r="D36" s="290">
        <v>2009.8779999999999</v>
      </c>
      <c r="E36" s="316">
        <f>+SUM(B36:D36)/$B$34</f>
        <v>7.9204485323925211E-2</v>
      </c>
      <c r="F36" s="114"/>
      <c r="G36" s="74"/>
      <c r="H36" s="74"/>
      <c r="I36" s="74"/>
      <c r="J36" s="74"/>
      <c r="K36" s="127"/>
      <c r="N36" s="41"/>
    </row>
    <row r="37" spans="1:14" x14ac:dyDescent="0.2">
      <c r="A37" s="166" t="s">
        <v>28</v>
      </c>
      <c r="B37" s="289">
        <v>1752.921</v>
      </c>
      <c r="C37" s="290">
        <v>1313.241</v>
      </c>
      <c r="D37" s="290">
        <v>1510.498</v>
      </c>
      <c r="E37" s="316">
        <f>+SUM(B37:D37)/$B$34</f>
        <v>4.5019559387585797E-2</v>
      </c>
      <c r="F37" s="114"/>
      <c r="G37" s="74"/>
      <c r="H37" s="74"/>
      <c r="I37" s="74"/>
      <c r="J37" s="74"/>
      <c r="K37" s="127"/>
      <c r="N37" s="41"/>
    </row>
    <row r="38" spans="1:14" x14ac:dyDescent="0.2">
      <c r="A38" s="166" t="s">
        <v>29</v>
      </c>
      <c r="B38" s="289">
        <v>36171.558000000005</v>
      </c>
      <c r="C38" s="290">
        <v>29116.256000000012</v>
      </c>
      <c r="D38" s="290">
        <v>23743.017000000003</v>
      </c>
      <c r="E38" s="316">
        <f>+SUM(B38:D38)/$B$34</f>
        <v>0.87577595528848884</v>
      </c>
      <c r="F38" s="114"/>
      <c r="G38" s="74"/>
      <c r="H38" s="74"/>
      <c r="I38" s="74"/>
      <c r="J38" s="74"/>
      <c r="K38" s="127"/>
      <c r="N38" s="41"/>
    </row>
    <row r="39" spans="1:14" x14ac:dyDescent="0.2">
      <c r="A39" s="199"/>
      <c r="B39" s="4"/>
      <c r="C39" s="4"/>
      <c r="D39" s="4"/>
      <c r="E39" s="4"/>
      <c r="F39" s="75"/>
      <c r="G39" s="75"/>
      <c r="H39" s="75"/>
      <c r="I39" s="75"/>
      <c r="J39" s="75"/>
      <c r="K39" s="75"/>
    </row>
    <row r="40" spans="1:14" x14ac:dyDescent="0.2">
      <c r="A40" s="10"/>
      <c r="B40" s="10"/>
      <c r="C40" s="10"/>
      <c r="D40" s="10"/>
      <c r="E40" s="10"/>
    </row>
    <row r="41" spans="1:14" x14ac:dyDescent="0.2">
      <c r="A41" s="10"/>
      <c r="B41" s="10"/>
      <c r="C41" s="10"/>
      <c r="D41" s="10"/>
      <c r="E41" s="10"/>
    </row>
    <row r="42" spans="1:14" x14ac:dyDescent="0.2">
      <c r="A42" s="10"/>
      <c r="B42" s="10"/>
      <c r="C42" s="10"/>
      <c r="D42" s="10"/>
      <c r="E42" s="10"/>
    </row>
    <row r="43" spans="1:14" x14ac:dyDescent="0.2">
      <c r="A43" s="10"/>
      <c r="B43" s="10"/>
      <c r="C43" s="10"/>
      <c r="D43" s="10"/>
      <c r="E43" s="10"/>
    </row>
    <row r="44" spans="1:14" x14ac:dyDescent="0.2">
      <c r="A44" s="10"/>
      <c r="B44" s="10"/>
      <c r="C44" s="10"/>
      <c r="D44" s="10"/>
      <c r="E44" s="10"/>
    </row>
    <row r="45" spans="1:14" x14ac:dyDescent="0.2">
      <c r="A45" s="10"/>
      <c r="B45" s="10"/>
      <c r="C45" s="10"/>
      <c r="D45" s="10"/>
      <c r="E45" s="10"/>
    </row>
    <row r="46" spans="1:14" x14ac:dyDescent="0.2">
      <c r="A46" s="10"/>
      <c r="B46" s="10"/>
      <c r="C46" s="10"/>
      <c r="D46" s="10"/>
      <c r="E46" s="10"/>
    </row>
    <row r="47" spans="1:14" x14ac:dyDescent="0.2">
      <c r="A47" s="10"/>
      <c r="B47" s="10"/>
      <c r="C47" s="10"/>
      <c r="D47" s="10"/>
      <c r="E47" s="10"/>
    </row>
    <row r="48" spans="1:14" x14ac:dyDescent="0.2">
      <c r="A48" s="74"/>
      <c r="B48" s="74"/>
      <c r="C48" s="74"/>
      <c r="D48" s="74"/>
      <c r="E48" s="74"/>
    </row>
    <row r="63" spans="1:3" x14ac:dyDescent="0.2">
      <c r="A63" s="130"/>
      <c r="B63" s="130"/>
      <c r="C63" s="130"/>
    </row>
    <row r="64" spans="1:3" x14ac:dyDescent="0.2">
      <c r="A64" s="130"/>
      <c r="B64" s="130"/>
      <c r="C64" s="130"/>
    </row>
    <row r="65" spans="1:3" x14ac:dyDescent="0.2">
      <c r="A65" s="130"/>
      <c r="B65" s="130"/>
      <c r="C65" s="130"/>
    </row>
    <row r="66" spans="1:3" x14ac:dyDescent="0.2">
      <c r="A66" s="130"/>
      <c r="B66" s="130"/>
      <c r="C66" s="130"/>
    </row>
    <row r="67" spans="1:3" x14ac:dyDescent="0.2">
      <c r="A67" s="130"/>
      <c r="B67" s="130"/>
      <c r="C67" s="130"/>
    </row>
  </sheetData>
  <mergeCells count="12">
    <mergeCell ref="A3:A4"/>
    <mergeCell ref="B3:D3"/>
    <mergeCell ref="A32:A33"/>
    <mergeCell ref="B32:D32"/>
    <mergeCell ref="A34:A35"/>
    <mergeCell ref="B34:D34"/>
    <mergeCell ref="A5:A6"/>
    <mergeCell ref="B5:D5"/>
    <mergeCell ref="A18:A19"/>
    <mergeCell ref="B18:D18"/>
    <mergeCell ref="A20:A21"/>
    <mergeCell ref="B20:D20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T56"/>
  <sheetViews>
    <sheetView showGridLines="0" zoomScaleNormal="100" zoomScaleSheetLayoutView="100" workbookViewId="0">
      <selection activeCell="O30" sqref="O30"/>
    </sheetView>
  </sheetViews>
  <sheetFormatPr defaultColWidth="9.140625" defaultRowHeight="12" x14ac:dyDescent="0.2"/>
  <cols>
    <col min="1" max="1" width="24" style="7" customWidth="1"/>
    <col min="2" max="13" width="10" style="7" customWidth="1"/>
    <col min="14" max="14" width="9.140625" style="7" customWidth="1"/>
    <col min="15" max="16384" width="9.140625" style="7"/>
  </cols>
  <sheetData>
    <row r="1" spans="1:20" ht="23.25" x14ac:dyDescent="0.4">
      <c r="A1" s="174" t="s">
        <v>257</v>
      </c>
      <c r="M1" s="238" t="str">
        <f>'3'!N1</f>
        <v>IV. čtvrtletí 2023</v>
      </c>
    </row>
    <row r="2" spans="1:20" ht="6" customHeight="1" x14ac:dyDescent="0.2"/>
    <row r="3" spans="1:20" x14ac:dyDescent="0.2">
      <c r="A3" s="381">
        <v>2024</v>
      </c>
      <c r="B3" s="382" t="s">
        <v>42</v>
      </c>
      <c r="C3" s="383"/>
      <c r="D3" s="384"/>
      <c r="E3" s="382" t="s">
        <v>43</v>
      </c>
      <c r="F3" s="383"/>
      <c r="G3" s="384"/>
      <c r="H3" s="382" t="s">
        <v>44</v>
      </c>
      <c r="I3" s="383"/>
      <c r="J3" s="384"/>
      <c r="K3" s="383" t="s">
        <v>45</v>
      </c>
      <c r="L3" s="383"/>
      <c r="M3" s="383"/>
    </row>
    <row r="4" spans="1:20" x14ac:dyDescent="0.2">
      <c r="A4" s="381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193" t="s">
        <v>17</v>
      </c>
      <c r="L4" s="193" t="s">
        <v>18</v>
      </c>
      <c r="M4" s="193" t="s">
        <v>19</v>
      </c>
    </row>
    <row r="5" spans="1:20" x14ac:dyDescent="0.2">
      <c r="A5" s="381" t="s">
        <v>157</v>
      </c>
      <c r="B5" s="387">
        <f>D6</f>
        <v>37847.874749999995</v>
      </c>
      <c r="C5" s="388"/>
      <c r="D5" s="389"/>
      <c r="E5" s="387">
        <f>G6</f>
        <v>37642.138609999987</v>
      </c>
      <c r="F5" s="388"/>
      <c r="G5" s="389"/>
      <c r="H5" s="390">
        <f>J6</f>
        <v>0</v>
      </c>
      <c r="I5" s="391"/>
      <c r="J5" s="392"/>
      <c r="K5" s="391">
        <f>M6</f>
        <v>0</v>
      </c>
      <c r="L5" s="391"/>
      <c r="M5" s="391"/>
    </row>
    <row r="6" spans="1:20" x14ac:dyDescent="0.2">
      <c r="A6" s="381"/>
      <c r="B6" s="278">
        <f>SUM(B7:B20)</f>
        <v>37871.929549999993</v>
      </c>
      <c r="C6" s="262">
        <f t="shared" ref="C6:M6" si="0">SUM(C7:C20)</f>
        <v>37850.045249999988</v>
      </c>
      <c r="D6" s="279">
        <f t="shared" si="0"/>
        <v>37847.874749999995</v>
      </c>
      <c r="E6" s="294">
        <f t="shared" si="0"/>
        <v>37730.133609999997</v>
      </c>
      <c r="F6" s="356">
        <f t="shared" si="0"/>
        <v>37720.203609999997</v>
      </c>
      <c r="G6" s="279">
        <f t="shared" si="0"/>
        <v>37642.138609999987</v>
      </c>
      <c r="H6" s="347">
        <f t="shared" si="0"/>
        <v>0</v>
      </c>
      <c r="I6" s="346">
        <f t="shared" si="0"/>
        <v>0</v>
      </c>
      <c r="J6" s="348">
        <f t="shared" si="0"/>
        <v>0</v>
      </c>
      <c r="K6" s="346">
        <f t="shared" si="0"/>
        <v>0</v>
      </c>
      <c r="L6" s="346">
        <f t="shared" si="0"/>
        <v>0</v>
      </c>
      <c r="M6" s="346">
        <f t="shared" si="0"/>
        <v>0</v>
      </c>
    </row>
    <row r="7" spans="1:20" x14ac:dyDescent="0.2">
      <c r="A7" s="166" t="s">
        <v>126</v>
      </c>
      <c r="B7" s="276">
        <v>1575.4852000000005</v>
      </c>
      <c r="C7" s="263">
        <v>1575.4236000000005</v>
      </c>
      <c r="D7" s="277">
        <v>1575.4306000000006</v>
      </c>
      <c r="E7" s="292">
        <v>1569.5541000000005</v>
      </c>
      <c r="F7" s="290">
        <v>1569.5541000000005</v>
      </c>
      <c r="G7" s="277">
        <v>1569.1401000000005</v>
      </c>
      <c r="H7" s="343">
        <v>0</v>
      </c>
      <c r="I7" s="344">
        <v>0</v>
      </c>
      <c r="J7" s="345">
        <v>0</v>
      </c>
      <c r="K7" s="344">
        <v>0</v>
      </c>
      <c r="L7" s="344">
        <v>0</v>
      </c>
      <c r="M7" s="344">
        <v>0</v>
      </c>
      <c r="T7" s="41"/>
    </row>
    <row r="8" spans="1:20" x14ac:dyDescent="0.2">
      <c r="A8" s="166" t="s">
        <v>153</v>
      </c>
      <c r="B8" s="276">
        <v>2151.3240000000028</v>
      </c>
      <c r="C8" s="263">
        <v>2151.307000000003</v>
      </c>
      <c r="D8" s="277">
        <v>2151.3120000000031</v>
      </c>
      <c r="E8" s="292">
        <v>2145.3010000000027</v>
      </c>
      <c r="F8" s="290">
        <v>2145.2960000000026</v>
      </c>
      <c r="G8" s="277">
        <v>2145.0320000000024</v>
      </c>
      <c r="H8" s="343">
        <v>0</v>
      </c>
      <c r="I8" s="344">
        <v>0</v>
      </c>
      <c r="J8" s="345">
        <v>0</v>
      </c>
      <c r="K8" s="344">
        <v>0</v>
      </c>
      <c r="L8" s="344">
        <v>0</v>
      </c>
      <c r="M8" s="344">
        <v>0</v>
      </c>
      <c r="T8" s="41"/>
    </row>
    <row r="9" spans="1:20" x14ac:dyDescent="0.2">
      <c r="A9" s="166" t="s">
        <v>154</v>
      </c>
      <c r="B9" s="276">
        <v>1568.0477999999989</v>
      </c>
      <c r="C9" s="263">
        <v>1566.958799999999</v>
      </c>
      <c r="D9" s="277">
        <v>1566.958799999999</v>
      </c>
      <c r="E9" s="292">
        <v>1567.3391599999989</v>
      </c>
      <c r="F9" s="290">
        <v>1565.4241599999989</v>
      </c>
      <c r="G9" s="277">
        <v>1565.4241599999989</v>
      </c>
      <c r="H9" s="343">
        <v>0</v>
      </c>
      <c r="I9" s="344">
        <v>0</v>
      </c>
      <c r="J9" s="345">
        <v>0</v>
      </c>
      <c r="K9" s="344">
        <v>0</v>
      </c>
      <c r="L9" s="344">
        <v>0</v>
      </c>
      <c r="M9" s="344">
        <v>0</v>
      </c>
      <c r="T9" s="41"/>
    </row>
    <row r="10" spans="1:20" x14ac:dyDescent="0.2">
      <c r="A10" s="166" t="s">
        <v>155</v>
      </c>
      <c r="B10" s="276">
        <v>2818.7180000000003</v>
      </c>
      <c r="C10" s="263">
        <v>2818.28</v>
      </c>
      <c r="D10" s="277">
        <v>2818.28</v>
      </c>
      <c r="E10" s="292">
        <v>2814.0390000000002</v>
      </c>
      <c r="F10" s="290">
        <v>2814.0390000000002</v>
      </c>
      <c r="G10" s="277">
        <v>2814.0390000000002</v>
      </c>
      <c r="H10" s="343">
        <v>0</v>
      </c>
      <c r="I10" s="344">
        <v>0</v>
      </c>
      <c r="J10" s="345">
        <v>0</v>
      </c>
      <c r="K10" s="344">
        <v>0</v>
      </c>
      <c r="L10" s="344">
        <v>0</v>
      </c>
      <c r="M10" s="344">
        <v>0</v>
      </c>
      <c r="T10" s="41"/>
    </row>
    <row r="11" spans="1:20" x14ac:dyDescent="0.2">
      <c r="A11" s="166" t="s">
        <v>127</v>
      </c>
      <c r="B11" s="276">
        <v>638.46010000000035</v>
      </c>
      <c r="C11" s="263">
        <v>623.77160000000026</v>
      </c>
      <c r="D11" s="277">
        <v>623.72860000000026</v>
      </c>
      <c r="E11" s="292">
        <v>622.77260000000024</v>
      </c>
      <c r="F11" s="290">
        <v>622.77260000000024</v>
      </c>
      <c r="G11" s="277">
        <v>622.73760000000027</v>
      </c>
      <c r="H11" s="343">
        <v>0</v>
      </c>
      <c r="I11" s="344">
        <v>0</v>
      </c>
      <c r="J11" s="345">
        <v>0</v>
      </c>
      <c r="K11" s="344">
        <v>0</v>
      </c>
      <c r="L11" s="344">
        <v>0</v>
      </c>
      <c r="M11" s="344">
        <v>0</v>
      </c>
      <c r="T11" s="41"/>
    </row>
    <row r="12" spans="1:20" x14ac:dyDescent="0.2">
      <c r="A12" s="166" t="s">
        <v>144</v>
      </c>
      <c r="B12" s="276">
        <v>952.92439999999976</v>
      </c>
      <c r="C12" s="263">
        <v>952.66409999999985</v>
      </c>
      <c r="D12" s="277">
        <v>952.88709999999969</v>
      </c>
      <c r="E12" s="292">
        <v>962.78609999999981</v>
      </c>
      <c r="F12" s="290">
        <v>962.78609999999981</v>
      </c>
      <c r="G12" s="277">
        <v>962.02609999999981</v>
      </c>
      <c r="H12" s="343">
        <v>0</v>
      </c>
      <c r="I12" s="344">
        <v>0</v>
      </c>
      <c r="J12" s="345">
        <v>0</v>
      </c>
      <c r="K12" s="344">
        <v>0</v>
      </c>
      <c r="L12" s="344">
        <v>0</v>
      </c>
      <c r="M12" s="344">
        <v>0</v>
      </c>
      <c r="T12" s="41"/>
    </row>
    <row r="13" spans="1:20" x14ac:dyDescent="0.2">
      <c r="A13" s="166" t="s">
        <v>145</v>
      </c>
      <c r="B13" s="276">
        <v>451.25140000000005</v>
      </c>
      <c r="C13" s="263">
        <v>451.55339999999995</v>
      </c>
      <c r="D13" s="277">
        <v>450.99840000000006</v>
      </c>
      <c r="E13" s="292">
        <v>447.49840000000006</v>
      </c>
      <c r="F13" s="290">
        <v>447.91539999999998</v>
      </c>
      <c r="G13" s="277">
        <v>449.13239999999996</v>
      </c>
      <c r="H13" s="343">
        <v>0</v>
      </c>
      <c r="I13" s="344">
        <v>0</v>
      </c>
      <c r="J13" s="345">
        <v>0</v>
      </c>
      <c r="K13" s="344">
        <v>0</v>
      </c>
      <c r="L13" s="344">
        <v>0</v>
      </c>
      <c r="M13" s="344">
        <v>0</v>
      </c>
      <c r="T13" s="41"/>
    </row>
    <row r="14" spans="1:20" x14ac:dyDescent="0.2">
      <c r="A14" s="166" t="s">
        <v>146</v>
      </c>
      <c r="B14" s="276">
        <v>6023.6267999999927</v>
      </c>
      <c r="C14" s="263">
        <v>6023.6268999999929</v>
      </c>
      <c r="D14" s="277">
        <v>6023.6268999999929</v>
      </c>
      <c r="E14" s="292">
        <v>6027.4418999999934</v>
      </c>
      <c r="F14" s="290">
        <v>6025.0148999999938</v>
      </c>
      <c r="G14" s="277">
        <v>6006.2808999999952</v>
      </c>
      <c r="H14" s="343">
        <v>0</v>
      </c>
      <c r="I14" s="344">
        <v>0</v>
      </c>
      <c r="J14" s="345">
        <v>0</v>
      </c>
      <c r="K14" s="344">
        <v>0</v>
      </c>
      <c r="L14" s="344">
        <v>0</v>
      </c>
      <c r="M14" s="344">
        <v>0</v>
      </c>
      <c r="T14" s="41"/>
    </row>
    <row r="15" spans="1:20" x14ac:dyDescent="0.2">
      <c r="A15" s="166" t="s">
        <v>147</v>
      </c>
      <c r="B15" s="276">
        <v>1355.6124499999989</v>
      </c>
      <c r="C15" s="263">
        <v>1350.7624499999988</v>
      </c>
      <c r="D15" s="277">
        <v>1349.1074499999988</v>
      </c>
      <c r="E15" s="292">
        <v>1226.8444500000005</v>
      </c>
      <c r="F15" s="290">
        <v>1226.8444500000005</v>
      </c>
      <c r="G15" s="277">
        <v>1226.8444500000005</v>
      </c>
      <c r="H15" s="343">
        <v>0</v>
      </c>
      <c r="I15" s="344">
        <v>0</v>
      </c>
      <c r="J15" s="345">
        <v>0</v>
      </c>
      <c r="K15" s="344">
        <v>0</v>
      </c>
      <c r="L15" s="344">
        <v>0</v>
      </c>
      <c r="M15" s="344">
        <v>0</v>
      </c>
      <c r="T15" s="41"/>
    </row>
    <row r="16" spans="1:20" x14ac:dyDescent="0.2">
      <c r="A16" s="166" t="s">
        <v>148</v>
      </c>
      <c r="B16" s="276">
        <v>3491.0523000000003</v>
      </c>
      <c r="C16" s="263">
        <v>3491.0423000000001</v>
      </c>
      <c r="D16" s="277">
        <v>3491.0423000000001</v>
      </c>
      <c r="E16" s="292">
        <v>3491.2992999999997</v>
      </c>
      <c r="F16" s="290">
        <v>3491.2992999999997</v>
      </c>
      <c r="G16" s="277">
        <v>3490.8732999999997</v>
      </c>
      <c r="H16" s="343">
        <v>0</v>
      </c>
      <c r="I16" s="344">
        <v>0</v>
      </c>
      <c r="J16" s="345">
        <v>0</v>
      </c>
      <c r="K16" s="344">
        <v>0</v>
      </c>
      <c r="L16" s="344">
        <v>0</v>
      </c>
      <c r="M16" s="344">
        <v>0</v>
      </c>
      <c r="T16" s="41"/>
    </row>
    <row r="17" spans="1:20" x14ac:dyDescent="0.2">
      <c r="A17" s="166" t="s">
        <v>149</v>
      </c>
      <c r="B17" s="276">
        <v>1057.5828000000001</v>
      </c>
      <c r="C17" s="263">
        <v>1057.5828000000001</v>
      </c>
      <c r="D17" s="277">
        <v>1057.5828000000001</v>
      </c>
      <c r="E17" s="292">
        <v>1050.0368000000003</v>
      </c>
      <c r="F17" s="290">
        <v>1050.0368000000003</v>
      </c>
      <c r="G17" s="277">
        <v>1036.8938000000007</v>
      </c>
      <c r="H17" s="343">
        <v>0</v>
      </c>
      <c r="I17" s="344">
        <v>0</v>
      </c>
      <c r="J17" s="345">
        <v>0</v>
      </c>
      <c r="K17" s="344">
        <v>0</v>
      </c>
      <c r="L17" s="344">
        <v>0</v>
      </c>
      <c r="M17" s="344">
        <v>0</v>
      </c>
      <c r="T17" s="41"/>
    </row>
    <row r="18" spans="1:20" x14ac:dyDescent="0.2">
      <c r="A18" s="166" t="s">
        <v>150</v>
      </c>
      <c r="B18" s="276">
        <v>4643.2411999999995</v>
      </c>
      <c r="C18" s="263">
        <v>4643.0111999999999</v>
      </c>
      <c r="D18" s="277">
        <v>4643.2111999999997</v>
      </c>
      <c r="E18" s="292">
        <v>4652.1052</v>
      </c>
      <c r="F18" s="290">
        <v>4646.1052</v>
      </c>
      <c r="G18" s="277">
        <v>4600.1941999999999</v>
      </c>
      <c r="H18" s="343">
        <v>0</v>
      </c>
      <c r="I18" s="344">
        <v>0</v>
      </c>
      <c r="J18" s="345">
        <v>0</v>
      </c>
      <c r="K18" s="344">
        <v>0</v>
      </c>
      <c r="L18" s="344">
        <v>0</v>
      </c>
      <c r="M18" s="344">
        <v>0</v>
      </c>
      <c r="T18" s="41"/>
    </row>
    <row r="19" spans="1:20" x14ac:dyDescent="0.2">
      <c r="A19" s="166" t="s">
        <v>151</v>
      </c>
      <c r="B19" s="276">
        <v>9896.7023000000008</v>
      </c>
      <c r="C19" s="263">
        <v>9896.1602999999996</v>
      </c>
      <c r="D19" s="277">
        <v>9896.1477999999988</v>
      </c>
      <c r="E19" s="292">
        <v>9896.9017999999996</v>
      </c>
      <c r="F19" s="290">
        <v>9896.9017999999996</v>
      </c>
      <c r="G19" s="277">
        <v>9896.8127999999961</v>
      </c>
      <c r="H19" s="343">
        <v>0</v>
      </c>
      <c r="I19" s="344">
        <v>0</v>
      </c>
      <c r="J19" s="345">
        <v>0</v>
      </c>
      <c r="K19" s="344">
        <v>0</v>
      </c>
      <c r="L19" s="344">
        <v>0</v>
      </c>
      <c r="M19" s="344">
        <v>0</v>
      </c>
      <c r="T19" s="41"/>
    </row>
    <row r="20" spans="1:20" x14ac:dyDescent="0.2">
      <c r="A20" s="166" t="s">
        <v>152</v>
      </c>
      <c r="B20" s="276">
        <v>1247.9007999999992</v>
      </c>
      <c r="C20" s="263">
        <v>1247.9007999999992</v>
      </c>
      <c r="D20" s="277">
        <v>1247.5607999999993</v>
      </c>
      <c r="E20" s="292">
        <v>1256.2137999999993</v>
      </c>
      <c r="F20" s="290">
        <v>1256.2137999999993</v>
      </c>
      <c r="G20" s="277">
        <v>1256.7077999999992</v>
      </c>
      <c r="H20" s="343">
        <v>0</v>
      </c>
      <c r="I20" s="344">
        <v>0</v>
      </c>
      <c r="J20" s="345">
        <v>0</v>
      </c>
      <c r="K20" s="344">
        <v>0</v>
      </c>
      <c r="L20" s="344">
        <v>0</v>
      </c>
      <c r="M20" s="344">
        <v>0</v>
      </c>
      <c r="T20" s="41"/>
    </row>
    <row r="21" spans="1:20" x14ac:dyDescent="0.2">
      <c r="A21" s="4"/>
      <c r="M21" s="3"/>
    </row>
    <row r="22" spans="1:20" x14ac:dyDescent="0.2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20" x14ac:dyDescent="0.2">
      <c r="A23" s="10" t="s">
        <v>85</v>
      </c>
      <c r="B23" s="10">
        <v>1569.1401000000005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</row>
    <row r="24" spans="1:20" x14ac:dyDescent="0.2">
      <c r="A24" s="10" t="s">
        <v>76</v>
      </c>
      <c r="B24" s="10">
        <v>2145.0320000000024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1:20" x14ac:dyDescent="0.2">
      <c r="A25" s="10" t="s">
        <v>77</v>
      </c>
      <c r="B25" s="10">
        <v>1565.4241599999989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</row>
    <row r="26" spans="1:20" x14ac:dyDescent="0.2">
      <c r="A26" s="10" t="s">
        <v>78</v>
      </c>
      <c r="B26" s="10">
        <v>2814.0390000000002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1:20" x14ac:dyDescent="0.2">
      <c r="A27" s="10" t="s">
        <v>88</v>
      </c>
      <c r="B27" s="10">
        <v>622.73760000000027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</row>
    <row r="28" spans="1:20" x14ac:dyDescent="0.2">
      <c r="A28" s="10" t="s">
        <v>79</v>
      </c>
      <c r="B28" s="10">
        <v>962.02609999999981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</row>
    <row r="29" spans="1:20" x14ac:dyDescent="0.2">
      <c r="A29" s="10" t="s">
        <v>80</v>
      </c>
      <c r="B29" s="10">
        <v>449.13239999999996</v>
      </c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</row>
    <row r="30" spans="1:20" x14ac:dyDescent="0.2">
      <c r="A30" s="10" t="s">
        <v>81</v>
      </c>
      <c r="B30" s="10">
        <v>6006.2808999999952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1:20" x14ac:dyDescent="0.2">
      <c r="A31" s="10" t="s">
        <v>82</v>
      </c>
      <c r="B31" s="10">
        <v>1226.8444500000005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</row>
    <row r="32" spans="1:20" x14ac:dyDescent="0.2">
      <c r="A32" s="10" t="s">
        <v>83</v>
      </c>
      <c r="B32" s="10">
        <v>3490.8732999999997</v>
      </c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</row>
    <row r="33" spans="1:13" x14ac:dyDescent="0.2">
      <c r="A33" s="10" t="s">
        <v>84</v>
      </c>
      <c r="B33" s="10">
        <v>1036.8938000000007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</row>
    <row r="34" spans="1:13" x14ac:dyDescent="0.2">
      <c r="A34" s="10" t="s">
        <v>86</v>
      </c>
      <c r="B34" s="10">
        <v>4600.1941999999999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</row>
    <row r="35" spans="1:13" x14ac:dyDescent="0.2">
      <c r="A35" s="10" t="s">
        <v>87</v>
      </c>
      <c r="B35" s="10">
        <v>9896.8127999999961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</row>
    <row r="36" spans="1:13" x14ac:dyDescent="0.2">
      <c r="A36" s="10" t="s">
        <v>89</v>
      </c>
      <c r="B36" s="10">
        <v>1256.7077999999992</v>
      </c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</row>
    <row r="37" spans="1:13" x14ac:dyDescent="0.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</row>
    <row r="38" spans="1:13" x14ac:dyDescent="0.2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</row>
    <row r="39" spans="1:13" x14ac:dyDescent="0.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</row>
    <row r="40" spans="1:13" x14ac:dyDescent="0.2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</row>
    <row r="41" spans="1:13" x14ac:dyDescent="0.2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</row>
    <row r="42" spans="1:13" x14ac:dyDescent="0.2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1:13" x14ac:dyDescent="0.2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</row>
    <row r="44" spans="1:13" x14ac:dyDescent="0.2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</row>
    <row r="45" spans="1:13" x14ac:dyDescent="0.2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</row>
    <row r="46" spans="1:13" x14ac:dyDescent="0.2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</row>
    <row r="47" spans="1:13" x14ac:dyDescent="0.2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</row>
    <row r="48" spans="1:13" x14ac:dyDescent="0.2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</row>
    <row r="49" spans="1:13" x14ac:dyDescent="0.2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</row>
    <row r="50" spans="1:13" x14ac:dyDescent="0.2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</row>
    <row r="51" spans="1:13" x14ac:dyDescent="0.2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</row>
    <row r="52" spans="1:13" x14ac:dyDescent="0.2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1:13" x14ac:dyDescent="0.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</row>
    <row r="54" spans="1:13" x14ac:dyDescent="0.2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</row>
    <row r="55" spans="1:13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</row>
    <row r="56" spans="1:13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</row>
  </sheetData>
  <sortState ref="A7:M20">
    <sortCondition ref="A7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U30"/>
  <sheetViews>
    <sheetView showGridLines="0" zoomScaleNormal="100" zoomScaleSheetLayoutView="100" workbookViewId="0">
      <selection activeCell="I13" sqref="I13"/>
    </sheetView>
  </sheetViews>
  <sheetFormatPr defaultColWidth="9.140625" defaultRowHeight="12" x14ac:dyDescent="0.2"/>
  <cols>
    <col min="1" max="1" width="31.5703125" style="7" customWidth="1"/>
    <col min="2" max="13" width="8.5703125" style="7" customWidth="1"/>
    <col min="14" max="14" width="9.7109375" style="7" customWidth="1"/>
    <col min="15" max="16384" width="9.140625" style="7"/>
  </cols>
  <sheetData>
    <row r="1" spans="1:21" s="130" customFormat="1" ht="20.25" x14ac:dyDescent="0.3">
      <c r="A1" s="175" t="s">
        <v>258</v>
      </c>
      <c r="N1" s="238" t="str">
        <f>'3'!N1</f>
        <v>IV. čtvrtletí 2023</v>
      </c>
    </row>
    <row r="2" spans="1:21" ht="18" x14ac:dyDescent="0.25">
      <c r="A2" s="234" t="s">
        <v>259</v>
      </c>
    </row>
    <row r="3" spans="1:21" ht="6" customHeight="1" x14ac:dyDescent="0.2"/>
    <row r="4" spans="1:21" x14ac:dyDescent="0.2">
      <c r="A4" s="381">
        <v>2024</v>
      </c>
      <c r="B4" s="382" t="s">
        <v>42</v>
      </c>
      <c r="C4" s="383"/>
      <c r="D4" s="384"/>
      <c r="E4" s="383" t="s">
        <v>43</v>
      </c>
      <c r="F4" s="383"/>
      <c r="G4" s="383"/>
      <c r="H4" s="382" t="s">
        <v>44</v>
      </c>
      <c r="I4" s="383"/>
      <c r="J4" s="384"/>
      <c r="K4" s="382" t="s">
        <v>45</v>
      </c>
      <c r="L4" s="383"/>
      <c r="M4" s="384"/>
      <c r="N4" s="209" t="s">
        <v>7</v>
      </c>
    </row>
    <row r="5" spans="1:21" x14ac:dyDescent="0.2">
      <c r="A5" s="381"/>
      <c r="B5" s="274" t="s">
        <v>8</v>
      </c>
      <c r="C5" s="273" t="s">
        <v>9</v>
      </c>
      <c r="D5" s="275" t="s">
        <v>10</v>
      </c>
      <c r="E5" s="219" t="s">
        <v>11</v>
      </c>
      <c r="F5" s="219" t="s">
        <v>12</v>
      </c>
      <c r="G5" s="219" t="s">
        <v>13</v>
      </c>
      <c r="H5" s="274" t="s">
        <v>14</v>
      </c>
      <c r="I5" s="273" t="s">
        <v>15</v>
      </c>
      <c r="J5" s="275" t="s">
        <v>16</v>
      </c>
      <c r="K5" s="274" t="s">
        <v>17</v>
      </c>
      <c r="L5" s="273" t="s">
        <v>18</v>
      </c>
      <c r="M5" s="275" t="s">
        <v>19</v>
      </c>
      <c r="N5" s="194"/>
    </row>
    <row r="6" spans="1:21" x14ac:dyDescent="0.2">
      <c r="A6" s="386" t="s">
        <v>156</v>
      </c>
      <c r="B6" s="387">
        <f>SUM(B7:D7)</f>
        <v>25084.055640999999</v>
      </c>
      <c r="C6" s="388"/>
      <c r="D6" s="389"/>
      <c r="E6" s="388">
        <f t="shared" ref="E6" si="0">SUM(E7:G7)</f>
        <v>10048.472234999997</v>
      </c>
      <c r="F6" s="388"/>
      <c r="G6" s="388"/>
      <c r="H6" s="390">
        <f t="shared" ref="H6" si="1">SUM(H7:J7)</f>
        <v>0</v>
      </c>
      <c r="I6" s="391"/>
      <c r="J6" s="392"/>
      <c r="K6" s="390">
        <f t="shared" ref="K6" si="2">SUM(K7:M7)</f>
        <v>0</v>
      </c>
      <c r="L6" s="391"/>
      <c r="M6" s="392"/>
      <c r="N6" s="373">
        <f>SUM(B7:M7)</f>
        <v>35132.527876</v>
      </c>
      <c r="R6" s="124"/>
    </row>
    <row r="7" spans="1:21" x14ac:dyDescent="0.2">
      <c r="A7" s="386"/>
      <c r="B7" s="278">
        <f t="shared" ref="B7:M7" si="3">SUM(B8:B15)</f>
        <v>10853.561471000001</v>
      </c>
      <c r="C7" s="271">
        <f t="shared" si="3"/>
        <v>7427.978361999998</v>
      </c>
      <c r="D7" s="279">
        <f t="shared" si="3"/>
        <v>6802.5158080000001</v>
      </c>
      <c r="E7" s="356">
        <f t="shared" si="3"/>
        <v>4830.5117549999986</v>
      </c>
      <c r="F7" s="356">
        <f t="shared" si="3"/>
        <v>2927.8223219999991</v>
      </c>
      <c r="G7" s="356">
        <f t="shared" si="3"/>
        <v>2290.1381580000002</v>
      </c>
      <c r="H7" s="347">
        <f t="shared" si="3"/>
        <v>0</v>
      </c>
      <c r="I7" s="346">
        <f t="shared" si="3"/>
        <v>0</v>
      </c>
      <c r="J7" s="348">
        <f t="shared" si="3"/>
        <v>0</v>
      </c>
      <c r="K7" s="347">
        <f t="shared" si="3"/>
        <v>0</v>
      </c>
      <c r="L7" s="346">
        <f t="shared" si="3"/>
        <v>0</v>
      </c>
      <c r="M7" s="348">
        <f t="shared" si="3"/>
        <v>0</v>
      </c>
      <c r="N7" s="373"/>
      <c r="P7" s="130"/>
    </row>
    <row r="8" spans="1:21" x14ac:dyDescent="0.2">
      <c r="A8" s="166" t="s">
        <v>26</v>
      </c>
      <c r="B8" s="276">
        <v>1990.0441109999997</v>
      </c>
      <c r="C8" s="272">
        <v>1510.318422999999</v>
      </c>
      <c r="D8" s="277">
        <v>1398.6161860000002</v>
      </c>
      <c r="E8" s="290">
        <v>1144.0724150000001</v>
      </c>
      <c r="F8" s="290">
        <v>1005.8012059999998</v>
      </c>
      <c r="G8" s="290">
        <v>886.5103240000002</v>
      </c>
      <c r="H8" s="343">
        <v>0</v>
      </c>
      <c r="I8" s="344">
        <v>0</v>
      </c>
      <c r="J8" s="345">
        <v>0</v>
      </c>
      <c r="K8" s="343">
        <v>0</v>
      </c>
      <c r="L8" s="344">
        <v>0</v>
      </c>
      <c r="M8" s="345">
        <v>0</v>
      </c>
      <c r="N8" s="217">
        <f t="shared" ref="N8:N13" si="4">SUM(B8:M8)</f>
        <v>7935.3626649999997</v>
      </c>
      <c r="P8" s="41"/>
      <c r="Q8" s="41"/>
      <c r="R8" s="41"/>
      <c r="S8" s="8"/>
      <c r="T8" s="8"/>
      <c r="U8" s="8"/>
    </row>
    <row r="9" spans="1:21" x14ac:dyDescent="0.2">
      <c r="A9" s="166" t="s">
        <v>0</v>
      </c>
      <c r="B9" s="276">
        <v>314.22313600000001</v>
      </c>
      <c r="C9" s="272">
        <v>253.62257699999998</v>
      </c>
      <c r="D9" s="277">
        <v>231.60264499999994</v>
      </c>
      <c r="E9" s="290">
        <v>174.58648199999999</v>
      </c>
      <c r="F9" s="290">
        <v>132.729197</v>
      </c>
      <c r="G9" s="290">
        <v>110.66696899999999</v>
      </c>
      <c r="H9" s="343">
        <v>0</v>
      </c>
      <c r="I9" s="344">
        <v>0</v>
      </c>
      <c r="J9" s="345">
        <v>0</v>
      </c>
      <c r="K9" s="343">
        <v>0</v>
      </c>
      <c r="L9" s="344">
        <v>0</v>
      </c>
      <c r="M9" s="345">
        <v>0</v>
      </c>
      <c r="N9" s="217">
        <f t="shared" si="4"/>
        <v>1217.4310059999998</v>
      </c>
      <c r="P9" s="124"/>
      <c r="Q9" s="41"/>
    </row>
    <row r="10" spans="1:21" x14ac:dyDescent="0.2">
      <c r="A10" s="166" t="s">
        <v>1</v>
      </c>
      <c r="B10" s="276">
        <v>103.02236400000001</v>
      </c>
      <c r="C10" s="272">
        <v>84.818989000000016</v>
      </c>
      <c r="D10" s="277">
        <v>60.626936999999998</v>
      </c>
      <c r="E10" s="290">
        <v>47.984081999999994</v>
      </c>
      <c r="F10" s="290">
        <v>17.756594</v>
      </c>
      <c r="G10" s="290">
        <v>4.8103900000000008</v>
      </c>
      <c r="H10" s="343">
        <v>0</v>
      </c>
      <c r="I10" s="344">
        <v>0</v>
      </c>
      <c r="J10" s="345">
        <v>0</v>
      </c>
      <c r="K10" s="343">
        <v>0</v>
      </c>
      <c r="L10" s="344">
        <v>0</v>
      </c>
      <c r="M10" s="345">
        <v>0</v>
      </c>
      <c r="N10" s="217">
        <f t="shared" si="4"/>
        <v>319.01935600000002</v>
      </c>
      <c r="P10" s="124"/>
      <c r="Q10" s="41"/>
    </row>
    <row r="11" spans="1:21" x14ac:dyDescent="0.2">
      <c r="A11" s="166" t="s">
        <v>2</v>
      </c>
      <c r="B11" s="276">
        <v>51.950377999999994</v>
      </c>
      <c r="C11" s="272">
        <v>34.313905999999996</v>
      </c>
      <c r="D11" s="277">
        <v>26.497553999999997</v>
      </c>
      <c r="E11" s="290">
        <v>19.003565000000002</v>
      </c>
      <c r="F11" s="290">
        <v>6.2011260000000012</v>
      </c>
      <c r="G11" s="290">
        <v>2.8934799999999998</v>
      </c>
      <c r="H11" s="343">
        <v>0</v>
      </c>
      <c r="I11" s="344">
        <v>0</v>
      </c>
      <c r="J11" s="345">
        <v>0</v>
      </c>
      <c r="K11" s="343">
        <v>0</v>
      </c>
      <c r="L11" s="344">
        <v>0</v>
      </c>
      <c r="M11" s="345">
        <v>0</v>
      </c>
      <c r="N11" s="217">
        <f t="shared" si="4"/>
        <v>140.86000899999999</v>
      </c>
      <c r="P11" s="124"/>
      <c r="Q11" s="41"/>
    </row>
    <row r="12" spans="1:21" x14ac:dyDescent="0.2">
      <c r="A12" s="166" t="s">
        <v>6</v>
      </c>
      <c r="B12" s="276">
        <v>73.733861999999988</v>
      </c>
      <c r="C12" s="272">
        <v>59.532031999999987</v>
      </c>
      <c r="D12" s="277">
        <v>57.301942000000004</v>
      </c>
      <c r="E12" s="290">
        <v>45.449248000000004</v>
      </c>
      <c r="F12" s="290">
        <v>35.017373999999997</v>
      </c>
      <c r="G12" s="290">
        <v>25.195608000000004</v>
      </c>
      <c r="H12" s="343">
        <v>0</v>
      </c>
      <c r="I12" s="344">
        <v>0</v>
      </c>
      <c r="J12" s="345">
        <v>0</v>
      </c>
      <c r="K12" s="343">
        <v>0</v>
      </c>
      <c r="L12" s="344">
        <v>0</v>
      </c>
      <c r="M12" s="345">
        <v>0</v>
      </c>
      <c r="N12" s="217">
        <f t="shared" si="4"/>
        <v>296.23006599999997</v>
      </c>
      <c r="P12" s="124"/>
      <c r="Q12" s="41"/>
    </row>
    <row r="13" spans="1:21" x14ac:dyDescent="0.2">
      <c r="A13" s="166" t="s">
        <v>25</v>
      </c>
      <c r="B13" s="276">
        <v>5275.5574180000012</v>
      </c>
      <c r="C13" s="272">
        <v>3226.8776589999993</v>
      </c>
      <c r="D13" s="277">
        <v>3250.5254950000003</v>
      </c>
      <c r="E13" s="290">
        <v>2119.6163570000003</v>
      </c>
      <c r="F13" s="290">
        <v>1132.4336809999995</v>
      </c>
      <c r="G13" s="290">
        <v>879.0943870000001</v>
      </c>
      <c r="H13" s="343">
        <v>0</v>
      </c>
      <c r="I13" s="344">
        <v>0</v>
      </c>
      <c r="J13" s="345">
        <v>0</v>
      </c>
      <c r="K13" s="343">
        <v>0</v>
      </c>
      <c r="L13" s="344">
        <v>0</v>
      </c>
      <c r="M13" s="345">
        <v>0</v>
      </c>
      <c r="N13" s="217">
        <f t="shared" si="4"/>
        <v>15884.104997000002</v>
      </c>
      <c r="P13" s="124"/>
      <c r="Q13" s="41"/>
      <c r="R13" s="8"/>
      <c r="S13" s="8"/>
      <c r="T13" s="8"/>
      <c r="U13" s="8"/>
    </row>
    <row r="14" spans="1:21" x14ac:dyDescent="0.2">
      <c r="A14" s="166" t="s">
        <v>5</v>
      </c>
      <c r="B14" s="276">
        <v>2767.0471699999989</v>
      </c>
      <c r="C14" s="272">
        <v>2076.1118209999995</v>
      </c>
      <c r="D14" s="277">
        <v>1619.51946</v>
      </c>
      <c r="E14" s="290">
        <v>1172.3254889999987</v>
      </c>
      <c r="F14" s="290">
        <v>547.55748999999969</v>
      </c>
      <c r="G14" s="290">
        <v>349.03375499999987</v>
      </c>
      <c r="H14" s="343">
        <v>0</v>
      </c>
      <c r="I14" s="344">
        <v>0</v>
      </c>
      <c r="J14" s="345">
        <v>0</v>
      </c>
      <c r="K14" s="343">
        <v>0</v>
      </c>
      <c r="L14" s="344">
        <v>0</v>
      </c>
      <c r="M14" s="345">
        <v>0</v>
      </c>
      <c r="N14" s="217">
        <f t="shared" ref="N14:N15" si="5">SUM(B14:M14)</f>
        <v>8531.5951849999965</v>
      </c>
      <c r="P14" s="124"/>
      <c r="Q14" s="41"/>
      <c r="R14" s="8"/>
      <c r="S14" s="8"/>
      <c r="T14" s="8"/>
      <c r="U14" s="8"/>
    </row>
    <row r="15" spans="1:21" x14ac:dyDescent="0.2">
      <c r="A15" s="166" t="s">
        <v>3</v>
      </c>
      <c r="B15" s="276">
        <v>277.98303200000004</v>
      </c>
      <c r="C15" s="272">
        <v>182.38295500000007</v>
      </c>
      <c r="D15" s="277">
        <v>157.82558900000001</v>
      </c>
      <c r="E15" s="290">
        <v>107.47411700000001</v>
      </c>
      <c r="F15" s="290">
        <v>50.325654</v>
      </c>
      <c r="G15" s="290">
        <v>31.933245000000003</v>
      </c>
      <c r="H15" s="343">
        <v>0</v>
      </c>
      <c r="I15" s="344">
        <v>0</v>
      </c>
      <c r="J15" s="345">
        <v>0</v>
      </c>
      <c r="K15" s="343">
        <v>0</v>
      </c>
      <c r="L15" s="344">
        <v>0</v>
      </c>
      <c r="M15" s="345">
        <v>0</v>
      </c>
      <c r="N15" s="217">
        <f t="shared" si="5"/>
        <v>807.92459200000019</v>
      </c>
      <c r="P15" s="124"/>
      <c r="Q15" s="41"/>
    </row>
    <row r="16" spans="1:21" x14ac:dyDescent="0.2">
      <c r="A16" s="122" t="s">
        <v>167</v>
      </c>
      <c r="N16" s="3"/>
    </row>
    <row r="17" spans="1:2" x14ac:dyDescent="0.2">
      <c r="A17" s="190"/>
      <c r="B17" s="8"/>
    </row>
    <row r="18" spans="1:2" x14ac:dyDescent="0.2">
      <c r="B18" s="8"/>
    </row>
    <row r="19" spans="1:2" x14ac:dyDescent="0.2">
      <c r="B19" s="8"/>
    </row>
    <row r="20" spans="1:2" x14ac:dyDescent="0.2">
      <c r="B20" s="8"/>
    </row>
    <row r="21" spans="1:2" x14ac:dyDescent="0.2">
      <c r="B21" s="8"/>
    </row>
    <row r="22" spans="1:2" x14ac:dyDescent="0.2">
      <c r="B22" s="8"/>
    </row>
    <row r="23" spans="1:2" x14ac:dyDescent="0.2">
      <c r="B23" s="8"/>
    </row>
    <row r="24" spans="1:2" x14ac:dyDescent="0.2">
      <c r="B24" s="8"/>
    </row>
    <row r="25" spans="1:2" x14ac:dyDescent="0.2">
      <c r="B25" s="8"/>
    </row>
    <row r="26" spans="1:2" x14ac:dyDescent="0.2">
      <c r="B26" s="8"/>
    </row>
    <row r="27" spans="1:2" x14ac:dyDescent="0.2">
      <c r="B27" s="8"/>
    </row>
    <row r="28" spans="1:2" x14ac:dyDescent="0.2">
      <c r="B28" s="8"/>
    </row>
    <row r="29" spans="1:2" x14ac:dyDescent="0.2">
      <c r="B29" s="8"/>
    </row>
    <row r="30" spans="1:2" x14ac:dyDescent="0.2">
      <c r="B30" s="8"/>
    </row>
  </sheetData>
  <mergeCells count="11">
    <mergeCell ref="N6:N7"/>
    <mergeCell ref="A4:A5"/>
    <mergeCell ref="B4:D4"/>
    <mergeCell ref="E4:G4"/>
    <mergeCell ref="H4:J4"/>
    <mergeCell ref="K4:M4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Q32"/>
  <sheetViews>
    <sheetView showGridLines="0" zoomScaleNormal="100" zoomScaleSheetLayoutView="100" workbookViewId="0">
      <selection activeCell="M40" sqref="M40"/>
    </sheetView>
  </sheetViews>
  <sheetFormatPr defaultColWidth="9.140625" defaultRowHeight="12" x14ac:dyDescent="0.2"/>
  <cols>
    <col min="1" max="1" width="28.28515625" style="7" customWidth="1"/>
    <col min="2" max="7" width="12" style="7" customWidth="1"/>
    <col min="8" max="8" width="16.5703125" style="7" customWidth="1"/>
    <col min="9" max="9" width="11.85546875" style="7" customWidth="1"/>
    <col min="10" max="10" width="15.28515625" style="7" customWidth="1"/>
    <col min="11" max="16384" width="9.140625" style="7"/>
  </cols>
  <sheetData>
    <row r="1" spans="1:12" ht="18" x14ac:dyDescent="0.25">
      <c r="A1" s="234" t="s">
        <v>260</v>
      </c>
      <c r="B1" s="6"/>
      <c r="J1" s="238" t="str">
        <f>'3'!N1</f>
        <v>IV. čtvrtletí 2023</v>
      </c>
    </row>
    <row r="2" spans="1:12" ht="6" customHeight="1" x14ac:dyDescent="0.2">
      <c r="A2" s="6"/>
      <c r="B2" s="395"/>
      <c r="C2" s="395"/>
      <c r="D2" s="395"/>
      <c r="E2" s="395"/>
      <c r="F2" s="395"/>
      <c r="G2" s="395"/>
      <c r="H2" s="395"/>
      <c r="I2" s="395"/>
      <c r="J2" s="395"/>
    </row>
    <row r="3" spans="1:12" ht="36" x14ac:dyDescent="0.2">
      <c r="A3" s="327">
        <v>2024</v>
      </c>
      <c r="B3" s="208" t="s">
        <v>26</v>
      </c>
      <c r="C3" s="208" t="s">
        <v>0</v>
      </c>
      <c r="D3" s="208" t="s">
        <v>1</v>
      </c>
      <c r="E3" s="208" t="s">
        <v>2</v>
      </c>
      <c r="F3" s="208" t="s">
        <v>202</v>
      </c>
      <c r="G3" s="208" t="s">
        <v>25</v>
      </c>
      <c r="H3" s="208" t="s">
        <v>5</v>
      </c>
      <c r="I3" s="208" t="s">
        <v>3</v>
      </c>
      <c r="J3" s="208" t="s">
        <v>4</v>
      </c>
    </row>
    <row r="4" spans="1:12" ht="12" customHeight="1" x14ac:dyDescent="0.2">
      <c r="A4" s="218" t="s">
        <v>158</v>
      </c>
      <c r="B4" s="195">
        <f>SUM(B5:B18)</f>
        <v>3036.383945</v>
      </c>
      <c r="C4" s="195">
        <f t="shared" ref="C4:I4" si="0">SUM(C5:C18)</f>
        <v>417.98264800000004</v>
      </c>
      <c r="D4" s="195">
        <f t="shared" si="0"/>
        <v>70.551065999999992</v>
      </c>
      <c r="E4" s="195">
        <f t="shared" si="0"/>
        <v>28.098171000000001</v>
      </c>
      <c r="F4" s="195">
        <f t="shared" si="0"/>
        <v>105.66222999999999</v>
      </c>
      <c r="G4" s="195">
        <f t="shared" si="0"/>
        <v>4131.1444250000004</v>
      </c>
      <c r="H4" s="195">
        <f t="shared" si="0"/>
        <v>2068.9167340000004</v>
      </c>
      <c r="I4" s="195">
        <f t="shared" si="0"/>
        <v>189.73301599999996</v>
      </c>
      <c r="J4" s="195">
        <f t="shared" ref="J4" si="1">SUM(B4:I4)</f>
        <v>10048.472235000001</v>
      </c>
      <c r="L4" s="41"/>
    </row>
    <row r="5" spans="1:12" x14ac:dyDescent="0.2">
      <c r="A5" s="198" t="s">
        <v>129</v>
      </c>
      <c r="B5" s="207">
        <v>39.656472000000001</v>
      </c>
      <c r="C5" s="207">
        <v>5.1859399999999996</v>
      </c>
      <c r="D5" s="207">
        <v>31.259794000000003</v>
      </c>
      <c r="E5" s="207">
        <v>6.3404959999999999</v>
      </c>
      <c r="F5" s="207">
        <v>0.80876000000000003</v>
      </c>
      <c r="G5" s="207">
        <v>663.09883799999989</v>
      </c>
      <c r="H5" s="207">
        <v>574.71205399999997</v>
      </c>
      <c r="I5" s="207">
        <v>9.9479540000000028</v>
      </c>
      <c r="J5" s="196">
        <f t="shared" ref="J5:J18" si="2">SUM(B5:I5)</f>
        <v>1331.0103079999999</v>
      </c>
      <c r="L5" s="41"/>
    </row>
    <row r="6" spans="1:12" x14ac:dyDescent="0.2">
      <c r="A6" s="198" t="s">
        <v>99</v>
      </c>
      <c r="B6" s="207">
        <v>152.18210999999999</v>
      </c>
      <c r="C6" s="207">
        <v>2.2538900000000002</v>
      </c>
      <c r="D6" s="207">
        <v>3.6327660000000002</v>
      </c>
      <c r="E6" s="207">
        <v>0.707708</v>
      </c>
      <c r="F6" s="207">
        <v>3.7773050000000001</v>
      </c>
      <c r="G6" s="207">
        <v>262.28185100000007</v>
      </c>
      <c r="H6" s="207">
        <v>122.96496499999999</v>
      </c>
      <c r="I6" s="207">
        <v>14.087593999999999</v>
      </c>
      <c r="J6" s="196">
        <f t="shared" si="2"/>
        <v>561.88818900000001</v>
      </c>
      <c r="L6" s="41"/>
    </row>
    <row r="7" spans="1:12" x14ac:dyDescent="0.2">
      <c r="A7" s="198" t="s">
        <v>100</v>
      </c>
      <c r="B7" s="207">
        <v>63.694355000000002</v>
      </c>
      <c r="C7" s="207">
        <v>0.27615999999999996</v>
      </c>
      <c r="D7" s="207">
        <v>0.06</v>
      </c>
      <c r="E7" s="207">
        <v>3.0359999999999998E-2</v>
      </c>
      <c r="F7" s="207">
        <v>6.5073129999999999</v>
      </c>
      <c r="G7" s="207">
        <v>340.17555899999996</v>
      </c>
      <c r="H7" s="207">
        <v>81.813458999999995</v>
      </c>
      <c r="I7" s="207">
        <v>65.123031000000012</v>
      </c>
      <c r="J7" s="196">
        <f t="shared" si="2"/>
        <v>557.68023699999992</v>
      </c>
      <c r="L7" s="41"/>
    </row>
    <row r="8" spans="1:12" x14ac:dyDescent="0.2">
      <c r="A8" s="198" t="s">
        <v>101</v>
      </c>
      <c r="B8" s="207">
        <v>21.118020999999995</v>
      </c>
      <c r="C8" s="207">
        <v>15.25836</v>
      </c>
      <c r="D8" s="207">
        <v>2.2616490000000002</v>
      </c>
      <c r="E8" s="207">
        <v>2.915953</v>
      </c>
      <c r="F8" s="207">
        <v>1.19876</v>
      </c>
      <c r="G8" s="207">
        <v>231.2150050000001</v>
      </c>
      <c r="H8" s="207">
        <v>106.76221800000005</v>
      </c>
      <c r="I8" s="207">
        <v>22.490899999999996</v>
      </c>
      <c r="J8" s="196">
        <f t="shared" si="2"/>
        <v>403.22086600000011</v>
      </c>
      <c r="L8" s="41"/>
    </row>
    <row r="9" spans="1:12" x14ac:dyDescent="0.2">
      <c r="A9" s="198" t="s">
        <v>128</v>
      </c>
      <c r="B9" s="207">
        <v>18.536951999999996</v>
      </c>
      <c r="C9" s="207">
        <v>6.16073</v>
      </c>
      <c r="D9" s="207">
        <v>0.20338999999999999</v>
      </c>
      <c r="E9" s="207">
        <v>0.24411000000000005</v>
      </c>
      <c r="F9" s="207">
        <v>12.666961000000001</v>
      </c>
      <c r="G9" s="207">
        <v>109.61305000000002</v>
      </c>
      <c r="H9" s="207">
        <v>38.490621000000012</v>
      </c>
      <c r="I9" s="207">
        <v>2.61917</v>
      </c>
      <c r="J9" s="196">
        <f t="shared" si="2"/>
        <v>188.53498400000001</v>
      </c>
      <c r="L9" s="41"/>
    </row>
    <row r="10" spans="1:12" x14ac:dyDescent="0.2">
      <c r="A10" s="198" t="s">
        <v>102</v>
      </c>
      <c r="B10" s="207">
        <v>148.18724099999997</v>
      </c>
      <c r="C10" s="207">
        <v>1.0074000000000001</v>
      </c>
      <c r="D10" s="207">
        <v>1.4419999999999999</v>
      </c>
      <c r="E10" s="207">
        <v>0.66600000000000004</v>
      </c>
      <c r="F10" s="207">
        <v>0.16500000000000001</v>
      </c>
      <c r="G10" s="207">
        <v>168.32108000000005</v>
      </c>
      <c r="H10" s="207">
        <v>112.42623899999997</v>
      </c>
      <c r="I10" s="207">
        <v>8.7897969999999983</v>
      </c>
      <c r="J10" s="196">
        <f t="shared" si="2"/>
        <v>441.00475699999998</v>
      </c>
      <c r="L10" s="41"/>
    </row>
    <row r="11" spans="1:12" x14ac:dyDescent="0.2">
      <c r="A11" s="198" t="s">
        <v>103</v>
      </c>
      <c r="B11" s="207">
        <v>20.472390000000001</v>
      </c>
      <c r="C11" s="207">
        <v>0.17599999999999999</v>
      </c>
      <c r="D11" s="207">
        <v>0.85799999999999998</v>
      </c>
      <c r="E11" s="207">
        <v>0.155</v>
      </c>
      <c r="F11" s="207">
        <v>3.1679300000000001</v>
      </c>
      <c r="G11" s="207">
        <v>122.762078</v>
      </c>
      <c r="H11" s="207">
        <v>60.595291999999993</v>
      </c>
      <c r="I11" s="207">
        <v>1.328511</v>
      </c>
      <c r="J11" s="196">
        <f t="shared" si="2"/>
        <v>209.51520099999999</v>
      </c>
      <c r="L11" s="41"/>
    </row>
    <row r="12" spans="1:12" x14ac:dyDescent="0.2">
      <c r="A12" s="198" t="s">
        <v>104</v>
      </c>
      <c r="B12" s="207">
        <v>362.84259400000008</v>
      </c>
      <c r="C12" s="207">
        <v>103.20842699999999</v>
      </c>
      <c r="D12" s="207">
        <v>3.763217</v>
      </c>
      <c r="E12" s="207">
        <v>11.582043999999998</v>
      </c>
      <c r="F12" s="207">
        <v>10.917457999999998</v>
      </c>
      <c r="G12" s="207">
        <v>662.78522300000031</v>
      </c>
      <c r="H12" s="207">
        <v>226.30213500000002</v>
      </c>
      <c r="I12" s="207">
        <v>14.848270000000001</v>
      </c>
      <c r="J12" s="196">
        <f t="shared" si="2"/>
        <v>1396.2493680000002</v>
      </c>
    </row>
    <row r="13" spans="1:12" x14ac:dyDescent="0.2">
      <c r="A13" s="198" t="s">
        <v>105</v>
      </c>
      <c r="B13" s="207">
        <v>70.674169999999975</v>
      </c>
      <c r="C13" s="207">
        <v>2.0632929999999998</v>
      </c>
      <c r="D13" s="207">
        <v>8.4699999999999998E-2</v>
      </c>
      <c r="E13" s="207">
        <v>1.1676989999999998</v>
      </c>
      <c r="F13" s="207">
        <v>2.2183580000000003</v>
      </c>
      <c r="G13" s="207">
        <v>194.10816800000001</v>
      </c>
      <c r="H13" s="207">
        <v>131.55707600000002</v>
      </c>
      <c r="I13" s="207">
        <v>2.2202960000000003</v>
      </c>
      <c r="J13" s="196">
        <f t="shared" si="2"/>
        <v>404.09376000000003</v>
      </c>
    </row>
    <row r="14" spans="1:12" x14ac:dyDescent="0.2">
      <c r="A14" s="198" t="s">
        <v>106</v>
      </c>
      <c r="B14" s="207">
        <v>48.566519</v>
      </c>
      <c r="C14" s="207">
        <v>1.4687000000000001</v>
      </c>
      <c r="D14" s="207">
        <v>4.9824000000000002</v>
      </c>
      <c r="E14" s="207">
        <v>1.9772939999999999</v>
      </c>
      <c r="F14" s="207">
        <v>12.069200000000002</v>
      </c>
      <c r="G14" s="207">
        <v>145.36463800000001</v>
      </c>
      <c r="H14" s="207">
        <v>83.422065000000003</v>
      </c>
      <c r="I14" s="207">
        <v>18.095573999999999</v>
      </c>
      <c r="J14" s="196">
        <f t="shared" si="2"/>
        <v>315.94639000000001</v>
      </c>
    </row>
    <row r="15" spans="1:12" x14ac:dyDescent="0.2">
      <c r="A15" s="198" t="s">
        <v>107</v>
      </c>
      <c r="B15" s="207">
        <v>47.558053999999998</v>
      </c>
      <c r="C15" s="207">
        <v>0</v>
      </c>
      <c r="D15" s="207">
        <v>2.6183200000000002</v>
      </c>
      <c r="E15" s="207">
        <v>0.36189399999999999</v>
      </c>
      <c r="F15" s="207">
        <v>5.7910850000000007</v>
      </c>
      <c r="G15" s="207">
        <v>241.2666450000001</v>
      </c>
      <c r="H15" s="207">
        <v>145.29716200000001</v>
      </c>
      <c r="I15" s="207">
        <v>7.6023999999999994</v>
      </c>
      <c r="J15" s="196">
        <f t="shared" si="2"/>
        <v>450.49556000000013</v>
      </c>
    </row>
    <row r="16" spans="1:12" x14ac:dyDescent="0.2">
      <c r="A16" s="198" t="s">
        <v>108</v>
      </c>
      <c r="B16" s="207">
        <v>868.35719499999993</v>
      </c>
      <c r="C16" s="207">
        <v>222.84539600000002</v>
      </c>
      <c r="D16" s="207">
        <v>2.1934</v>
      </c>
      <c r="E16" s="207">
        <v>0.108788</v>
      </c>
      <c r="F16" s="207">
        <v>2.6751100000000001</v>
      </c>
      <c r="G16" s="207">
        <v>325.30213200000003</v>
      </c>
      <c r="H16" s="207">
        <v>124.88481699999997</v>
      </c>
      <c r="I16" s="207">
        <v>2.3108049999999998</v>
      </c>
      <c r="J16" s="196">
        <f t="shared" si="2"/>
        <v>1548.677643</v>
      </c>
    </row>
    <row r="17" spans="1:17" x14ac:dyDescent="0.2">
      <c r="A17" s="198" t="s">
        <v>109</v>
      </c>
      <c r="B17" s="207">
        <v>850.81993100000011</v>
      </c>
      <c r="C17" s="207">
        <v>57.298831</v>
      </c>
      <c r="D17" s="207">
        <v>15.801120000000003</v>
      </c>
      <c r="E17" s="207">
        <v>0.73731000000000002</v>
      </c>
      <c r="F17" s="207">
        <v>41.692499999999995</v>
      </c>
      <c r="G17" s="207">
        <v>520.62348899999995</v>
      </c>
      <c r="H17" s="207">
        <v>209.72383100000005</v>
      </c>
      <c r="I17" s="207">
        <v>20.165773999999999</v>
      </c>
      <c r="J17" s="196">
        <f t="shared" si="2"/>
        <v>1716.8627859999999</v>
      </c>
    </row>
    <row r="18" spans="1:17" x14ac:dyDescent="0.2">
      <c r="A18" s="198" t="s">
        <v>110</v>
      </c>
      <c r="B18" s="207">
        <v>323.717941</v>
      </c>
      <c r="C18" s="207">
        <v>0.77952100000000002</v>
      </c>
      <c r="D18" s="207">
        <v>1.3903099999999999</v>
      </c>
      <c r="E18" s="207">
        <v>1.1035149999999998</v>
      </c>
      <c r="F18" s="207">
        <v>2.0064899999999999</v>
      </c>
      <c r="G18" s="207">
        <v>144.22666899999999</v>
      </c>
      <c r="H18" s="207">
        <v>49.964799999999997</v>
      </c>
      <c r="I18" s="207">
        <v>0.10294</v>
      </c>
      <c r="J18" s="196">
        <f t="shared" si="2"/>
        <v>523.2921859999999</v>
      </c>
    </row>
    <row r="19" spans="1:17" x14ac:dyDescent="0.2">
      <c r="A19" s="235" t="s">
        <v>167</v>
      </c>
      <c r="J19" s="3"/>
    </row>
    <row r="20" spans="1:17" x14ac:dyDescent="0.2">
      <c r="A20" s="200"/>
    </row>
    <row r="32" spans="1:17" x14ac:dyDescent="0.2">
      <c r="K32" s="41"/>
      <c r="L32" s="41"/>
      <c r="M32" s="41"/>
      <c r="N32" s="41"/>
      <c r="O32" s="41"/>
      <c r="P32" s="41"/>
      <c r="Q32" s="41"/>
    </row>
  </sheetData>
  <sortState ref="A5:J18">
    <sortCondition ref="A5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6"/>
  <dimension ref="A1:O42"/>
  <sheetViews>
    <sheetView showGridLines="0" zoomScaleNormal="100" zoomScaleSheetLayoutView="100" workbookViewId="0">
      <selection activeCell="A36" sqref="A36"/>
    </sheetView>
  </sheetViews>
  <sheetFormatPr defaultColWidth="9.140625" defaultRowHeight="12" x14ac:dyDescent="0.2"/>
  <cols>
    <col min="1" max="1" width="38" style="74" customWidth="1"/>
    <col min="2" max="9" width="13.28515625" style="74" customWidth="1"/>
    <col min="10" max="15" width="9.140625" style="179" customWidth="1"/>
    <col min="16" max="16384" width="9.140625" style="74"/>
  </cols>
  <sheetData>
    <row r="1" spans="1:15" ht="20.25" x14ac:dyDescent="0.3">
      <c r="A1" s="176" t="s">
        <v>261</v>
      </c>
      <c r="I1" s="239" t="str">
        <f>'3'!N1</f>
        <v>IV. čtvrtletí 2023</v>
      </c>
    </row>
    <row r="2" spans="1:15" ht="18" x14ac:dyDescent="0.25">
      <c r="A2" s="236" t="s">
        <v>262</v>
      </c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3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93" t="s">
        <v>283</v>
      </c>
      <c r="I6" s="293" t="s">
        <v>284</v>
      </c>
      <c r="J6" s="265"/>
      <c r="O6" s="265"/>
    </row>
    <row r="7" spans="1:15" ht="13.5" x14ac:dyDescent="0.2">
      <c r="A7" s="171" t="s">
        <v>192</v>
      </c>
      <c r="B7" s="278">
        <v>1569.5541000000005</v>
      </c>
      <c r="C7" s="321">
        <v>4.1599484280225446E-2</v>
      </c>
      <c r="D7" s="278">
        <v>1569.5541000000005</v>
      </c>
      <c r="E7" s="321">
        <v>4.1610435516946584E-2</v>
      </c>
      <c r="F7" s="294">
        <v>1569.1401000000005</v>
      </c>
      <c r="G7" s="321">
        <v>4.1685731946780082E-2</v>
      </c>
      <c r="H7" s="192">
        <v>1569.1401000000005</v>
      </c>
      <c r="I7" s="204">
        <v>4.1685731946780082E-2</v>
      </c>
      <c r="J7" s="266"/>
      <c r="O7" s="267"/>
    </row>
    <row r="8" spans="1:15" x14ac:dyDescent="0.2">
      <c r="A8" s="167" t="s">
        <v>315</v>
      </c>
      <c r="B8" s="278">
        <v>344594.05799999996</v>
      </c>
      <c r="C8" s="321">
        <v>3.364439561019953E-2</v>
      </c>
      <c r="D8" s="278">
        <v>252055.53299999997</v>
      </c>
      <c r="E8" s="321">
        <v>3.1289587072987672E-2</v>
      </c>
      <c r="F8" s="294">
        <v>196222.04199999999</v>
      </c>
      <c r="G8" s="321">
        <v>2.8127679036071874E-2</v>
      </c>
      <c r="H8" s="192">
        <v>792871.63299999991</v>
      </c>
      <c r="I8" s="204">
        <v>3.1371120586603012E-2</v>
      </c>
      <c r="J8" s="266"/>
      <c r="O8" s="267"/>
    </row>
    <row r="9" spans="1:15" x14ac:dyDescent="0.2">
      <c r="A9" s="167" t="s">
        <v>316</v>
      </c>
      <c r="B9" s="278">
        <v>268015.89</v>
      </c>
      <c r="C9" s="321">
        <v>4.9063212718759297E-2</v>
      </c>
      <c r="D9" s="278">
        <v>180110.54299999998</v>
      </c>
      <c r="E9" s="321">
        <v>5.2492060781166354E-2</v>
      </c>
      <c r="F9" s="294">
        <v>134535.81799999997</v>
      </c>
      <c r="G9" s="321">
        <v>4.957292145968914E-2</v>
      </c>
      <c r="H9" s="192">
        <v>582662.25099999993</v>
      </c>
      <c r="I9" s="205">
        <v>5.0195933304430881E-2</v>
      </c>
      <c r="J9" s="268"/>
      <c r="O9" s="269"/>
    </row>
    <row r="10" spans="1:15" x14ac:dyDescent="0.2">
      <c r="A10" s="170" t="s">
        <v>40</v>
      </c>
      <c r="B10" s="276">
        <v>0</v>
      </c>
      <c r="C10" s="322">
        <v>0</v>
      </c>
      <c r="D10" s="276">
        <v>0</v>
      </c>
      <c r="E10" s="322">
        <v>0</v>
      </c>
      <c r="F10" s="292">
        <v>0</v>
      </c>
      <c r="G10" s="325">
        <v>0</v>
      </c>
      <c r="H10" s="189">
        <v>0</v>
      </c>
      <c r="I10" s="206">
        <v>0</v>
      </c>
      <c r="J10" s="268"/>
      <c r="O10" s="269"/>
    </row>
    <row r="11" spans="1:15" x14ac:dyDescent="0.2">
      <c r="A11" s="170" t="s">
        <v>39</v>
      </c>
      <c r="B11" s="276">
        <v>3447</v>
      </c>
      <c r="C11" s="322">
        <v>8.3267951363689613E-2</v>
      </c>
      <c r="D11" s="276">
        <v>2570</v>
      </c>
      <c r="E11" s="322">
        <v>7.7879974958406165E-2</v>
      </c>
      <c r="F11" s="292">
        <v>2009.8779999999999</v>
      </c>
      <c r="G11" s="325">
        <v>7.3720758087593832E-2</v>
      </c>
      <c r="H11" s="189">
        <v>8026.8779999999997</v>
      </c>
      <c r="I11" s="206">
        <v>7.8958566032413566E-2</v>
      </c>
      <c r="J11" s="268"/>
      <c r="O11" s="269"/>
    </row>
    <row r="12" spans="1:15" x14ac:dyDescent="0.2">
      <c r="A12" s="170" t="s">
        <v>38</v>
      </c>
      <c r="B12" s="276">
        <v>0</v>
      </c>
      <c r="C12" s="322">
        <v>0</v>
      </c>
      <c r="D12" s="276">
        <v>0</v>
      </c>
      <c r="E12" s="322">
        <v>0</v>
      </c>
      <c r="F12" s="292">
        <v>0</v>
      </c>
      <c r="G12" s="325">
        <v>0</v>
      </c>
      <c r="H12" s="189">
        <v>0</v>
      </c>
      <c r="I12" s="206">
        <v>0</v>
      </c>
      <c r="J12" s="268"/>
      <c r="O12" s="269"/>
    </row>
    <row r="13" spans="1:15" x14ac:dyDescent="0.2">
      <c r="A13" s="170" t="s">
        <v>60</v>
      </c>
      <c r="B13" s="276">
        <v>0</v>
      </c>
      <c r="C13" s="322">
        <v>0</v>
      </c>
      <c r="D13" s="276">
        <v>0</v>
      </c>
      <c r="E13" s="322">
        <v>0</v>
      </c>
      <c r="F13" s="292">
        <v>0</v>
      </c>
      <c r="G13" s="325">
        <v>0</v>
      </c>
      <c r="H13" s="189">
        <v>0</v>
      </c>
      <c r="I13" s="206">
        <v>0</v>
      </c>
      <c r="J13" s="268"/>
      <c r="O13" s="269"/>
    </row>
    <row r="14" spans="1:15" x14ac:dyDescent="0.2">
      <c r="A14" s="170" t="s">
        <v>61</v>
      </c>
      <c r="B14" s="276">
        <v>2694.7200000000003</v>
      </c>
      <c r="C14" s="322">
        <v>0.73551632879440321</v>
      </c>
      <c r="D14" s="276">
        <v>3466.81</v>
      </c>
      <c r="E14" s="322">
        <v>0.79855151814875136</v>
      </c>
      <c r="F14" s="292">
        <v>4016.83</v>
      </c>
      <c r="G14" s="325">
        <v>0.84303872811406533</v>
      </c>
      <c r="H14" s="189">
        <v>10178.36</v>
      </c>
      <c r="I14" s="206">
        <v>0.7970656367149056</v>
      </c>
      <c r="J14" s="268"/>
      <c r="O14" s="269"/>
    </row>
    <row r="15" spans="1:15" x14ac:dyDescent="0.2">
      <c r="A15" s="170" t="s">
        <v>62</v>
      </c>
      <c r="B15" s="276">
        <v>0</v>
      </c>
      <c r="C15" s="322">
        <v>0</v>
      </c>
      <c r="D15" s="276">
        <v>0</v>
      </c>
      <c r="E15" s="322">
        <v>0</v>
      </c>
      <c r="F15" s="292">
        <v>0</v>
      </c>
      <c r="G15" s="325">
        <v>0</v>
      </c>
      <c r="H15" s="189">
        <v>0</v>
      </c>
      <c r="I15" s="206">
        <v>0</v>
      </c>
      <c r="J15" s="268"/>
      <c r="O15" s="269"/>
    </row>
    <row r="16" spans="1:15" x14ac:dyDescent="0.2">
      <c r="A16" s="170" t="s">
        <v>37</v>
      </c>
      <c r="B16" s="276">
        <v>0</v>
      </c>
      <c r="C16" s="322">
        <v>0</v>
      </c>
      <c r="D16" s="276">
        <v>0</v>
      </c>
      <c r="E16" s="322">
        <v>0</v>
      </c>
      <c r="F16" s="292">
        <v>0</v>
      </c>
      <c r="G16" s="325">
        <v>0</v>
      </c>
      <c r="H16" s="189">
        <v>0</v>
      </c>
      <c r="I16" s="206">
        <v>0</v>
      </c>
      <c r="J16" s="268"/>
      <c r="O16" s="269"/>
    </row>
    <row r="17" spans="1:15" x14ac:dyDescent="0.2">
      <c r="A17" s="170" t="s">
        <v>72</v>
      </c>
      <c r="B17" s="276">
        <v>0</v>
      </c>
      <c r="C17" s="322">
        <v>0</v>
      </c>
      <c r="D17" s="276">
        <v>0</v>
      </c>
      <c r="E17" s="322">
        <v>0</v>
      </c>
      <c r="F17" s="292">
        <v>0</v>
      </c>
      <c r="G17" s="325">
        <v>0</v>
      </c>
      <c r="H17" s="189">
        <v>0</v>
      </c>
      <c r="I17" s="206">
        <v>0</v>
      </c>
      <c r="J17" s="268"/>
      <c r="O17" s="269"/>
    </row>
    <row r="18" spans="1:15" x14ac:dyDescent="0.2">
      <c r="A18" s="170" t="s">
        <v>36</v>
      </c>
      <c r="B18" s="276">
        <v>0</v>
      </c>
      <c r="C18" s="322">
        <v>0</v>
      </c>
      <c r="D18" s="276">
        <v>0</v>
      </c>
      <c r="E18" s="322">
        <v>0</v>
      </c>
      <c r="F18" s="292">
        <v>0</v>
      </c>
      <c r="G18" s="325">
        <v>0</v>
      </c>
      <c r="H18" s="189">
        <v>0</v>
      </c>
      <c r="I18" s="206">
        <v>0</v>
      </c>
      <c r="O18" s="269"/>
    </row>
    <row r="19" spans="1:15" x14ac:dyDescent="0.2">
      <c r="A19" s="170" t="s">
        <v>35</v>
      </c>
      <c r="B19" s="276">
        <v>0</v>
      </c>
      <c r="C19" s="322">
        <v>0</v>
      </c>
      <c r="D19" s="276">
        <v>0</v>
      </c>
      <c r="E19" s="322">
        <v>0</v>
      </c>
      <c r="F19" s="292">
        <v>0</v>
      </c>
      <c r="G19" s="325">
        <v>0</v>
      </c>
      <c r="H19" s="189">
        <v>0</v>
      </c>
      <c r="I19" s="206">
        <v>0</v>
      </c>
      <c r="O19" s="269"/>
    </row>
    <row r="20" spans="1:15" x14ac:dyDescent="0.2">
      <c r="A20" s="170" t="s">
        <v>34</v>
      </c>
      <c r="B20" s="276">
        <v>0</v>
      </c>
      <c r="C20" s="322">
        <v>0</v>
      </c>
      <c r="D20" s="276">
        <v>0</v>
      </c>
      <c r="E20" s="322">
        <v>0</v>
      </c>
      <c r="F20" s="292">
        <v>0</v>
      </c>
      <c r="G20" s="325">
        <v>0</v>
      </c>
      <c r="H20" s="189">
        <v>0</v>
      </c>
      <c r="I20" s="206">
        <v>0</v>
      </c>
      <c r="O20" s="269"/>
    </row>
    <row r="21" spans="1:15" x14ac:dyDescent="0.2">
      <c r="A21" s="170" t="s">
        <v>33</v>
      </c>
      <c r="B21" s="276">
        <v>74209</v>
      </c>
      <c r="C21" s="322">
        <v>0.25698902517059447</v>
      </c>
      <c r="D21" s="276">
        <v>64680</v>
      </c>
      <c r="E21" s="322">
        <v>0.25963720373284593</v>
      </c>
      <c r="F21" s="292">
        <v>56121</v>
      </c>
      <c r="G21" s="325">
        <v>0.25687885702773061</v>
      </c>
      <c r="H21" s="189">
        <v>195010</v>
      </c>
      <c r="I21" s="206">
        <v>0.25782942289640065</v>
      </c>
      <c r="O21" s="269"/>
    </row>
    <row r="22" spans="1:15" x14ac:dyDescent="0.2">
      <c r="A22" s="170" t="s">
        <v>32</v>
      </c>
      <c r="B22" s="276">
        <v>0</v>
      </c>
      <c r="C22" s="322">
        <v>0</v>
      </c>
      <c r="D22" s="276">
        <v>0</v>
      </c>
      <c r="E22" s="322">
        <v>0</v>
      </c>
      <c r="F22" s="292">
        <v>0</v>
      </c>
      <c r="G22" s="325">
        <v>0</v>
      </c>
      <c r="H22" s="189">
        <v>0</v>
      </c>
      <c r="I22" s="206">
        <v>0</v>
      </c>
      <c r="O22" s="269"/>
    </row>
    <row r="23" spans="1:15" x14ac:dyDescent="0.2">
      <c r="A23" s="170" t="s">
        <v>3</v>
      </c>
      <c r="B23" s="276">
        <v>0</v>
      </c>
      <c r="C23" s="322">
        <v>0</v>
      </c>
      <c r="D23" s="276">
        <v>0</v>
      </c>
      <c r="E23" s="322">
        <v>0</v>
      </c>
      <c r="F23" s="292">
        <v>0</v>
      </c>
      <c r="G23" s="325">
        <v>0</v>
      </c>
      <c r="H23" s="189">
        <v>0</v>
      </c>
      <c r="I23" s="206">
        <v>0</v>
      </c>
      <c r="O23" s="269"/>
    </row>
    <row r="24" spans="1:15" x14ac:dyDescent="0.2">
      <c r="A24" s="170" t="s">
        <v>31</v>
      </c>
      <c r="B24" s="276">
        <v>0</v>
      </c>
      <c r="C24" s="322">
        <v>0</v>
      </c>
      <c r="D24" s="276">
        <v>0</v>
      </c>
      <c r="E24" s="322">
        <v>0</v>
      </c>
      <c r="F24" s="292">
        <v>0</v>
      </c>
      <c r="G24" s="325">
        <v>0</v>
      </c>
      <c r="H24" s="189">
        <v>0</v>
      </c>
      <c r="I24" s="206">
        <v>0</v>
      </c>
      <c r="O24" s="269"/>
    </row>
    <row r="25" spans="1:15" x14ac:dyDescent="0.2">
      <c r="A25" s="170" t="s">
        <v>30</v>
      </c>
      <c r="B25" s="276">
        <v>187665.16999999998</v>
      </c>
      <c r="C25" s="322">
        <v>0.14691398561522329</v>
      </c>
      <c r="D25" s="276">
        <v>109393.73299999998</v>
      </c>
      <c r="E25" s="322">
        <v>0.12774957877739321</v>
      </c>
      <c r="F25" s="292">
        <v>72388.109999999971</v>
      </c>
      <c r="G25" s="325">
        <v>9.8644805741965935E-2</v>
      </c>
      <c r="H25" s="189">
        <v>369447.01299999992</v>
      </c>
      <c r="I25" s="206">
        <v>0.12883847007225196</v>
      </c>
      <c r="O25" s="268"/>
    </row>
    <row r="26" spans="1:15" ht="13.5" customHeight="1" x14ac:dyDescent="0.2">
      <c r="A26" s="168" t="s">
        <v>317</v>
      </c>
      <c r="B26" s="278">
        <v>588996.44999999995</v>
      </c>
      <c r="C26" s="321"/>
      <c r="D26" s="278">
        <v>322602</v>
      </c>
      <c r="E26" s="321"/>
      <c r="F26" s="294">
        <v>237633.05</v>
      </c>
      <c r="G26" s="321"/>
      <c r="H26" s="192">
        <v>1149231.5</v>
      </c>
      <c r="I26" s="205"/>
      <c r="O26" s="270"/>
    </row>
    <row r="27" spans="1:15" ht="13.5" customHeight="1" x14ac:dyDescent="0.2">
      <c r="A27" s="168" t="s">
        <v>318</v>
      </c>
      <c r="B27" s="278">
        <v>678056.47899999993</v>
      </c>
      <c r="C27" s="321">
        <v>0.14036949155504128</v>
      </c>
      <c r="D27" s="278">
        <v>380970.25199999992</v>
      </c>
      <c r="E27" s="321">
        <v>0.130120687016198</v>
      </c>
      <c r="F27" s="294">
        <v>271983.57699999993</v>
      </c>
      <c r="G27" s="321">
        <v>0.1187629558722893</v>
      </c>
      <c r="H27" s="192">
        <v>1331010.3079999997</v>
      </c>
      <c r="I27" s="205">
        <v>0.13245897255544342</v>
      </c>
      <c r="O27" s="270"/>
    </row>
    <row r="28" spans="1:15" ht="12.75" customHeight="1" x14ac:dyDescent="0.2">
      <c r="A28" s="170" t="s">
        <v>26</v>
      </c>
      <c r="B28" s="276">
        <v>23665.82</v>
      </c>
      <c r="C28" s="322">
        <v>2.0685596199782511E-2</v>
      </c>
      <c r="D28" s="276">
        <v>10777.826000000001</v>
      </c>
      <c r="E28" s="322">
        <v>1.0715662235942877E-2</v>
      </c>
      <c r="F28" s="292">
        <v>5212.826</v>
      </c>
      <c r="G28" s="322">
        <v>5.8801638953050687E-3</v>
      </c>
      <c r="H28" s="189">
        <v>39656.472000000002</v>
      </c>
      <c r="I28" s="206">
        <v>1.3060427376222344E-2</v>
      </c>
      <c r="O28" s="270"/>
    </row>
    <row r="29" spans="1:15" ht="12.75" customHeight="1" x14ac:dyDescent="0.2">
      <c r="A29" s="170" t="s">
        <v>0</v>
      </c>
      <c r="B29" s="276">
        <v>3706.2569999999996</v>
      </c>
      <c r="C29" s="322">
        <v>2.1228774172790763E-2</v>
      </c>
      <c r="D29" s="276">
        <v>1167.393</v>
      </c>
      <c r="E29" s="322">
        <v>8.7952991985629208E-3</v>
      </c>
      <c r="F29" s="292">
        <v>312.29000000000002</v>
      </c>
      <c r="G29" s="322">
        <v>2.8218898811622826E-3</v>
      </c>
      <c r="H29" s="189">
        <v>5185.9399999999996</v>
      </c>
      <c r="I29" s="206">
        <v>1.2407070065741103E-2</v>
      </c>
      <c r="O29" s="270"/>
    </row>
    <row r="30" spans="1:15" ht="12.75" customHeight="1" x14ac:dyDescent="0.2">
      <c r="A30" s="170" t="s">
        <v>1</v>
      </c>
      <c r="B30" s="276">
        <v>19693.5</v>
      </c>
      <c r="C30" s="322">
        <v>0.4104173546552376</v>
      </c>
      <c r="D30" s="276">
        <v>10394.644</v>
      </c>
      <c r="E30" s="322">
        <v>0.58539627588489096</v>
      </c>
      <c r="F30" s="292">
        <v>1171.6500000000001</v>
      </c>
      <c r="G30" s="322">
        <v>0.24356652994871517</v>
      </c>
      <c r="H30" s="189">
        <v>31259.794000000002</v>
      </c>
      <c r="I30" s="206">
        <v>0.44308039229343471</v>
      </c>
      <c r="O30" s="270"/>
    </row>
    <row r="31" spans="1:15" ht="12.75" customHeight="1" x14ac:dyDescent="0.2">
      <c r="A31" s="170" t="s">
        <v>2</v>
      </c>
      <c r="B31" s="276">
        <v>4249.6530000000002</v>
      </c>
      <c r="C31" s="322">
        <v>0.22362398844637835</v>
      </c>
      <c r="D31" s="276">
        <v>1621.2170000000001</v>
      </c>
      <c r="E31" s="322">
        <v>0.26143913218341308</v>
      </c>
      <c r="F31" s="292">
        <v>469.62599999999998</v>
      </c>
      <c r="G31" s="322">
        <v>0.16230490620291138</v>
      </c>
      <c r="H31" s="189">
        <v>6340.496000000001</v>
      </c>
      <c r="I31" s="206">
        <v>0.22565511470479696</v>
      </c>
    </row>
    <row r="32" spans="1:15" x14ac:dyDescent="0.2">
      <c r="A32" s="170" t="s">
        <v>6</v>
      </c>
      <c r="B32" s="276">
        <v>496.96500000000003</v>
      </c>
      <c r="C32" s="322">
        <v>1.0934504350875068E-2</v>
      </c>
      <c r="D32" s="276">
        <v>247.233</v>
      </c>
      <c r="E32" s="322">
        <v>7.0602952694282569E-3</v>
      </c>
      <c r="F32" s="292">
        <v>64.561999999999998</v>
      </c>
      <c r="G32" s="322">
        <v>2.5624307220528273E-3</v>
      </c>
      <c r="H32" s="189">
        <v>808.7600000000001</v>
      </c>
      <c r="I32" s="206">
        <v>7.6542015060632358E-3</v>
      </c>
    </row>
    <row r="33" spans="1:9" x14ac:dyDescent="0.2">
      <c r="A33" s="170" t="s">
        <v>25</v>
      </c>
      <c r="B33" s="276">
        <v>286634.95699999994</v>
      </c>
      <c r="C33" s="322">
        <v>0.13522964004943272</v>
      </c>
      <c r="D33" s="276">
        <v>183890.364</v>
      </c>
      <c r="E33" s="322">
        <v>0.16238510659415831</v>
      </c>
      <c r="F33" s="292">
        <v>192573.51699999999</v>
      </c>
      <c r="G33" s="322">
        <v>0.21905897688321832</v>
      </c>
      <c r="H33" s="189">
        <v>663098.83799999999</v>
      </c>
      <c r="I33" s="206">
        <v>0.16051214137835423</v>
      </c>
    </row>
    <row r="34" spans="1:9" x14ac:dyDescent="0.2">
      <c r="A34" s="170" t="s">
        <v>5</v>
      </c>
      <c r="B34" s="276">
        <v>333317.44800000003</v>
      </c>
      <c r="C34" s="322">
        <v>0.28432159082740915</v>
      </c>
      <c r="D34" s="276">
        <v>170070.18199999997</v>
      </c>
      <c r="E34" s="322">
        <v>0.31059785521334038</v>
      </c>
      <c r="F34" s="292">
        <v>71324.42399999997</v>
      </c>
      <c r="G34" s="322">
        <v>0.20434821268218026</v>
      </c>
      <c r="H34" s="189">
        <v>574712.054</v>
      </c>
      <c r="I34" s="206">
        <v>0.27778404251623234</v>
      </c>
    </row>
    <row r="35" spans="1:9" x14ac:dyDescent="0.2">
      <c r="A35" s="170" t="s">
        <v>3</v>
      </c>
      <c r="B35" s="276">
        <v>6291.8790000000008</v>
      </c>
      <c r="C35" s="322">
        <v>5.8543202546153507E-2</v>
      </c>
      <c r="D35" s="276">
        <v>2801.3929999999996</v>
      </c>
      <c r="E35" s="322">
        <v>5.5665307399681278E-2</v>
      </c>
      <c r="F35" s="292">
        <v>854.68200000000002</v>
      </c>
      <c r="G35" s="322">
        <v>2.6764646060868539E-2</v>
      </c>
      <c r="H35" s="189">
        <v>9947.9540000000015</v>
      </c>
      <c r="I35" s="206">
        <v>5.2431328029909144E-2</v>
      </c>
    </row>
    <row r="36" spans="1:9" ht="12" customHeight="1" x14ac:dyDescent="0.2">
      <c r="A36" s="190" t="s">
        <v>337</v>
      </c>
      <c r="B36" s="71"/>
      <c r="C36" s="8"/>
      <c r="E36" s="103"/>
      <c r="F36" s="103"/>
      <c r="G36" s="103"/>
      <c r="I36" s="3"/>
    </row>
    <row r="37" spans="1:9" x14ac:dyDescent="0.2">
      <c r="A37" s="190"/>
      <c r="B37" s="71"/>
    </row>
    <row r="38" spans="1:9" x14ac:dyDescent="0.2">
      <c r="A38" s="103" t="s">
        <v>164</v>
      </c>
      <c r="B38" s="104">
        <f>+I7</f>
        <v>4.1685731946780082E-2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9" x14ac:dyDescent="0.2">
      <c r="A39" s="103" t="s">
        <v>59</v>
      </c>
      <c r="B39" s="104">
        <f t="shared" ref="B39:B40" si="0">+I8</f>
        <v>3.1371120586603012E-2</v>
      </c>
      <c r="C39" s="93"/>
      <c r="D39" s="103"/>
      <c r="E39" s="103"/>
    </row>
    <row r="40" spans="1:9" x14ac:dyDescent="0.2">
      <c r="A40" s="103" t="s">
        <v>116</v>
      </c>
      <c r="B40" s="104">
        <f t="shared" si="0"/>
        <v>5.0195933304430881E-2</v>
      </c>
      <c r="C40" s="93"/>
      <c r="D40" s="103"/>
      <c r="E40" s="103"/>
      <c r="H40" s="116">
        <f>I7</f>
        <v>4.1685731946780082E-2</v>
      </c>
    </row>
    <row r="41" spans="1:9" x14ac:dyDescent="0.2">
      <c r="B41" s="120"/>
      <c r="C41" s="120"/>
      <c r="H41" s="116">
        <f>I8</f>
        <v>3.1371120586603012E-2</v>
      </c>
    </row>
    <row r="42" spans="1:9" x14ac:dyDescent="0.2">
      <c r="B42" s="78"/>
      <c r="C42" s="78"/>
      <c r="H42" s="116">
        <f>I9</f>
        <v>5.0195933304430881E-2</v>
      </c>
    </row>
  </sheetData>
  <mergeCells count="5">
    <mergeCell ref="A5:A6"/>
    <mergeCell ref="B5:C5"/>
    <mergeCell ref="D5:E5"/>
    <mergeCell ref="F5:G5"/>
    <mergeCell ref="H5:I5"/>
  </mergeCells>
  <conditionalFormatting sqref="C10:C25 C28:C35 E10:E25 E28:E35 G10:G25 G28:G35 I10:I25 I28:I35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{434664EA-4D25-45A7-8C03-F8AE07084FA9}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scale="9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4664EA-4D25-45A7-8C03-F8AE07084FA9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263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130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2145.3010000000027</v>
      </c>
      <c r="C7" s="323">
        <v>5.6859088339708715E-2</v>
      </c>
      <c r="D7" s="280">
        <v>2145.2960000000026</v>
      </c>
      <c r="E7" s="323">
        <v>5.6873924175511702E-2</v>
      </c>
      <c r="F7" s="280">
        <v>2145.0320000000024</v>
      </c>
      <c r="G7" s="323">
        <v>5.6984860032106531E-2</v>
      </c>
      <c r="H7" s="195">
        <v>2145.0320000000024</v>
      </c>
      <c r="I7" s="201">
        <v>5.6984860032106531E-2</v>
      </c>
      <c r="J7" s="111"/>
      <c r="O7" s="60"/>
    </row>
    <row r="8" spans="1:15" x14ac:dyDescent="0.2">
      <c r="A8" s="167" t="s">
        <v>315</v>
      </c>
      <c r="B8" s="280">
        <v>482473.82300000021</v>
      </c>
      <c r="C8" s="323">
        <v>4.7106268363389471E-2</v>
      </c>
      <c r="D8" s="280">
        <v>343445.93599999999</v>
      </c>
      <c r="E8" s="323">
        <v>4.2634578941521402E-2</v>
      </c>
      <c r="F8" s="280">
        <v>253742.60399999996</v>
      </c>
      <c r="G8" s="323">
        <v>3.637303154295523E-2</v>
      </c>
      <c r="H8" s="195">
        <v>1079662.3630000001</v>
      </c>
      <c r="I8" s="201">
        <v>4.2718413388475665E-2</v>
      </c>
      <c r="J8" s="111"/>
      <c r="O8" s="60"/>
    </row>
    <row r="9" spans="1:15" x14ac:dyDescent="0.2">
      <c r="A9" s="167" t="s">
        <v>316</v>
      </c>
      <c r="B9" s="280">
        <v>275694.74800000002</v>
      </c>
      <c r="C9" s="323">
        <v>5.0468910879010717E-2</v>
      </c>
      <c r="D9" s="280">
        <v>167875.04199999999</v>
      </c>
      <c r="E9" s="323">
        <v>4.8926102611910147E-2</v>
      </c>
      <c r="F9" s="280">
        <v>124255.19900000001</v>
      </c>
      <c r="G9" s="323">
        <v>4.5784782911752517E-2</v>
      </c>
      <c r="H9" s="195">
        <v>567824.98900000006</v>
      </c>
      <c r="I9" s="202">
        <v>4.891771386856706E-2</v>
      </c>
      <c r="J9" s="101"/>
      <c r="O9" s="104"/>
    </row>
    <row r="10" spans="1:15" x14ac:dyDescent="0.2">
      <c r="A10" s="170" t="s">
        <v>40</v>
      </c>
      <c r="B10" s="282">
        <v>102206.53600000002</v>
      </c>
      <c r="C10" s="324">
        <v>0.13909646025725866</v>
      </c>
      <c r="D10" s="282">
        <v>60799.815999999992</v>
      </c>
      <c r="E10" s="324">
        <v>0.13306213845151277</v>
      </c>
      <c r="F10" s="282">
        <v>45382.689000000006</v>
      </c>
      <c r="G10" s="324">
        <v>0.13192349925272007</v>
      </c>
      <c r="H10" s="196">
        <v>208389.04100000003</v>
      </c>
      <c r="I10" s="203">
        <v>0.13569428510805162</v>
      </c>
      <c r="J10" s="101"/>
      <c r="O10" s="127"/>
    </row>
    <row r="11" spans="1:15" x14ac:dyDescent="0.2">
      <c r="A11" s="170" t="s">
        <v>39</v>
      </c>
      <c r="B11" s="282">
        <v>8159.2530000000006</v>
      </c>
      <c r="C11" s="324">
        <v>0.19710016883319953</v>
      </c>
      <c r="D11" s="282">
        <v>7820.7650000000003</v>
      </c>
      <c r="E11" s="324">
        <v>0.23699649118894142</v>
      </c>
      <c r="F11" s="282">
        <v>6664.9309999999996</v>
      </c>
      <c r="G11" s="324">
        <v>0.24446447292895629</v>
      </c>
      <c r="H11" s="196">
        <v>22644.949000000001</v>
      </c>
      <c r="I11" s="203">
        <v>0.22275319257588541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282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65150.316999999995</v>
      </c>
      <c r="C16" s="324">
        <v>2.805362566508391E-2</v>
      </c>
      <c r="D16" s="282">
        <v>34853.792999999998</v>
      </c>
      <c r="E16" s="324">
        <v>2.5651450566461072E-2</v>
      </c>
      <c r="F16" s="282">
        <v>27061.186999999998</v>
      </c>
      <c r="G16" s="324">
        <v>2.692434645923646E-2</v>
      </c>
      <c r="H16" s="196">
        <v>127065.29699999999</v>
      </c>
      <c r="I16" s="203">
        <v>2.7114915261393206E-2</v>
      </c>
      <c r="J16" s="101"/>
      <c r="O16" s="127"/>
    </row>
    <row r="17" spans="1:15" x14ac:dyDescent="0.2">
      <c r="A17" s="170" t="s">
        <v>72</v>
      </c>
      <c r="B17" s="282">
        <v>74255.77</v>
      </c>
      <c r="C17" s="324">
        <v>0.95441097689129628</v>
      </c>
      <c r="D17" s="282">
        <v>42562.19</v>
      </c>
      <c r="E17" s="324">
        <v>0.96416507849635125</v>
      </c>
      <c r="F17" s="282">
        <v>27184.1</v>
      </c>
      <c r="G17" s="324">
        <v>0.9634292340723235</v>
      </c>
      <c r="H17" s="196">
        <v>144002.06</v>
      </c>
      <c r="I17" s="203">
        <v>0.95897299191097873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46.188000000000002</v>
      </c>
      <c r="C22" s="324">
        <v>2.3625638288142761E-4</v>
      </c>
      <c r="D22" s="282">
        <v>25.381</v>
      </c>
      <c r="E22" s="324">
        <v>1.3715597888477741E-4</v>
      </c>
      <c r="F22" s="282">
        <v>18.021999999999998</v>
      </c>
      <c r="G22" s="324">
        <v>1.2873980121751763E-4</v>
      </c>
      <c r="H22" s="196">
        <v>89.591000000000008</v>
      </c>
      <c r="I22" s="203">
        <v>1.7211186687721603E-4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5339.7119999999995</v>
      </c>
      <c r="C24" s="324">
        <v>0.21538856842172771</v>
      </c>
      <c r="D24" s="282">
        <v>46.835999999999999</v>
      </c>
      <c r="E24" s="324">
        <v>2.3488748109305228E-2</v>
      </c>
      <c r="F24" s="282">
        <v>2679.4169999999999</v>
      </c>
      <c r="G24" s="324">
        <v>0.60555696807590997</v>
      </c>
      <c r="H24" s="196">
        <v>8065.9650000000001</v>
      </c>
      <c r="I24" s="203">
        <v>0.25844370587197152</v>
      </c>
      <c r="J24" s="101"/>
      <c r="O24" s="127"/>
    </row>
    <row r="25" spans="1:15" x14ac:dyDescent="0.2">
      <c r="A25" s="170" t="s">
        <v>30</v>
      </c>
      <c r="B25" s="282">
        <v>20536.972000000002</v>
      </c>
      <c r="C25" s="324">
        <v>1.6077402157194345E-2</v>
      </c>
      <c r="D25" s="282">
        <v>21766.261000000006</v>
      </c>
      <c r="E25" s="324">
        <v>2.5418555506363443E-2</v>
      </c>
      <c r="F25" s="282">
        <v>15264.853000000003</v>
      </c>
      <c r="G25" s="324">
        <v>2.0801737451974733E-2</v>
      </c>
      <c r="H25" s="196">
        <v>57568.08600000001</v>
      </c>
      <c r="I25" s="203">
        <v>2.0075907678885015E-2</v>
      </c>
      <c r="J25" s="101"/>
      <c r="O25" s="98"/>
    </row>
    <row r="26" spans="1:15" ht="13.5" customHeight="1" x14ac:dyDescent="0.2">
      <c r="A26" s="168" t="s">
        <v>318</v>
      </c>
      <c r="B26" s="280">
        <v>277024.79900000006</v>
      </c>
      <c r="C26" s="323">
        <v>5.7348954531216148E-2</v>
      </c>
      <c r="D26" s="280">
        <v>163380.02100000001</v>
      </c>
      <c r="E26" s="323">
        <v>5.5802573732819591E-2</v>
      </c>
      <c r="F26" s="280">
        <v>121483.36900000001</v>
      </c>
      <c r="G26" s="323">
        <v>5.3046305776631664E-2</v>
      </c>
      <c r="H26" s="195">
        <v>561888.18900000001</v>
      </c>
      <c r="I26" s="202">
        <v>5.5917772956855877E-2</v>
      </c>
      <c r="J26" s="10"/>
      <c r="O26" s="78"/>
    </row>
    <row r="27" spans="1:15" ht="12.75" customHeight="1" x14ac:dyDescent="0.2">
      <c r="A27" s="170" t="s">
        <v>26</v>
      </c>
      <c r="B27" s="282">
        <v>61780.875</v>
      </c>
      <c r="C27" s="324">
        <v>5.4000843119707591E-2</v>
      </c>
      <c r="D27" s="282">
        <v>48713.231999999996</v>
      </c>
      <c r="E27" s="324">
        <v>4.8432266445303906E-2</v>
      </c>
      <c r="F27" s="282">
        <v>41688.002999999997</v>
      </c>
      <c r="G27" s="324">
        <v>4.7024836453004454E-2</v>
      </c>
      <c r="H27" s="196">
        <v>152182.10999999999</v>
      </c>
      <c r="I27" s="203">
        <v>5.0119521363758225E-2</v>
      </c>
      <c r="J27" s="101"/>
      <c r="O27" s="78"/>
    </row>
    <row r="28" spans="1:15" ht="12.75" customHeight="1" x14ac:dyDescent="0.2">
      <c r="A28" s="170" t="s">
        <v>0</v>
      </c>
      <c r="B28" s="282">
        <v>37.1</v>
      </c>
      <c r="C28" s="324">
        <v>2.1250213404265747E-4</v>
      </c>
      <c r="D28" s="282">
        <v>1256.3</v>
      </c>
      <c r="E28" s="324">
        <v>9.4651367475688114E-3</v>
      </c>
      <c r="F28" s="282">
        <v>960.49</v>
      </c>
      <c r="G28" s="324">
        <v>8.6791027953426643E-3</v>
      </c>
      <c r="H28" s="196">
        <v>2253.89</v>
      </c>
      <c r="I28" s="203">
        <v>5.3923051848793497E-3</v>
      </c>
      <c r="J28" s="101"/>
      <c r="O28" s="78"/>
    </row>
    <row r="29" spans="1:15" ht="12.75" customHeight="1" x14ac:dyDescent="0.2">
      <c r="A29" s="170" t="s">
        <v>1</v>
      </c>
      <c r="B29" s="282">
        <v>2753.4540000000002</v>
      </c>
      <c r="C29" s="324">
        <v>5.7382654522806137E-2</v>
      </c>
      <c r="D29" s="282">
        <v>594.74099999999999</v>
      </c>
      <c r="E29" s="324">
        <v>3.3494092391817935E-2</v>
      </c>
      <c r="F29" s="282">
        <v>284.57100000000003</v>
      </c>
      <c r="G29" s="324">
        <v>5.9157573502356349E-2</v>
      </c>
      <c r="H29" s="196">
        <v>3632.7660000000001</v>
      </c>
      <c r="I29" s="203">
        <v>5.1491298515602878E-2</v>
      </c>
      <c r="J29" s="101"/>
      <c r="O29" s="78"/>
    </row>
    <row r="30" spans="1:15" ht="12.75" customHeight="1" x14ac:dyDescent="0.2">
      <c r="A30" s="170" t="s">
        <v>2</v>
      </c>
      <c r="B30" s="282">
        <v>393.35299999999995</v>
      </c>
      <c r="C30" s="324">
        <v>2.0698905705324233E-2</v>
      </c>
      <c r="D30" s="282">
        <v>174.25399999999999</v>
      </c>
      <c r="E30" s="324">
        <v>2.8100380479287142E-2</v>
      </c>
      <c r="F30" s="282">
        <v>140.101</v>
      </c>
      <c r="G30" s="324">
        <v>4.8419550161051747E-2</v>
      </c>
      <c r="H30" s="196">
        <v>707.70799999999997</v>
      </c>
      <c r="I30" s="203">
        <v>2.5186977472661826E-2</v>
      </c>
      <c r="J30" s="101"/>
    </row>
    <row r="31" spans="1:15" x14ac:dyDescent="0.2">
      <c r="A31" s="170" t="s">
        <v>6</v>
      </c>
      <c r="B31" s="282">
        <v>1781.1659999999999</v>
      </c>
      <c r="C31" s="324">
        <v>3.9190219384927991E-2</v>
      </c>
      <c r="D31" s="282">
        <v>1292.337</v>
      </c>
      <c r="E31" s="324">
        <v>3.6905594348679606E-2</v>
      </c>
      <c r="F31" s="282">
        <v>703.80199999999991</v>
      </c>
      <c r="G31" s="324">
        <v>2.793351920699829E-2</v>
      </c>
      <c r="H31" s="196">
        <v>3777.3049999999994</v>
      </c>
      <c r="I31" s="203">
        <v>3.5748866931920698E-2</v>
      </c>
      <c r="J31" s="101"/>
    </row>
    <row r="32" spans="1:15" x14ac:dyDescent="0.2">
      <c r="A32" s="170" t="s">
        <v>25</v>
      </c>
      <c r="B32" s="282">
        <v>134541.77000000002</v>
      </c>
      <c r="C32" s="324">
        <v>6.3474585651161777E-2</v>
      </c>
      <c r="D32" s="282">
        <v>75180.563999999984</v>
      </c>
      <c r="E32" s="324">
        <v>6.6388491671858021E-2</v>
      </c>
      <c r="F32" s="282">
        <v>52559.516999999993</v>
      </c>
      <c r="G32" s="324">
        <v>5.9788252293777849E-2</v>
      </c>
      <c r="H32" s="196">
        <v>262281.85100000002</v>
      </c>
      <c r="I32" s="203">
        <v>6.3488908645453618E-2</v>
      </c>
      <c r="J32" s="101"/>
    </row>
    <row r="33" spans="1:10" x14ac:dyDescent="0.2">
      <c r="A33" s="170" t="s">
        <v>5</v>
      </c>
      <c r="B33" s="282">
        <v>68453.843000000023</v>
      </c>
      <c r="C33" s="324">
        <v>5.8391499325320985E-2</v>
      </c>
      <c r="D33" s="282">
        <v>32188.624</v>
      </c>
      <c r="E33" s="324">
        <v>5.8785834524882521E-2</v>
      </c>
      <c r="F33" s="282">
        <v>22322.498000000003</v>
      </c>
      <c r="G33" s="324">
        <v>6.3955126632379761E-2</v>
      </c>
      <c r="H33" s="196">
        <v>122964.96500000003</v>
      </c>
      <c r="I33" s="203">
        <v>5.9434467796227963E-2</v>
      </c>
      <c r="J33" s="101"/>
    </row>
    <row r="34" spans="1:10" x14ac:dyDescent="0.2">
      <c r="A34" s="170" t="s">
        <v>3</v>
      </c>
      <c r="B34" s="282">
        <v>7283.2380000000003</v>
      </c>
      <c r="C34" s="324">
        <v>6.7767367653739377E-2</v>
      </c>
      <c r="D34" s="282">
        <v>3979.9689999999996</v>
      </c>
      <c r="E34" s="324">
        <v>7.9084297642709217E-2</v>
      </c>
      <c r="F34" s="282">
        <v>2824.3870000000002</v>
      </c>
      <c r="G34" s="324">
        <v>8.8446601652916887E-2</v>
      </c>
      <c r="H34" s="196">
        <v>14087.594000000001</v>
      </c>
      <c r="I34" s="203">
        <v>7.4249565505246598E-2</v>
      </c>
      <c r="J34" s="101"/>
    </row>
    <row r="35" spans="1:10" ht="12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5.6984860032106531E-2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4.2718413388475665E-2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4.891771386856706E-2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A5:A6"/>
    <mergeCell ref="B5:C5"/>
    <mergeCell ref="D5:E5"/>
    <mergeCell ref="F5:G5"/>
    <mergeCell ref="H5:I5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{029605AC-0507-4D5B-8D5B-24A1B2AF878B}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9605AC-0507-4D5B-8D5B-24A1B2AF878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customWidth="1"/>
    <col min="4" max="4" width="14.42578125" style="74" customWidth="1"/>
    <col min="5" max="5" width="8" style="74" customWidth="1"/>
    <col min="6" max="6" width="14.42578125" style="74" customWidth="1"/>
    <col min="7" max="7" width="8" style="74" customWidth="1"/>
    <col min="8" max="8" width="14.42578125" style="74" customWidth="1"/>
    <col min="9" max="9" width="8" style="74" customWidth="1"/>
    <col min="10" max="10" width="14.42578125" style="74" customWidth="1"/>
    <col min="11" max="11" width="8" style="74" customWidth="1"/>
    <col min="12" max="12" width="14.42578125" style="74" customWidth="1"/>
    <col min="13" max="13" width="8" style="74" customWidth="1"/>
    <col min="14" max="26" width="9.140625" style="74" customWidth="1"/>
    <col min="27" max="16384" width="9.140625" style="74"/>
  </cols>
  <sheetData>
    <row r="1" spans="1:21" ht="18" x14ac:dyDescent="0.25">
      <c r="A1" s="89" t="s">
        <v>46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101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01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51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52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3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3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54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55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O42"/>
  <sheetViews>
    <sheetView showGridLines="0" zoomScaleNormal="100" zoomScaleSheetLayoutView="90" workbookViewId="0">
      <selection activeCell="O25" sqref="O25"/>
    </sheetView>
  </sheetViews>
  <sheetFormatPr defaultColWidth="9.140625" defaultRowHeight="12" x14ac:dyDescent="0.2"/>
  <cols>
    <col min="1" max="1" width="6.28515625" style="74" customWidth="1"/>
    <col min="2" max="6" width="9.140625" style="74"/>
    <col min="7" max="7" width="9.140625" style="74" customWidth="1"/>
    <col min="8" max="8" width="9.140625" style="80" customWidth="1"/>
    <col min="9" max="9" width="9.140625" style="74" customWidth="1"/>
    <col min="10" max="10" width="9" style="74" customWidth="1"/>
    <col min="11" max="11" width="10.7109375" style="74" customWidth="1"/>
    <col min="12" max="16384" width="9.140625" style="74"/>
  </cols>
  <sheetData>
    <row r="1" spans="1:15" ht="20.25" x14ac:dyDescent="0.3">
      <c r="A1" s="215" t="s">
        <v>198</v>
      </c>
      <c r="J1" s="211"/>
      <c r="K1" s="211"/>
      <c r="L1" s="179"/>
      <c r="M1" s="179"/>
      <c r="N1" s="179"/>
      <c r="O1" s="179"/>
    </row>
    <row r="2" spans="1:15" ht="6" customHeight="1" x14ac:dyDescent="0.2">
      <c r="A2" s="212"/>
      <c r="B2" s="81"/>
      <c r="C2" s="81"/>
      <c r="D2" s="81"/>
      <c r="E2" s="81"/>
      <c r="F2" s="81"/>
      <c r="G2" s="81"/>
      <c r="H2" s="213"/>
      <c r="I2" s="81"/>
      <c r="J2" s="214"/>
      <c r="K2" s="214"/>
      <c r="L2" s="179"/>
      <c r="M2" s="179"/>
      <c r="N2" s="179"/>
      <c r="O2" s="179"/>
    </row>
    <row r="3" spans="1:15" s="81" customFormat="1" ht="15" x14ac:dyDescent="0.25">
      <c r="A3" s="221" t="s">
        <v>204</v>
      </c>
      <c r="B3" s="222" t="s">
        <v>248</v>
      </c>
      <c r="C3" s="225"/>
      <c r="D3" s="225"/>
      <c r="E3" s="225"/>
      <c r="F3" s="225"/>
      <c r="G3" s="225"/>
      <c r="H3" s="232"/>
      <c r="I3" s="226"/>
      <c r="J3" s="223"/>
      <c r="K3" s="224">
        <v>4</v>
      </c>
      <c r="L3" s="181"/>
      <c r="M3" s="181"/>
      <c r="N3" s="181"/>
      <c r="O3" s="181"/>
    </row>
    <row r="4" spans="1:15" s="81" customFormat="1" ht="15" x14ac:dyDescent="0.25">
      <c r="A4" s="221" t="s">
        <v>205</v>
      </c>
      <c r="B4" s="222" t="s">
        <v>328</v>
      </c>
      <c r="C4" s="225"/>
      <c r="D4" s="225"/>
      <c r="E4" s="225"/>
      <c r="F4" s="225"/>
      <c r="G4" s="225"/>
      <c r="H4" s="232"/>
      <c r="I4" s="226"/>
      <c r="J4" s="223"/>
      <c r="K4" s="224">
        <v>5</v>
      </c>
      <c r="L4" s="181"/>
      <c r="M4" s="181"/>
      <c r="N4" s="181"/>
      <c r="O4" s="181"/>
    </row>
    <row r="5" spans="1:15" s="81" customFormat="1" ht="15" x14ac:dyDescent="0.25">
      <c r="A5" s="221" t="s">
        <v>206</v>
      </c>
      <c r="B5" s="222" t="s">
        <v>249</v>
      </c>
      <c r="C5" s="225"/>
      <c r="D5" s="225"/>
      <c r="E5" s="226"/>
      <c r="F5" s="226"/>
      <c r="G5" s="226"/>
      <c r="H5" s="225"/>
      <c r="I5" s="226"/>
      <c r="J5" s="225"/>
      <c r="K5" s="224">
        <v>6</v>
      </c>
      <c r="L5" s="181"/>
      <c r="M5" s="181"/>
      <c r="N5" s="181"/>
      <c r="O5" s="181"/>
    </row>
    <row r="6" spans="1:15" s="81" customFormat="1" ht="15" x14ac:dyDescent="0.25">
      <c r="A6" s="221" t="s">
        <v>207</v>
      </c>
      <c r="B6" s="222" t="s">
        <v>250</v>
      </c>
      <c r="C6" s="225"/>
      <c r="D6" s="225"/>
      <c r="E6" s="226"/>
      <c r="F6" s="226"/>
      <c r="G6" s="226"/>
      <c r="H6" s="225"/>
      <c r="I6" s="226"/>
      <c r="J6" s="225"/>
      <c r="K6" s="224">
        <v>7</v>
      </c>
      <c r="L6" s="181"/>
      <c r="M6" s="181"/>
      <c r="N6" s="181"/>
      <c r="O6" s="181"/>
    </row>
    <row r="7" spans="1:15" s="81" customFormat="1" ht="15" x14ac:dyDescent="0.25">
      <c r="A7" s="221" t="s">
        <v>208</v>
      </c>
      <c r="B7" s="222" t="s">
        <v>112</v>
      </c>
      <c r="C7" s="225"/>
      <c r="D7" s="225"/>
      <c r="E7" s="226"/>
      <c r="F7" s="226"/>
      <c r="G7" s="226"/>
      <c r="H7" s="225"/>
      <c r="I7" s="226"/>
      <c r="J7" s="225"/>
      <c r="K7" s="224">
        <v>7</v>
      </c>
      <c r="L7" s="181"/>
      <c r="M7" s="181"/>
      <c r="N7" s="181"/>
      <c r="O7" s="181"/>
    </row>
    <row r="8" spans="1:15" s="81" customFormat="1" ht="15" x14ac:dyDescent="0.25">
      <c r="A8" s="221" t="s">
        <v>209</v>
      </c>
      <c r="B8" s="222" t="s">
        <v>111</v>
      </c>
      <c r="C8" s="225"/>
      <c r="D8" s="225"/>
      <c r="E8" s="226"/>
      <c r="F8" s="226"/>
      <c r="G8" s="226"/>
      <c r="H8" s="225"/>
      <c r="I8" s="226"/>
      <c r="J8" s="225"/>
      <c r="K8" s="224">
        <v>8</v>
      </c>
      <c r="L8" s="181"/>
      <c r="M8" s="181"/>
      <c r="N8" s="181"/>
      <c r="O8" s="181"/>
    </row>
    <row r="9" spans="1:15" s="81" customFormat="1" ht="15" x14ac:dyDescent="0.25">
      <c r="A9" s="221" t="s">
        <v>210</v>
      </c>
      <c r="B9" s="222" t="s">
        <v>329</v>
      </c>
      <c r="C9" s="225"/>
      <c r="D9" s="225"/>
      <c r="E9" s="226"/>
      <c r="F9" s="226"/>
      <c r="G9" s="226"/>
      <c r="H9" s="225"/>
      <c r="I9" s="226"/>
      <c r="J9" s="225"/>
      <c r="K9" s="224">
        <v>9</v>
      </c>
      <c r="L9" s="181"/>
      <c r="M9" s="181"/>
      <c r="N9" s="181"/>
      <c r="O9" s="181"/>
    </row>
    <row r="10" spans="1:15" s="81" customFormat="1" ht="15" x14ac:dyDescent="0.25">
      <c r="A10" s="221" t="s">
        <v>211</v>
      </c>
      <c r="B10" s="222" t="s">
        <v>251</v>
      </c>
      <c r="C10" s="225"/>
      <c r="D10" s="225"/>
      <c r="E10" s="226"/>
      <c r="F10" s="226"/>
      <c r="G10" s="226"/>
      <c r="H10" s="225"/>
      <c r="I10" s="226"/>
      <c r="J10" s="225"/>
      <c r="K10" s="224">
        <v>10</v>
      </c>
      <c r="L10" s="181"/>
      <c r="M10" s="181"/>
      <c r="N10" s="181"/>
      <c r="O10" s="181"/>
    </row>
    <row r="11" spans="1:15" s="81" customFormat="1" ht="15" x14ac:dyDescent="0.25">
      <c r="A11" s="221" t="s">
        <v>212</v>
      </c>
      <c r="B11" s="222" t="s">
        <v>119</v>
      </c>
      <c r="C11" s="225"/>
      <c r="D11" s="225"/>
      <c r="E11" s="226"/>
      <c r="F11" s="226"/>
      <c r="G11" s="226"/>
      <c r="H11" s="225"/>
      <c r="I11" s="226"/>
      <c r="J11" s="225"/>
      <c r="K11" s="224">
        <v>10</v>
      </c>
      <c r="L11" s="181"/>
      <c r="M11" s="181"/>
      <c r="N11" s="181"/>
      <c r="O11" s="181"/>
    </row>
    <row r="12" spans="1:15" s="81" customFormat="1" ht="15" x14ac:dyDescent="0.25">
      <c r="A12" s="221" t="s">
        <v>213</v>
      </c>
      <c r="B12" s="222" t="s">
        <v>120</v>
      </c>
      <c r="C12" s="225"/>
      <c r="D12" s="225"/>
      <c r="E12" s="226"/>
      <c r="F12" s="226"/>
      <c r="G12" s="226"/>
      <c r="H12" s="225"/>
      <c r="I12" s="226"/>
      <c r="J12" s="225"/>
      <c r="K12" s="224">
        <v>11</v>
      </c>
      <c r="L12" s="181"/>
      <c r="M12" s="181"/>
      <c r="N12" s="181"/>
      <c r="O12" s="181"/>
    </row>
    <row r="13" spans="1:15" s="81" customFormat="1" ht="15" x14ac:dyDescent="0.25">
      <c r="A13" s="221" t="s">
        <v>280</v>
      </c>
      <c r="B13" s="222" t="s">
        <v>330</v>
      </c>
      <c r="C13" s="225"/>
      <c r="D13" s="233"/>
      <c r="E13" s="226"/>
      <c r="F13" s="226"/>
      <c r="G13" s="226"/>
      <c r="H13" s="225"/>
      <c r="I13" s="226"/>
      <c r="J13" s="225"/>
      <c r="K13" s="224">
        <v>12</v>
      </c>
      <c r="L13" s="181"/>
      <c r="M13" s="181"/>
      <c r="N13" s="181"/>
      <c r="O13" s="181"/>
    </row>
    <row r="14" spans="1:15" s="81" customFormat="1" ht="15" x14ac:dyDescent="0.25">
      <c r="A14" s="221" t="s">
        <v>281</v>
      </c>
      <c r="B14" s="222" t="s">
        <v>123</v>
      </c>
      <c r="C14" s="225"/>
      <c r="D14" s="225"/>
      <c r="E14" s="226"/>
      <c r="F14" s="226"/>
      <c r="G14" s="226"/>
      <c r="H14" s="225"/>
      <c r="I14" s="226"/>
      <c r="J14" s="225"/>
      <c r="K14" s="224">
        <v>13</v>
      </c>
      <c r="L14" s="181"/>
      <c r="M14" s="181"/>
      <c r="N14" s="181"/>
      <c r="O14" s="181"/>
    </row>
    <row r="15" spans="1:15" s="81" customFormat="1" ht="15" x14ac:dyDescent="0.25">
      <c r="A15" s="221" t="s">
        <v>214</v>
      </c>
      <c r="B15" s="222" t="s">
        <v>252</v>
      </c>
      <c r="C15" s="225"/>
      <c r="D15" s="225"/>
      <c r="E15" s="226"/>
      <c r="F15" s="226"/>
      <c r="G15" s="226"/>
      <c r="H15" s="225"/>
      <c r="I15" s="226"/>
      <c r="J15" s="225"/>
      <c r="K15" s="224">
        <v>14</v>
      </c>
      <c r="L15" s="181"/>
      <c r="M15" s="181"/>
      <c r="N15" s="181"/>
      <c r="O15" s="181"/>
    </row>
    <row r="16" spans="1:15" s="81" customFormat="1" ht="15" x14ac:dyDescent="0.25">
      <c r="A16" s="221" t="s">
        <v>215</v>
      </c>
      <c r="B16" s="222" t="s">
        <v>253</v>
      </c>
      <c r="C16" s="225"/>
      <c r="D16" s="225"/>
      <c r="E16" s="226"/>
      <c r="F16" s="226"/>
      <c r="G16" s="226"/>
      <c r="H16" s="225"/>
      <c r="I16" s="226"/>
      <c r="J16" s="225"/>
      <c r="K16" s="224">
        <v>15</v>
      </c>
      <c r="L16" s="181"/>
      <c r="M16" s="181"/>
      <c r="N16" s="181"/>
      <c r="O16" s="181"/>
    </row>
    <row r="17" spans="1:15" s="81" customFormat="1" ht="15" x14ac:dyDescent="0.25">
      <c r="A17" s="221" t="s">
        <v>216</v>
      </c>
      <c r="B17" s="222" t="s">
        <v>117</v>
      </c>
      <c r="C17" s="225"/>
      <c r="D17" s="225"/>
      <c r="E17" s="226"/>
      <c r="F17" s="226"/>
      <c r="G17" s="226"/>
      <c r="H17" s="225"/>
      <c r="I17" s="226"/>
      <c r="J17" s="225"/>
      <c r="K17" s="224">
        <v>15</v>
      </c>
      <c r="L17" s="181"/>
      <c r="M17" s="181"/>
      <c r="N17" s="181"/>
      <c r="O17" s="181"/>
    </row>
    <row r="18" spans="1:15" s="81" customFormat="1" ht="15" x14ac:dyDescent="0.25">
      <c r="A18" s="221" t="s">
        <v>217</v>
      </c>
      <c r="B18" s="222" t="s">
        <v>118</v>
      </c>
      <c r="C18" s="225"/>
      <c r="D18" s="225"/>
      <c r="E18" s="226"/>
      <c r="F18" s="226"/>
      <c r="G18" s="226"/>
      <c r="H18" s="225"/>
      <c r="I18" s="226"/>
      <c r="J18" s="225"/>
      <c r="K18" s="224">
        <v>16</v>
      </c>
      <c r="L18" s="181"/>
      <c r="M18" s="181"/>
      <c r="N18" s="181"/>
      <c r="O18" s="181"/>
    </row>
    <row r="19" spans="1:15" s="146" customFormat="1" ht="15" x14ac:dyDescent="0.25">
      <c r="A19" s="221" t="s">
        <v>218</v>
      </c>
      <c r="B19" s="222" t="s">
        <v>254</v>
      </c>
      <c r="C19" s="225"/>
      <c r="D19" s="225"/>
      <c r="E19" s="226"/>
      <c r="F19" s="226"/>
      <c r="G19" s="226"/>
      <c r="H19" s="225"/>
      <c r="I19" s="226"/>
      <c r="J19" s="225"/>
      <c r="K19" s="224">
        <v>17</v>
      </c>
      <c r="L19" s="181"/>
      <c r="M19" s="184"/>
      <c r="N19" s="184"/>
      <c r="O19" s="184"/>
    </row>
    <row r="20" spans="1:15" s="81" customFormat="1" ht="15" x14ac:dyDescent="0.25">
      <c r="A20" s="221" t="s">
        <v>219</v>
      </c>
      <c r="B20" s="222" t="s">
        <v>142</v>
      </c>
      <c r="C20" s="225"/>
      <c r="D20" s="225"/>
      <c r="E20" s="226"/>
      <c r="F20" s="226"/>
      <c r="G20" s="226"/>
      <c r="H20" s="225"/>
      <c r="I20" s="226"/>
      <c r="J20" s="225"/>
      <c r="K20" s="224">
        <v>17</v>
      </c>
      <c r="L20" s="181"/>
      <c r="M20" s="181"/>
      <c r="N20" s="181"/>
      <c r="O20" s="181"/>
    </row>
    <row r="21" spans="1:15" s="81" customFormat="1" ht="15" x14ac:dyDescent="0.25">
      <c r="A21" s="221" t="s">
        <v>220</v>
      </c>
      <c r="B21" s="222" t="s">
        <v>143</v>
      </c>
      <c r="C21" s="225"/>
      <c r="D21" s="225"/>
      <c r="E21" s="226"/>
      <c r="F21" s="226"/>
      <c r="G21" s="226"/>
      <c r="H21" s="225"/>
      <c r="I21" s="226"/>
      <c r="J21" s="225"/>
      <c r="K21" s="224">
        <v>18</v>
      </c>
      <c r="L21" s="181"/>
      <c r="M21" s="181"/>
      <c r="N21" s="181"/>
      <c r="O21" s="181"/>
    </row>
    <row r="22" spans="1:15" s="81" customFormat="1" ht="15" x14ac:dyDescent="0.25">
      <c r="A22" s="221" t="s">
        <v>221</v>
      </c>
      <c r="B22" s="222" t="s">
        <v>130</v>
      </c>
      <c r="C22" s="225"/>
      <c r="D22" s="225"/>
      <c r="E22" s="226"/>
      <c r="F22" s="226"/>
      <c r="G22" s="226"/>
      <c r="H22" s="225"/>
      <c r="I22" s="226"/>
      <c r="J22" s="225"/>
      <c r="K22" s="224">
        <v>19</v>
      </c>
      <c r="L22" s="181"/>
      <c r="M22" s="181"/>
      <c r="N22" s="181"/>
      <c r="O22" s="181"/>
    </row>
    <row r="23" spans="1:15" s="81" customFormat="1" ht="15" x14ac:dyDescent="0.25">
      <c r="A23" s="221" t="s">
        <v>222</v>
      </c>
      <c r="B23" s="222" t="s">
        <v>131</v>
      </c>
      <c r="C23" s="225"/>
      <c r="D23" s="225"/>
      <c r="E23" s="226"/>
      <c r="F23" s="226"/>
      <c r="G23" s="226"/>
      <c r="H23" s="225"/>
      <c r="I23" s="226"/>
      <c r="J23" s="225"/>
      <c r="K23" s="224">
        <v>20</v>
      </c>
      <c r="L23" s="181"/>
      <c r="M23" s="181"/>
      <c r="N23" s="181"/>
      <c r="O23" s="181"/>
    </row>
    <row r="24" spans="1:15" s="81" customFormat="1" ht="15" x14ac:dyDescent="0.25">
      <c r="A24" s="221" t="s">
        <v>223</v>
      </c>
      <c r="B24" s="222" t="s">
        <v>140</v>
      </c>
      <c r="C24" s="225"/>
      <c r="D24" s="225"/>
      <c r="E24" s="226"/>
      <c r="F24" s="226"/>
      <c r="G24" s="226"/>
      <c r="H24" s="225"/>
      <c r="I24" s="226"/>
      <c r="J24" s="225"/>
      <c r="K24" s="224">
        <v>21</v>
      </c>
      <c r="L24" s="181"/>
      <c r="M24" s="181"/>
      <c r="N24" s="181"/>
      <c r="O24" s="181"/>
    </row>
    <row r="25" spans="1:15" s="81" customFormat="1" ht="15" x14ac:dyDescent="0.25">
      <c r="A25" s="221" t="s">
        <v>224</v>
      </c>
      <c r="B25" s="222" t="s">
        <v>132</v>
      </c>
      <c r="C25" s="225"/>
      <c r="D25" s="225"/>
      <c r="E25" s="226"/>
      <c r="F25" s="226"/>
      <c r="G25" s="226"/>
      <c r="H25" s="225"/>
      <c r="I25" s="226"/>
      <c r="J25" s="225"/>
      <c r="K25" s="224">
        <v>22</v>
      </c>
      <c r="L25" s="181"/>
      <c r="M25" s="181"/>
      <c r="N25" s="181"/>
      <c r="O25" s="181"/>
    </row>
    <row r="26" spans="1:15" s="81" customFormat="1" ht="15" x14ac:dyDescent="0.25">
      <c r="A26" s="221" t="s">
        <v>225</v>
      </c>
      <c r="B26" s="222" t="s">
        <v>133</v>
      </c>
      <c r="C26" s="225"/>
      <c r="D26" s="225"/>
      <c r="E26" s="226"/>
      <c r="F26" s="226"/>
      <c r="G26" s="226"/>
      <c r="H26" s="225"/>
      <c r="I26" s="226"/>
      <c r="J26" s="225"/>
      <c r="K26" s="224">
        <v>23</v>
      </c>
      <c r="L26" s="181"/>
      <c r="M26" s="181"/>
      <c r="N26" s="181"/>
      <c r="O26" s="181"/>
    </row>
    <row r="27" spans="1:15" s="81" customFormat="1" ht="15" x14ac:dyDescent="0.25">
      <c r="A27" s="221" t="s">
        <v>226</v>
      </c>
      <c r="B27" s="222" t="s">
        <v>134</v>
      </c>
      <c r="C27" s="225"/>
      <c r="D27" s="225"/>
      <c r="E27" s="226"/>
      <c r="F27" s="226"/>
      <c r="G27" s="226"/>
      <c r="H27" s="225"/>
      <c r="I27" s="226"/>
      <c r="J27" s="225"/>
      <c r="K27" s="224">
        <v>24</v>
      </c>
      <c r="L27" s="181"/>
      <c r="M27" s="181"/>
      <c r="N27" s="181"/>
      <c r="O27" s="181"/>
    </row>
    <row r="28" spans="1:15" s="81" customFormat="1" ht="15" x14ac:dyDescent="0.25">
      <c r="A28" s="221" t="s">
        <v>227</v>
      </c>
      <c r="B28" s="222" t="s">
        <v>135</v>
      </c>
      <c r="C28" s="225"/>
      <c r="D28" s="225"/>
      <c r="E28" s="226"/>
      <c r="F28" s="226"/>
      <c r="G28" s="226"/>
      <c r="H28" s="225"/>
      <c r="I28" s="226"/>
      <c r="J28" s="225"/>
      <c r="K28" s="224">
        <v>25</v>
      </c>
      <c r="L28" s="181"/>
      <c r="M28" s="181"/>
      <c r="N28" s="181"/>
      <c r="O28" s="181"/>
    </row>
    <row r="29" spans="1:15" s="81" customFormat="1" ht="15" x14ac:dyDescent="0.25">
      <c r="A29" s="221" t="s">
        <v>228</v>
      </c>
      <c r="B29" s="222" t="s">
        <v>136</v>
      </c>
      <c r="C29" s="225"/>
      <c r="D29" s="225"/>
      <c r="E29" s="226"/>
      <c r="F29" s="226"/>
      <c r="G29" s="226"/>
      <c r="H29" s="225"/>
      <c r="I29" s="226"/>
      <c r="J29" s="225"/>
      <c r="K29" s="224">
        <v>26</v>
      </c>
      <c r="L29" s="181"/>
      <c r="M29" s="181"/>
      <c r="N29" s="181"/>
      <c r="O29" s="181"/>
    </row>
    <row r="30" spans="1:15" s="81" customFormat="1" ht="15" x14ac:dyDescent="0.25">
      <c r="A30" s="221" t="s">
        <v>229</v>
      </c>
      <c r="B30" s="222" t="s">
        <v>137</v>
      </c>
      <c r="C30" s="225"/>
      <c r="D30" s="225"/>
      <c r="E30" s="226"/>
      <c r="F30" s="226"/>
      <c r="G30" s="226"/>
      <c r="H30" s="225"/>
      <c r="I30" s="226"/>
      <c r="J30" s="225"/>
      <c r="K30" s="224">
        <v>27</v>
      </c>
      <c r="L30" s="181"/>
      <c r="M30" s="181"/>
      <c r="N30" s="181"/>
      <c r="O30" s="181"/>
    </row>
    <row r="31" spans="1:15" s="81" customFormat="1" ht="15" x14ac:dyDescent="0.25">
      <c r="A31" s="221" t="s">
        <v>230</v>
      </c>
      <c r="B31" s="222" t="s">
        <v>138</v>
      </c>
      <c r="C31" s="225"/>
      <c r="D31" s="225"/>
      <c r="E31" s="226"/>
      <c r="F31" s="226"/>
      <c r="G31" s="226"/>
      <c r="H31" s="225"/>
      <c r="I31" s="226"/>
      <c r="J31" s="225"/>
      <c r="K31" s="224">
        <v>28</v>
      </c>
      <c r="L31" s="181"/>
      <c r="M31" s="181"/>
      <c r="N31" s="181"/>
      <c r="O31" s="181"/>
    </row>
    <row r="32" spans="1:15" s="81" customFormat="1" ht="15" x14ac:dyDescent="0.25">
      <c r="A32" s="221" t="s">
        <v>231</v>
      </c>
      <c r="B32" s="222" t="s">
        <v>139</v>
      </c>
      <c r="C32" s="225"/>
      <c r="D32" s="225"/>
      <c r="E32" s="226"/>
      <c r="F32" s="226"/>
      <c r="G32" s="226"/>
      <c r="H32" s="225"/>
      <c r="I32" s="226"/>
      <c r="J32" s="225"/>
      <c r="K32" s="224">
        <v>29</v>
      </c>
      <c r="L32" s="181"/>
      <c r="M32" s="181"/>
      <c r="N32" s="181"/>
      <c r="O32" s="181"/>
    </row>
    <row r="33" spans="1:15" s="81" customFormat="1" ht="15" x14ac:dyDescent="0.25">
      <c r="A33" s="221" t="s">
        <v>232</v>
      </c>
      <c r="B33" s="222" t="s">
        <v>141</v>
      </c>
      <c r="C33" s="225"/>
      <c r="D33" s="225"/>
      <c r="E33" s="226"/>
      <c r="F33" s="226"/>
      <c r="G33" s="226"/>
      <c r="H33" s="225"/>
      <c r="I33" s="226"/>
      <c r="J33" s="225"/>
      <c r="K33" s="224">
        <v>30</v>
      </c>
      <c r="L33" s="181"/>
      <c r="M33" s="181"/>
      <c r="N33" s="181"/>
      <c r="O33" s="181"/>
    </row>
    <row r="34" spans="1:15" s="83" customFormat="1" ht="15" x14ac:dyDescent="0.25">
      <c r="A34" s="221" t="s">
        <v>233</v>
      </c>
      <c r="B34" s="222" t="s">
        <v>297</v>
      </c>
      <c r="C34" s="225"/>
      <c r="D34" s="225"/>
      <c r="E34" s="226"/>
      <c r="F34" s="226"/>
      <c r="G34" s="226"/>
      <c r="H34" s="225"/>
      <c r="I34" s="226"/>
      <c r="J34" s="225"/>
      <c r="K34" s="224">
        <v>31</v>
      </c>
      <c r="L34" s="181"/>
      <c r="M34" s="185"/>
      <c r="N34" s="185"/>
      <c r="O34" s="185"/>
    </row>
    <row r="35" spans="1:15" ht="15" x14ac:dyDescent="0.25">
      <c r="A35" s="227" t="s">
        <v>234</v>
      </c>
      <c r="B35" s="228" t="s">
        <v>255</v>
      </c>
      <c r="C35" s="229"/>
      <c r="D35" s="229"/>
      <c r="E35" s="230"/>
      <c r="F35" s="230"/>
      <c r="G35" s="230"/>
      <c r="H35" s="229"/>
      <c r="I35" s="230"/>
      <c r="J35" s="229"/>
      <c r="K35" s="231">
        <v>32</v>
      </c>
      <c r="L35" s="181"/>
      <c r="M35" s="179"/>
      <c r="N35" s="179"/>
      <c r="O35" s="179"/>
    </row>
    <row r="36" spans="1:15" ht="15" x14ac:dyDescent="0.25">
      <c r="A36" s="221" t="s">
        <v>235</v>
      </c>
      <c r="B36" s="222" t="s">
        <v>193</v>
      </c>
      <c r="C36" s="225"/>
      <c r="D36" s="225"/>
      <c r="E36" s="226"/>
      <c r="F36" s="226"/>
      <c r="G36" s="226"/>
      <c r="H36" s="225"/>
      <c r="I36" s="226"/>
      <c r="J36" s="225"/>
      <c r="K36" s="224">
        <v>32</v>
      </c>
      <c r="L36" s="181"/>
      <c r="M36" s="179"/>
      <c r="N36" s="179"/>
      <c r="O36" s="179"/>
    </row>
    <row r="37" spans="1:15" ht="15" x14ac:dyDescent="0.25">
      <c r="A37" s="221" t="s">
        <v>236</v>
      </c>
      <c r="B37" s="222" t="s">
        <v>194</v>
      </c>
      <c r="C37" s="225"/>
      <c r="D37" s="225"/>
      <c r="E37" s="226"/>
      <c r="F37" s="226"/>
      <c r="G37" s="226"/>
      <c r="H37" s="225"/>
      <c r="I37" s="226"/>
      <c r="J37" s="225"/>
      <c r="K37" s="224">
        <v>33</v>
      </c>
      <c r="L37" s="181"/>
      <c r="M37" s="179"/>
      <c r="N37" s="179"/>
      <c r="O37" s="179"/>
    </row>
    <row r="38" spans="1:15" ht="15" x14ac:dyDescent="0.25">
      <c r="A38" s="227" t="s">
        <v>237</v>
      </c>
      <c r="B38" s="222" t="s">
        <v>282</v>
      </c>
      <c r="C38" s="225"/>
      <c r="D38" s="225"/>
      <c r="E38" s="226"/>
      <c r="F38" s="226"/>
      <c r="G38" s="226"/>
      <c r="H38" s="225"/>
      <c r="I38" s="226"/>
      <c r="J38" s="225"/>
      <c r="K38" s="224">
        <v>34</v>
      </c>
      <c r="L38" s="181"/>
      <c r="M38" s="179"/>
      <c r="N38" s="179"/>
      <c r="O38" s="179"/>
    </row>
    <row r="39" spans="1:15" ht="15" x14ac:dyDescent="0.25">
      <c r="A39" s="227" t="s">
        <v>238</v>
      </c>
      <c r="B39" s="222" t="s">
        <v>191</v>
      </c>
      <c r="C39" s="225"/>
      <c r="D39" s="225"/>
      <c r="E39" s="226"/>
      <c r="F39" s="226"/>
      <c r="G39" s="226"/>
      <c r="H39" s="225"/>
      <c r="I39" s="226"/>
      <c r="J39" s="225"/>
      <c r="K39" s="224">
        <v>35</v>
      </c>
      <c r="L39" s="181"/>
      <c r="M39" s="179"/>
      <c r="N39" s="179"/>
      <c r="O39" s="179"/>
    </row>
    <row r="40" spans="1:15" ht="15" x14ac:dyDescent="0.25">
      <c r="A40" s="227" t="s">
        <v>239</v>
      </c>
      <c r="B40" s="228" t="s">
        <v>177</v>
      </c>
      <c r="C40" s="229"/>
      <c r="D40" s="229"/>
      <c r="E40" s="230"/>
      <c r="F40" s="230"/>
      <c r="G40" s="230"/>
      <c r="H40" s="229"/>
      <c r="I40" s="230"/>
      <c r="J40" s="229"/>
      <c r="K40" s="231">
        <v>36</v>
      </c>
      <c r="L40" s="181"/>
      <c r="M40" s="179"/>
      <c r="N40" s="179"/>
      <c r="O40" s="179"/>
    </row>
    <row r="41" spans="1:15" ht="14.25" x14ac:dyDescent="0.2">
      <c r="A41" s="186"/>
      <c r="B41" s="187"/>
      <c r="C41" s="182"/>
      <c r="D41" s="182"/>
      <c r="E41" s="183"/>
      <c r="F41" s="183"/>
      <c r="G41" s="183"/>
      <c r="H41" s="182"/>
      <c r="I41" s="183"/>
      <c r="J41" s="182"/>
      <c r="K41" s="188"/>
      <c r="L41" s="181"/>
      <c r="M41" s="179"/>
      <c r="N41" s="179"/>
      <c r="O41" s="179"/>
    </row>
    <row r="42" spans="1:15" x14ac:dyDescent="0.2">
      <c r="A42" s="179"/>
      <c r="B42" s="179"/>
      <c r="C42" s="179"/>
      <c r="D42" s="179"/>
      <c r="E42" s="179"/>
      <c r="F42" s="179"/>
      <c r="G42" s="179"/>
      <c r="H42" s="180"/>
      <c r="I42" s="179"/>
      <c r="J42" s="179"/>
      <c r="K42" s="179"/>
      <c r="L42" s="179"/>
      <c r="M42" s="179"/>
      <c r="N42" s="179"/>
      <c r="O42" s="179"/>
    </row>
  </sheetData>
  <sortState ref="B23:B36">
    <sortCondition ref="B23: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7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 x14ac:dyDescent="0.25">
      <c r="A1" s="89" t="s">
        <v>47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8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9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 x14ac:dyDescent="0.25">
      <c r="A1" s="89" t="s">
        <v>49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2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50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5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 x14ac:dyDescent="0.25">
      <c r="A1" s="89" t="s">
        <v>51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6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 x14ac:dyDescent="0.25">
      <c r="A1" s="89" t="s">
        <v>53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47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54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9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 x14ac:dyDescent="0.25">
      <c r="A1" s="89" t="s">
        <v>55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0"/>
  <dimension ref="A1:U38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56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8"/>
  <dimension ref="A1:I63"/>
  <sheetViews>
    <sheetView showGridLines="0" zoomScaleNormal="100" zoomScaleSheetLayoutView="100" zoomScalePageLayoutView="70" workbookViewId="0">
      <selection activeCell="L24" sqref="L24"/>
    </sheetView>
  </sheetViews>
  <sheetFormatPr defaultColWidth="9.140625" defaultRowHeight="12.75" x14ac:dyDescent="0.2"/>
  <cols>
    <col min="1" max="8" width="11" style="148" customWidth="1"/>
    <col min="9" max="9" width="11.42578125" style="148" customWidth="1"/>
    <col min="10" max="16384" width="9.140625" style="148"/>
  </cols>
  <sheetData>
    <row r="1" spans="1:9" ht="20.25" x14ac:dyDescent="0.2">
      <c r="A1" s="172" t="s">
        <v>199</v>
      </c>
      <c r="I1" s="149"/>
    </row>
    <row r="2" spans="1:9" s="151" customFormat="1" ht="6" customHeight="1" x14ac:dyDescent="0.2">
      <c r="A2" s="150"/>
    </row>
    <row r="3" spans="1:9" ht="12.75" customHeight="1" x14ac:dyDescent="0.2">
      <c r="A3" s="370" t="s">
        <v>338</v>
      </c>
      <c r="B3" s="370"/>
      <c r="C3" s="370"/>
      <c r="D3" s="370"/>
      <c r="E3" s="370"/>
      <c r="F3" s="370"/>
      <c r="G3" s="370"/>
      <c r="H3" s="370"/>
      <c r="I3" s="370"/>
    </row>
    <row r="4" spans="1:9" ht="12.75" customHeight="1" x14ac:dyDescent="0.2">
      <c r="A4" s="370"/>
      <c r="B4" s="370"/>
      <c r="C4" s="370"/>
      <c r="D4" s="370"/>
      <c r="E4" s="370"/>
      <c r="F4" s="370"/>
      <c r="G4" s="370"/>
      <c r="H4" s="370"/>
      <c r="I4" s="370"/>
    </row>
    <row r="5" spans="1:9" ht="12.75" customHeight="1" x14ac:dyDescent="0.2">
      <c r="A5" s="370"/>
      <c r="B5" s="370"/>
      <c r="C5" s="370"/>
      <c r="D5" s="370"/>
      <c r="E5" s="370"/>
      <c r="F5" s="370"/>
      <c r="G5" s="370"/>
      <c r="H5" s="370"/>
      <c r="I5" s="370"/>
    </row>
    <row r="6" spans="1:9" ht="12.75" customHeight="1" x14ac:dyDescent="0.2">
      <c r="A6" s="370"/>
      <c r="B6" s="370"/>
      <c r="C6" s="370"/>
      <c r="D6" s="370"/>
      <c r="E6" s="370"/>
      <c r="F6" s="370"/>
      <c r="G6" s="370"/>
      <c r="H6" s="370"/>
      <c r="I6" s="370"/>
    </row>
    <row r="7" spans="1:9" ht="12.75" customHeight="1" x14ac:dyDescent="0.2">
      <c r="A7" s="370"/>
      <c r="B7" s="370"/>
      <c r="C7" s="370"/>
      <c r="D7" s="370"/>
      <c r="E7" s="370"/>
      <c r="F7" s="370"/>
      <c r="G7" s="370"/>
      <c r="H7" s="370"/>
      <c r="I7" s="370"/>
    </row>
    <row r="8" spans="1:9" ht="12.75" customHeight="1" x14ac:dyDescent="0.2">
      <c r="A8" s="370"/>
      <c r="B8" s="370"/>
      <c r="C8" s="370"/>
      <c r="D8" s="370"/>
      <c r="E8" s="370"/>
      <c r="F8" s="370"/>
      <c r="G8" s="370"/>
      <c r="H8" s="370"/>
      <c r="I8" s="370"/>
    </row>
    <row r="9" spans="1:9" ht="12.75" customHeight="1" x14ac:dyDescent="0.2">
      <c r="A9" s="370"/>
      <c r="B9" s="370"/>
      <c r="C9" s="370"/>
      <c r="D9" s="370"/>
      <c r="E9" s="370"/>
      <c r="F9" s="370"/>
      <c r="G9" s="370"/>
      <c r="H9" s="370"/>
      <c r="I9" s="370"/>
    </row>
    <row r="10" spans="1:9" ht="12.75" customHeight="1" x14ac:dyDescent="0.2">
      <c r="A10" s="370"/>
      <c r="B10" s="370"/>
      <c r="C10" s="370"/>
      <c r="D10" s="370"/>
      <c r="E10" s="370"/>
      <c r="F10" s="370"/>
      <c r="G10" s="370"/>
      <c r="H10" s="370"/>
      <c r="I10" s="370"/>
    </row>
    <row r="11" spans="1:9" ht="12.75" customHeight="1" x14ac:dyDescent="0.2">
      <c r="A11" s="370"/>
      <c r="B11" s="370"/>
      <c r="C11" s="370"/>
      <c r="D11" s="370"/>
      <c r="E11" s="370"/>
      <c r="F11" s="370"/>
      <c r="G11" s="370"/>
      <c r="H11" s="370"/>
      <c r="I11" s="370"/>
    </row>
    <row r="12" spans="1:9" ht="12.75" customHeight="1" x14ac:dyDescent="0.2">
      <c r="A12" s="370"/>
      <c r="B12" s="370"/>
      <c r="C12" s="370"/>
      <c r="D12" s="370"/>
      <c r="E12" s="370"/>
      <c r="F12" s="370"/>
      <c r="G12" s="370"/>
      <c r="H12" s="370"/>
      <c r="I12" s="370"/>
    </row>
    <row r="13" spans="1:9" ht="12.75" customHeight="1" x14ac:dyDescent="0.2">
      <c r="A13" s="370"/>
      <c r="B13" s="370"/>
      <c r="C13" s="370"/>
      <c r="D13" s="370"/>
      <c r="E13" s="370"/>
      <c r="F13" s="370"/>
      <c r="G13" s="370"/>
      <c r="H13" s="370"/>
      <c r="I13" s="370"/>
    </row>
    <row r="14" spans="1:9" ht="12.75" customHeight="1" x14ac:dyDescent="0.2">
      <c r="A14" s="370"/>
      <c r="B14" s="370"/>
      <c r="C14" s="370"/>
      <c r="D14" s="370"/>
      <c r="E14" s="370"/>
      <c r="F14" s="370"/>
      <c r="G14" s="370"/>
      <c r="H14" s="370"/>
      <c r="I14" s="370"/>
    </row>
    <row r="15" spans="1:9" ht="12.75" customHeight="1" x14ac:dyDescent="0.2">
      <c r="A15" s="370"/>
      <c r="B15" s="370"/>
      <c r="C15" s="370"/>
      <c r="D15" s="370"/>
      <c r="E15" s="370"/>
      <c r="F15" s="370"/>
      <c r="G15" s="370"/>
      <c r="H15" s="370"/>
      <c r="I15" s="370"/>
    </row>
    <row r="16" spans="1:9" ht="12.75" customHeight="1" x14ac:dyDescent="0.2">
      <c r="A16" s="370"/>
      <c r="B16" s="370"/>
      <c r="C16" s="370"/>
      <c r="D16" s="370"/>
      <c r="E16" s="370"/>
      <c r="F16" s="370"/>
      <c r="G16" s="370"/>
      <c r="H16" s="370"/>
      <c r="I16" s="370"/>
    </row>
    <row r="17" spans="1:9" ht="12.75" customHeight="1" x14ac:dyDescent="0.2">
      <c r="A17" s="370"/>
      <c r="B17" s="370"/>
      <c r="C17" s="370"/>
      <c r="D17" s="370"/>
      <c r="E17" s="370"/>
      <c r="F17" s="370"/>
      <c r="G17" s="370"/>
      <c r="H17" s="370"/>
      <c r="I17" s="370"/>
    </row>
    <row r="18" spans="1:9" ht="12.75" customHeight="1" x14ac:dyDescent="0.2">
      <c r="A18" s="370"/>
      <c r="B18" s="370"/>
      <c r="C18" s="370"/>
      <c r="D18" s="370"/>
      <c r="E18" s="370"/>
      <c r="F18" s="370"/>
      <c r="G18" s="370"/>
      <c r="H18" s="370"/>
      <c r="I18" s="370"/>
    </row>
    <row r="19" spans="1:9" ht="12.75" customHeight="1" x14ac:dyDescent="0.2">
      <c r="A19" s="370"/>
      <c r="B19" s="370"/>
      <c r="C19" s="370"/>
      <c r="D19" s="370"/>
      <c r="E19" s="370"/>
      <c r="F19" s="370"/>
      <c r="G19" s="370"/>
      <c r="H19" s="370"/>
      <c r="I19" s="370"/>
    </row>
    <row r="20" spans="1:9" ht="12.75" customHeight="1" x14ac:dyDescent="0.2">
      <c r="A20" s="370"/>
      <c r="B20" s="370"/>
      <c r="C20" s="370"/>
      <c r="D20" s="370"/>
      <c r="E20" s="370"/>
      <c r="F20" s="370"/>
      <c r="G20" s="370"/>
      <c r="H20" s="370"/>
      <c r="I20" s="370"/>
    </row>
    <row r="21" spans="1:9" ht="12.75" customHeight="1" x14ac:dyDescent="0.2">
      <c r="A21" s="370"/>
      <c r="B21" s="370"/>
      <c r="C21" s="370"/>
      <c r="D21" s="370"/>
      <c r="E21" s="370"/>
      <c r="F21" s="370"/>
      <c r="G21" s="370"/>
      <c r="H21" s="370"/>
      <c r="I21" s="370"/>
    </row>
    <row r="22" spans="1:9" ht="12.75" customHeight="1" x14ac:dyDescent="0.2">
      <c r="A22" s="370"/>
      <c r="B22" s="370"/>
      <c r="C22" s="370"/>
      <c r="D22" s="370"/>
      <c r="E22" s="370"/>
      <c r="F22" s="370"/>
      <c r="G22" s="370"/>
      <c r="H22" s="370"/>
      <c r="I22" s="370"/>
    </row>
    <row r="23" spans="1:9" ht="12.75" customHeight="1" x14ac:dyDescent="0.2">
      <c r="A23" s="370"/>
      <c r="B23" s="370"/>
      <c r="C23" s="370"/>
      <c r="D23" s="370"/>
      <c r="E23" s="370"/>
      <c r="F23" s="370"/>
      <c r="G23" s="370"/>
      <c r="H23" s="370"/>
      <c r="I23" s="370"/>
    </row>
    <row r="24" spans="1:9" ht="12.75" customHeight="1" x14ac:dyDescent="0.2">
      <c r="A24" s="370"/>
      <c r="B24" s="370"/>
      <c r="C24" s="370"/>
      <c r="D24" s="370"/>
      <c r="E24" s="370"/>
      <c r="F24" s="370"/>
      <c r="G24" s="370"/>
      <c r="H24" s="370"/>
      <c r="I24" s="370"/>
    </row>
    <row r="25" spans="1:9" ht="12.75" customHeight="1" x14ac:dyDescent="0.2">
      <c r="A25" s="370"/>
      <c r="B25" s="370"/>
      <c r="C25" s="370"/>
      <c r="D25" s="370"/>
      <c r="E25" s="370"/>
      <c r="F25" s="370"/>
      <c r="G25" s="370"/>
      <c r="H25" s="370"/>
      <c r="I25" s="370"/>
    </row>
    <row r="26" spans="1:9" ht="12.75" customHeight="1" x14ac:dyDescent="0.2">
      <c r="A26" s="370"/>
      <c r="B26" s="370"/>
      <c r="C26" s="370"/>
      <c r="D26" s="370"/>
      <c r="E26" s="370"/>
      <c r="F26" s="370"/>
      <c r="G26" s="370"/>
      <c r="H26" s="370"/>
      <c r="I26" s="370"/>
    </row>
    <row r="27" spans="1:9" ht="12.75" customHeight="1" x14ac:dyDescent="0.2">
      <c r="A27" s="370"/>
      <c r="B27" s="370"/>
      <c r="C27" s="370"/>
      <c r="D27" s="370"/>
      <c r="E27" s="370"/>
      <c r="F27" s="370"/>
      <c r="G27" s="370"/>
      <c r="H27" s="370"/>
      <c r="I27" s="370"/>
    </row>
    <row r="28" spans="1:9" ht="12.75" customHeight="1" x14ac:dyDescent="0.2">
      <c r="A28" s="370"/>
      <c r="B28" s="370"/>
      <c r="C28" s="370"/>
      <c r="D28" s="370"/>
      <c r="E28" s="370"/>
      <c r="F28" s="370"/>
      <c r="G28" s="370"/>
      <c r="H28" s="370"/>
      <c r="I28" s="370"/>
    </row>
    <row r="29" spans="1:9" ht="12.75" customHeight="1" x14ac:dyDescent="0.2">
      <c r="A29" s="370"/>
      <c r="B29" s="370"/>
      <c r="C29" s="370"/>
      <c r="D29" s="370"/>
      <c r="E29" s="370"/>
      <c r="F29" s="370"/>
      <c r="G29" s="370"/>
      <c r="H29" s="370"/>
      <c r="I29" s="370"/>
    </row>
    <row r="30" spans="1:9" ht="12.75" customHeight="1" x14ac:dyDescent="0.2">
      <c r="A30" s="370"/>
      <c r="B30" s="370"/>
      <c r="C30" s="370"/>
      <c r="D30" s="370"/>
      <c r="E30" s="370"/>
      <c r="F30" s="370"/>
      <c r="G30" s="370"/>
      <c r="H30" s="370"/>
      <c r="I30" s="370"/>
    </row>
    <row r="31" spans="1:9" ht="12.75" customHeight="1" x14ac:dyDescent="0.2">
      <c r="A31" s="370"/>
      <c r="B31" s="370"/>
      <c r="C31" s="370"/>
      <c r="D31" s="370"/>
      <c r="E31" s="370"/>
      <c r="F31" s="370"/>
      <c r="G31" s="370"/>
      <c r="H31" s="370"/>
      <c r="I31" s="370"/>
    </row>
    <row r="32" spans="1:9" ht="12.75" customHeight="1" x14ac:dyDescent="0.2">
      <c r="A32" s="370"/>
      <c r="B32" s="370"/>
      <c r="C32" s="370"/>
      <c r="D32" s="370"/>
      <c r="E32" s="370"/>
      <c r="F32" s="370"/>
      <c r="G32" s="370"/>
      <c r="H32" s="370"/>
      <c r="I32" s="370"/>
    </row>
    <row r="33" spans="1:9" ht="12.75" customHeight="1" x14ac:dyDescent="0.2">
      <c r="A33" s="370"/>
      <c r="B33" s="370"/>
      <c r="C33" s="370"/>
      <c r="D33" s="370"/>
      <c r="E33" s="370"/>
      <c r="F33" s="370"/>
      <c r="G33" s="370"/>
      <c r="H33" s="370"/>
      <c r="I33" s="370"/>
    </row>
    <row r="34" spans="1:9" ht="12.75" customHeight="1" x14ac:dyDescent="0.2">
      <c r="A34" s="370"/>
      <c r="B34" s="370"/>
      <c r="C34" s="370"/>
      <c r="D34" s="370"/>
      <c r="E34" s="370"/>
      <c r="F34" s="370"/>
      <c r="G34" s="370"/>
      <c r="H34" s="370"/>
      <c r="I34" s="370"/>
    </row>
    <row r="35" spans="1:9" ht="12.75" customHeight="1" x14ac:dyDescent="0.2">
      <c r="A35" s="370"/>
      <c r="B35" s="370"/>
      <c r="C35" s="370"/>
      <c r="D35" s="370"/>
      <c r="E35" s="370"/>
      <c r="F35" s="370"/>
      <c r="G35" s="370"/>
      <c r="H35" s="370"/>
      <c r="I35" s="370"/>
    </row>
    <row r="36" spans="1:9" ht="12.75" customHeight="1" x14ac:dyDescent="0.2">
      <c r="A36" s="370"/>
      <c r="B36" s="370"/>
      <c r="C36" s="370"/>
      <c r="D36" s="370"/>
      <c r="E36" s="370"/>
      <c r="F36" s="370"/>
      <c r="G36" s="370"/>
      <c r="H36" s="370"/>
      <c r="I36" s="370"/>
    </row>
    <row r="37" spans="1:9" ht="12.75" customHeight="1" x14ac:dyDescent="0.2">
      <c r="A37" s="370"/>
      <c r="B37" s="370"/>
      <c r="C37" s="370"/>
      <c r="D37" s="370"/>
      <c r="E37" s="370"/>
      <c r="F37" s="370"/>
      <c r="G37" s="370"/>
      <c r="H37" s="370"/>
      <c r="I37" s="370"/>
    </row>
    <row r="38" spans="1:9" ht="12.75" customHeight="1" x14ac:dyDescent="0.2">
      <c r="A38" s="370"/>
      <c r="B38" s="370"/>
      <c r="C38" s="370"/>
      <c r="D38" s="370"/>
      <c r="E38" s="370"/>
      <c r="F38" s="370"/>
      <c r="G38" s="370"/>
      <c r="H38" s="370"/>
      <c r="I38" s="370"/>
    </row>
    <row r="39" spans="1:9" ht="12.75" customHeight="1" x14ac:dyDescent="0.2">
      <c r="A39" s="370"/>
      <c r="B39" s="370"/>
      <c r="C39" s="370"/>
      <c r="D39" s="370"/>
      <c r="E39" s="370"/>
      <c r="F39" s="370"/>
      <c r="G39" s="370"/>
      <c r="H39" s="370"/>
      <c r="I39" s="370"/>
    </row>
    <row r="40" spans="1:9" ht="12.75" customHeight="1" x14ac:dyDescent="0.2">
      <c r="A40" s="370"/>
      <c r="B40" s="370"/>
      <c r="C40" s="370"/>
      <c r="D40" s="370"/>
      <c r="E40" s="370"/>
      <c r="F40" s="370"/>
      <c r="G40" s="370"/>
      <c r="H40" s="370"/>
      <c r="I40" s="370"/>
    </row>
    <row r="41" spans="1:9" ht="12.75" customHeight="1" x14ac:dyDescent="0.2">
      <c r="A41" s="370"/>
      <c r="B41" s="370"/>
      <c r="C41" s="370"/>
      <c r="D41" s="370"/>
      <c r="E41" s="370"/>
      <c r="F41" s="370"/>
      <c r="G41" s="370"/>
      <c r="H41" s="370"/>
      <c r="I41" s="370"/>
    </row>
    <row r="42" spans="1:9" ht="12.75" customHeight="1" x14ac:dyDescent="0.2">
      <c r="A42" s="370"/>
      <c r="B42" s="370"/>
      <c r="C42" s="370"/>
      <c r="D42" s="370"/>
      <c r="E42" s="370"/>
      <c r="F42" s="370"/>
      <c r="G42" s="370"/>
      <c r="H42" s="370"/>
      <c r="I42" s="370"/>
    </row>
    <row r="43" spans="1:9" ht="12.75" customHeight="1" x14ac:dyDescent="0.2">
      <c r="A43" s="370"/>
      <c r="B43" s="370"/>
      <c r="C43" s="370"/>
      <c r="D43" s="370"/>
      <c r="E43" s="370"/>
      <c r="F43" s="370"/>
      <c r="G43" s="370"/>
      <c r="H43" s="370"/>
      <c r="I43" s="370"/>
    </row>
    <row r="44" spans="1:9" ht="12.75" customHeight="1" x14ac:dyDescent="0.2">
      <c r="A44" s="370"/>
      <c r="B44" s="370"/>
      <c r="C44" s="370"/>
      <c r="D44" s="370"/>
      <c r="E44" s="370"/>
      <c r="F44" s="370"/>
      <c r="G44" s="370"/>
      <c r="H44" s="370"/>
      <c r="I44" s="370"/>
    </row>
    <row r="45" spans="1:9" ht="12.75" customHeight="1" x14ac:dyDescent="0.2">
      <c r="A45" s="370"/>
      <c r="B45" s="370"/>
      <c r="C45" s="370"/>
      <c r="D45" s="370"/>
      <c r="E45" s="370"/>
      <c r="F45" s="370"/>
      <c r="G45" s="370"/>
      <c r="H45" s="370"/>
      <c r="I45" s="370"/>
    </row>
    <row r="46" spans="1:9" ht="12.75" customHeight="1" x14ac:dyDescent="0.2">
      <c r="A46" s="370"/>
      <c r="B46" s="370"/>
      <c r="C46" s="370"/>
      <c r="D46" s="370"/>
      <c r="E46" s="370"/>
      <c r="F46" s="370"/>
      <c r="G46" s="370"/>
      <c r="H46" s="370"/>
      <c r="I46" s="370"/>
    </row>
    <row r="47" spans="1:9" ht="12.75" customHeight="1" x14ac:dyDescent="0.2">
      <c r="A47" s="370"/>
      <c r="B47" s="370"/>
      <c r="C47" s="370"/>
      <c r="D47" s="370"/>
      <c r="E47" s="370"/>
      <c r="F47" s="370"/>
      <c r="G47" s="370"/>
      <c r="H47" s="370"/>
      <c r="I47" s="370"/>
    </row>
    <row r="48" spans="1:9" ht="12.75" customHeight="1" x14ac:dyDescent="0.2">
      <c r="A48" s="370"/>
      <c r="B48" s="370"/>
      <c r="C48" s="370"/>
      <c r="D48" s="370"/>
      <c r="E48" s="370"/>
      <c r="F48" s="370"/>
      <c r="G48" s="370"/>
      <c r="H48" s="370"/>
      <c r="I48" s="370"/>
    </row>
    <row r="49" spans="1:9" ht="12.75" customHeight="1" x14ac:dyDescent="0.2">
      <c r="A49" s="370"/>
      <c r="B49" s="370"/>
      <c r="C49" s="370"/>
      <c r="D49" s="370"/>
      <c r="E49" s="370"/>
      <c r="F49" s="370"/>
      <c r="G49" s="370"/>
      <c r="H49" s="370"/>
      <c r="I49" s="370"/>
    </row>
    <row r="50" spans="1:9" ht="12.75" customHeight="1" x14ac:dyDescent="0.2">
      <c r="A50" s="370"/>
      <c r="B50" s="370"/>
      <c r="C50" s="370"/>
      <c r="D50" s="370"/>
      <c r="E50" s="370"/>
      <c r="F50" s="370"/>
      <c r="G50" s="370"/>
      <c r="H50" s="370"/>
      <c r="I50" s="370"/>
    </row>
    <row r="51" spans="1:9" ht="12.75" customHeight="1" x14ac:dyDescent="0.2">
      <c r="A51" s="370"/>
      <c r="B51" s="370"/>
      <c r="C51" s="370"/>
      <c r="D51" s="370"/>
      <c r="E51" s="370"/>
      <c r="F51" s="370"/>
      <c r="G51" s="370"/>
      <c r="H51" s="370"/>
      <c r="I51" s="370"/>
    </row>
    <row r="52" spans="1:9" ht="12.75" customHeight="1" x14ac:dyDescent="0.2">
      <c r="A52" s="370"/>
      <c r="B52" s="370"/>
      <c r="C52" s="370"/>
      <c r="D52" s="370"/>
      <c r="E52" s="370"/>
      <c r="F52" s="370"/>
      <c r="G52" s="370"/>
      <c r="H52" s="370"/>
      <c r="I52" s="370"/>
    </row>
    <row r="53" spans="1:9" ht="12.75" customHeight="1" x14ac:dyDescent="0.2">
      <c r="A53" s="370"/>
      <c r="B53" s="370"/>
      <c r="C53" s="370"/>
      <c r="D53" s="370"/>
      <c r="E53" s="370"/>
      <c r="F53" s="370"/>
      <c r="G53" s="370"/>
      <c r="H53" s="370"/>
      <c r="I53" s="370"/>
    </row>
    <row r="54" spans="1:9" ht="12.75" customHeight="1" x14ac:dyDescent="0.2">
      <c r="A54" s="370"/>
      <c r="B54" s="370"/>
      <c r="C54" s="370"/>
      <c r="D54" s="370"/>
      <c r="E54" s="370"/>
      <c r="F54" s="370"/>
      <c r="G54" s="370"/>
      <c r="H54" s="370"/>
      <c r="I54" s="370"/>
    </row>
    <row r="55" spans="1:9" ht="12.75" customHeight="1" x14ac:dyDescent="0.2">
      <c r="A55" s="370"/>
      <c r="B55" s="370"/>
      <c r="C55" s="370"/>
      <c r="D55" s="370"/>
      <c r="E55" s="370"/>
      <c r="F55" s="370"/>
      <c r="G55" s="370"/>
      <c r="H55" s="370"/>
      <c r="I55" s="370"/>
    </row>
    <row r="56" spans="1:9" ht="12.75" customHeight="1" x14ac:dyDescent="0.2">
      <c r="A56" s="370"/>
      <c r="B56" s="370"/>
      <c r="C56" s="370"/>
      <c r="D56" s="370"/>
      <c r="E56" s="370"/>
      <c r="F56" s="370"/>
      <c r="G56" s="370"/>
      <c r="H56" s="370"/>
      <c r="I56" s="370"/>
    </row>
    <row r="57" spans="1:9" ht="12.75" customHeight="1" x14ac:dyDescent="0.2">
      <c r="A57" s="370"/>
      <c r="B57" s="370"/>
      <c r="C57" s="370"/>
      <c r="D57" s="370"/>
      <c r="E57" s="370"/>
      <c r="F57" s="370"/>
      <c r="G57" s="370"/>
      <c r="H57" s="370"/>
      <c r="I57" s="370"/>
    </row>
    <row r="58" spans="1:9" ht="12.75" customHeight="1" x14ac:dyDescent="0.2">
      <c r="A58" s="370"/>
      <c r="B58" s="370"/>
      <c r="C58" s="370"/>
      <c r="D58" s="370"/>
      <c r="E58" s="370"/>
      <c r="F58" s="370"/>
      <c r="G58" s="370"/>
      <c r="H58" s="370"/>
      <c r="I58" s="370"/>
    </row>
    <row r="59" spans="1:9" ht="12.75" customHeight="1" x14ac:dyDescent="0.2">
      <c r="A59" s="370"/>
      <c r="B59" s="370"/>
      <c r="C59" s="370"/>
      <c r="D59" s="370"/>
      <c r="E59" s="370"/>
      <c r="F59" s="370"/>
      <c r="G59" s="370"/>
      <c r="H59" s="370"/>
      <c r="I59" s="370"/>
    </row>
    <row r="60" spans="1:9" ht="12.75" customHeight="1" x14ac:dyDescent="0.2">
      <c r="A60" s="370"/>
      <c r="B60" s="370"/>
      <c r="C60" s="370"/>
      <c r="D60" s="370"/>
      <c r="E60" s="370"/>
      <c r="F60" s="370"/>
      <c r="G60" s="370"/>
      <c r="H60" s="370"/>
      <c r="I60" s="370"/>
    </row>
    <row r="61" spans="1:9" ht="12.75" customHeight="1" x14ac:dyDescent="0.2">
      <c r="A61" s="370"/>
      <c r="B61" s="370"/>
      <c r="C61" s="370"/>
      <c r="D61" s="370"/>
      <c r="E61" s="370"/>
      <c r="F61" s="370"/>
      <c r="G61" s="370"/>
      <c r="H61" s="370"/>
      <c r="I61" s="370"/>
    </row>
    <row r="62" spans="1:9" ht="12.75" customHeight="1" x14ac:dyDescent="0.2">
      <c r="A62" s="370"/>
      <c r="B62" s="370"/>
      <c r="C62" s="370"/>
      <c r="D62" s="370"/>
      <c r="E62" s="370"/>
      <c r="F62" s="370"/>
      <c r="G62" s="370"/>
      <c r="H62" s="370"/>
      <c r="I62" s="370"/>
    </row>
    <row r="63" spans="1:9" ht="12.75" customHeight="1" x14ac:dyDescent="0.2">
      <c r="A63" s="370"/>
      <c r="B63" s="370"/>
      <c r="C63" s="370"/>
      <c r="D63" s="370"/>
      <c r="E63" s="370"/>
      <c r="F63" s="370"/>
      <c r="G63" s="370"/>
      <c r="H63" s="370"/>
      <c r="I63" s="370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1"/>
  <dimension ref="A1:X39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customWidth="1"/>
    <col min="12" max="12" width="14.42578125" style="74" customWidth="1"/>
    <col min="13" max="13" width="8" style="74" customWidth="1"/>
    <col min="14" max="26" width="9.140625" style="74" customWidth="1"/>
    <col min="27" max="16384" width="9.140625" style="74"/>
  </cols>
  <sheetData>
    <row r="1" spans="1:24" ht="18" x14ac:dyDescent="0.25">
      <c r="A1" s="89" t="s">
        <v>57</v>
      </c>
      <c r="M1" s="90" t="e">
        <f>Obsah!#REF!</f>
        <v>#REF!</v>
      </c>
    </row>
    <row r="2" spans="1:24" ht="7.5" customHeight="1" x14ac:dyDescent="0.2"/>
    <row r="3" spans="1:24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9"/>
    </row>
    <row r="4" spans="1:24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39"/>
    </row>
    <row r="5" spans="1:24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58"/>
    </row>
    <row r="6" spans="1:24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40"/>
    </row>
    <row r="8" spans="1:24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x14ac:dyDescent="0.2">
      <c r="A18" s="28"/>
      <c r="B18" s="400"/>
      <c r="C18" s="400"/>
      <c r="D18" s="400"/>
      <c r="E18" s="400"/>
      <c r="F18" s="400"/>
      <c r="G18" s="401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1"/>
      <c r="O19" s="98"/>
    </row>
    <row r="20" spans="1:15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1"/>
      <c r="O20" s="98"/>
    </row>
    <row r="21" spans="1:15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1"/>
      <c r="O22" s="98"/>
    </row>
    <row r="23" spans="1:15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2"/>
  <dimension ref="A1:U45"/>
  <sheetViews>
    <sheetView showGridLines="0" zoomScaleNormal="100" workbookViewId="0">
      <selection activeCell="B3" sqref="B3:M6"/>
    </sheetView>
  </sheetViews>
  <sheetFormatPr defaultColWidth="9.140625" defaultRowHeight="12" x14ac:dyDescent="0.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 x14ac:dyDescent="0.25">
      <c r="A1" s="89" t="s">
        <v>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20"/>
      <c r="O1" s="20"/>
      <c r="P1" s="106"/>
    </row>
    <row r="2" spans="1:21" ht="7.5" customHeight="1" x14ac:dyDescent="0.25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0"/>
      <c r="O2" s="20"/>
      <c r="P2" s="106"/>
    </row>
    <row r="3" spans="1:21" x14ac:dyDescent="0.2">
      <c r="A3" s="27"/>
      <c r="B3" s="400"/>
      <c r="C3" s="400"/>
      <c r="D3" s="400"/>
      <c r="E3" s="400"/>
      <c r="F3" s="400"/>
      <c r="G3" s="401"/>
      <c r="H3" s="402"/>
      <c r="I3" s="400"/>
      <c r="J3" s="400"/>
      <c r="K3" s="400"/>
      <c r="L3" s="400"/>
      <c r="M3" s="400"/>
      <c r="N3" s="20"/>
      <c r="O3" s="106"/>
      <c r="P3" s="106"/>
    </row>
    <row r="4" spans="1:21" ht="13.5" customHeight="1" x14ac:dyDescent="0.2">
      <c r="A4" s="27"/>
      <c r="B4" s="403"/>
      <c r="C4" s="404"/>
      <c r="D4" s="404"/>
      <c r="E4" s="404"/>
      <c r="F4" s="404"/>
      <c r="G4" s="405"/>
      <c r="H4" s="403"/>
      <c r="I4" s="404"/>
      <c r="J4" s="404"/>
      <c r="K4" s="404"/>
      <c r="L4" s="404"/>
      <c r="M4" s="404"/>
      <c r="N4" s="20"/>
      <c r="O4" s="106"/>
      <c r="P4" s="106"/>
    </row>
    <row r="5" spans="1:21" x14ac:dyDescent="0.2">
      <c r="A5" s="15"/>
      <c r="B5" s="398"/>
      <c r="C5" s="406"/>
      <c r="D5" s="398"/>
      <c r="E5" s="406"/>
      <c r="F5" s="398"/>
      <c r="G5" s="406"/>
      <c r="H5" s="398"/>
      <c r="I5" s="406"/>
      <c r="J5" s="398"/>
      <c r="K5" s="406"/>
      <c r="L5" s="398"/>
      <c r="M5" s="399"/>
      <c r="N5" s="20"/>
      <c r="O5" s="106"/>
      <c r="P5" s="106"/>
    </row>
    <row r="6" spans="1:21" x14ac:dyDescent="0.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20"/>
      <c r="O6" s="106"/>
      <c r="P6" s="106"/>
    </row>
    <row r="7" spans="1:21" x14ac:dyDescent="0.2">
      <c r="A7" s="411"/>
      <c r="B7" s="409"/>
      <c r="C7" s="410"/>
      <c r="D7" s="410"/>
      <c r="E7" s="410"/>
      <c r="F7" s="410"/>
      <c r="G7" s="413"/>
      <c r="H7" s="409"/>
      <c r="I7" s="410"/>
      <c r="J7" s="410"/>
      <c r="K7" s="410"/>
      <c r="L7" s="410"/>
      <c r="M7" s="410"/>
      <c r="N7" s="20"/>
      <c r="O7" s="106"/>
      <c r="P7" s="106"/>
    </row>
    <row r="8" spans="1:21" x14ac:dyDescent="0.2">
      <c r="A8" s="412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20"/>
      <c r="O8" s="106"/>
      <c r="P8" s="106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60"/>
      <c r="O9" s="107"/>
      <c r="P9" s="106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60"/>
      <c r="O10" s="107"/>
      <c r="P10" s="106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60"/>
      <c r="O11" s="107"/>
      <c r="P11" s="106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60"/>
      <c r="O12" s="107"/>
      <c r="P12" s="106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60"/>
      <c r="O13" s="107"/>
      <c r="P13" s="106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60"/>
      <c r="O14" s="107"/>
      <c r="P14" s="20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60"/>
      <c r="O15" s="107"/>
      <c r="P15" s="20"/>
      <c r="Q15" s="38"/>
      <c r="R15" s="8"/>
      <c r="S15" s="8"/>
      <c r="T15" s="8"/>
      <c r="U15" s="8"/>
    </row>
    <row r="16" spans="1:21" ht="12.75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60"/>
      <c r="O16" s="107"/>
      <c r="P16" s="20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8"/>
      <c r="O17" s="106"/>
      <c r="P17" s="106"/>
    </row>
    <row r="18" spans="1:20" x14ac:dyDescent="0.2">
      <c r="A18" s="49"/>
      <c r="B18" s="400"/>
      <c r="C18" s="400"/>
      <c r="D18" s="400"/>
      <c r="E18" s="400"/>
      <c r="F18" s="400"/>
      <c r="G18" s="401"/>
      <c r="H18" s="7"/>
      <c r="I18" s="7"/>
      <c r="J18" s="7"/>
      <c r="K18" s="7"/>
      <c r="L18" s="7"/>
      <c r="M18" s="7"/>
      <c r="N18" s="109"/>
      <c r="O18" s="20"/>
      <c r="P18" s="61"/>
      <c r="Q18" s="38"/>
      <c r="R18" s="8"/>
      <c r="S18" s="8"/>
      <c r="T18" s="8"/>
    </row>
    <row r="19" spans="1:20" x14ac:dyDescent="0.2">
      <c r="A19" s="36"/>
      <c r="B19" s="414"/>
      <c r="C19" s="415"/>
      <c r="D19" s="415"/>
      <c r="E19" s="415"/>
      <c r="F19" s="415"/>
      <c r="G19" s="415"/>
      <c r="H19" s="101"/>
      <c r="I19" s="102"/>
      <c r="J19" s="103"/>
      <c r="K19" s="50"/>
      <c r="L19" s="103"/>
      <c r="M19" s="104"/>
      <c r="N19" s="109"/>
      <c r="O19" s="20"/>
      <c r="P19" s="61"/>
      <c r="Q19" s="38"/>
      <c r="R19" s="8"/>
      <c r="S19" s="8"/>
      <c r="T19" s="8"/>
    </row>
    <row r="20" spans="1:20" x14ac:dyDescent="0.2">
      <c r="A20" s="37"/>
      <c r="B20" s="399"/>
      <c r="C20" s="406"/>
      <c r="D20" s="399"/>
      <c r="E20" s="406"/>
      <c r="F20" s="399"/>
      <c r="G20" s="406"/>
      <c r="H20" s="101"/>
      <c r="I20" s="102"/>
      <c r="J20" s="103"/>
      <c r="K20" s="50"/>
      <c r="L20" s="103"/>
      <c r="M20" s="104"/>
      <c r="N20" s="109"/>
      <c r="O20" s="20"/>
      <c r="P20" s="61"/>
      <c r="Q20" s="38"/>
      <c r="R20" s="44"/>
      <c r="S20" s="44"/>
      <c r="T20" s="44"/>
    </row>
    <row r="21" spans="1:20" x14ac:dyDescent="0.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9"/>
      <c r="O21" s="20"/>
      <c r="P21" s="61"/>
      <c r="Q21" s="38"/>
      <c r="R21" s="8"/>
      <c r="S21" s="8"/>
      <c r="T21" s="8"/>
    </row>
    <row r="22" spans="1:20" x14ac:dyDescent="0.2">
      <c r="A22" s="407"/>
      <c r="B22" s="409"/>
      <c r="C22" s="410"/>
      <c r="D22" s="410"/>
      <c r="E22" s="410"/>
      <c r="F22" s="410"/>
      <c r="G22" s="410"/>
      <c r="H22" s="101"/>
      <c r="I22" s="102"/>
      <c r="J22" s="103"/>
      <c r="K22" s="50"/>
      <c r="L22" s="103"/>
      <c r="M22" s="104"/>
      <c r="N22" s="109"/>
      <c r="O22" s="20"/>
      <c r="P22" s="61"/>
      <c r="Q22" s="38"/>
      <c r="R22" s="8"/>
      <c r="S22" s="8"/>
      <c r="T22" s="8"/>
    </row>
    <row r="23" spans="1:20" x14ac:dyDescent="0.2">
      <c r="A23" s="408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9"/>
      <c r="O23" s="20"/>
      <c r="P23" s="61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9"/>
      <c r="O24" s="60"/>
      <c r="P24" s="106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9"/>
      <c r="O25" s="60"/>
      <c r="P25" s="106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9"/>
      <c r="O26" s="60"/>
      <c r="P26" s="106"/>
    </row>
    <row r="27" spans="1:20" ht="12.75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9"/>
      <c r="O27" s="60"/>
      <c r="P27" s="106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106"/>
      <c r="O28" s="106"/>
      <c r="P28" s="106"/>
    </row>
    <row r="29" spans="1:20" x14ac:dyDescent="0.2">
      <c r="H29" s="98"/>
      <c r="I29" s="98"/>
      <c r="J29" s="98"/>
      <c r="K29" s="98"/>
      <c r="L29" s="98"/>
      <c r="M29" s="98"/>
      <c r="N29" s="106"/>
      <c r="O29" s="106"/>
      <c r="P29" s="106"/>
    </row>
    <row r="30" spans="1:20" x14ac:dyDescent="0.2">
      <c r="J30" s="103"/>
      <c r="K30" s="103"/>
      <c r="L30" s="103"/>
      <c r="M30" s="103"/>
      <c r="N30" s="106"/>
      <c r="O30" s="106"/>
      <c r="P30" s="106"/>
    </row>
    <row r="31" spans="1:20" x14ac:dyDescent="0.2">
      <c r="H31" s="103"/>
      <c r="I31" s="105"/>
      <c r="J31" s="103"/>
      <c r="K31" s="93"/>
      <c r="L31" s="93"/>
      <c r="M31" s="93"/>
      <c r="N31" s="106"/>
      <c r="O31" s="106"/>
      <c r="P31" s="106"/>
    </row>
    <row r="32" spans="1:20" ht="12.75" customHeight="1" x14ac:dyDescent="0.2">
      <c r="H32" s="103"/>
      <c r="I32" s="105"/>
      <c r="J32" s="103"/>
      <c r="K32" s="93"/>
      <c r="L32" s="93"/>
      <c r="M32" s="93"/>
      <c r="N32" s="106"/>
      <c r="O32" s="106"/>
      <c r="P32" s="106"/>
    </row>
    <row r="33" spans="8:16" x14ac:dyDescent="0.2">
      <c r="H33" s="103"/>
      <c r="I33" s="105"/>
      <c r="J33" s="103"/>
      <c r="K33" s="93"/>
      <c r="L33" s="93"/>
      <c r="M33" s="93"/>
      <c r="N33" s="106"/>
      <c r="O33" s="106"/>
      <c r="P33" s="106"/>
    </row>
    <row r="34" spans="8:16" ht="13.5" customHeight="1" x14ac:dyDescent="0.2">
      <c r="H34" s="103"/>
      <c r="I34" s="105"/>
      <c r="J34" s="103"/>
      <c r="K34" s="93"/>
      <c r="L34" s="93"/>
      <c r="M34" s="93"/>
      <c r="N34" s="106"/>
      <c r="O34" s="106"/>
      <c r="P34" s="106"/>
    </row>
    <row r="35" spans="8:16" ht="12.75" customHeight="1" x14ac:dyDescent="0.2">
      <c r="H35" s="103"/>
      <c r="I35" s="105"/>
      <c r="J35" s="103"/>
      <c r="K35" s="93"/>
      <c r="L35" s="93"/>
      <c r="M35" s="93"/>
      <c r="N35" s="106"/>
      <c r="O35" s="106"/>
      <c r="P35" s="106"/>
    </row>
    <row r="36" spans="8:16" ht="12.75" customHeight="1" x14ac:dyDescent="0.2">
      <c r="H36" s="103"/>
      <c r="I36" s="105"/>
      <c r="J36" s="103"/>
      <c r="K36" s="93"/>
      <c r="L36" s="93"/>
      <c r="M36" s="93"/>
      <c r="N36" s="106"/>
      <c r="O36" s="106"/>
      <c r="P36" s="106"/>
    </row>
    <row r="37" spans="8:16" ht="12.75" customHeight="1" x14ac:dyDescent="0.2">
      <c r="H37" s="103"/>
      <c r="I37" s="105"/>
      <c r="J37" s="103"/>
      <c r="K37" s="93"/>
      <c r="L37" s="93"/>
      <c r="M37" s="93"/>
      <c r="N37" s="106"/>
      <c r="O37" s="106"/>
      <c r="P37" s="106"/>
    </row>
    <row r="38" spans="8:16" ht="12.75" customHeight="1" x14ac:dyDescent="0.2">
      <c r="H38" s="103"/>
      <c r="I38" s="105"/>
      <c r="J38" s="103"/>
      <c r="K38" s="93"/>
      <c r="L38" s="93"/>
      <c r="M38" s="93"/>
      <c r="N38" s="106"/>
      <c r="O38" s="106"/>
      <c r="P38" s="106"/>
    </row>
    <row r="39" spans="8:16" x14ac:dyDescent="0.2">
      <c r="N39" s="106"/>
      <c r="O39" s="106"/>
      <c r="P39" s="106"/>
    </row>
    <row r="40" spans="8:16" x14ac:dyDescent="0.2">
      <c r="N40" s="106"/>
      <c r="O40" s="106"/>
      <c r="P40" s="106"/>
    </row>
    <row r="41" spans="8:16" x14ac:dyDescent="0.2">
      <c r="N41" s="106"/>
      <c r="O41" s="106"/>
      <c r="P41" s="106"/>
    </row>
    <row r="42" spans="8:16" x14ac:dyDescent="0.2">
      <c r="N42" s="106"/>
      <c r="O42" s="106"/>
      <c r="P42" s="106"/>
    </row>
    <row r="43" spans="8:16" x14ac:dyDescent="0.2">
      <c r="N43" s="106"/>
      <c r="O43" s="106"/>
      <c r="P43" s="106"/>
    </row>
    <row r="44" spans="8:16" x14ac:dyDescent="0.2">
      <c r="N44" s="106"/>
      <c r="O44" s="106"/>
      <c r="P44" s="106"/>
    </row>
    <row r="45" spans="8:16" x14ac:dyDescent="0.2">
      <c r="N45" s="106"/>
      <c r="O45" s="106"/>
      <c r="P45" s="106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14062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264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1567.3391599999989</v>
      </c>
      <c r="C7" s="323">
        <v>4.1540779478835221E-2</v>
      </c>
      <c r="D7" s="280">
        <v>1565.4241599999989</v>
      </c>
      <c r="E7" s="323">
        <v>4.1500946712413542E-2</v>
      </c>
      <c r="F7" s="280">
        <v>1565.4241599999989</v>
      </c>
      <c r="G7" s="323">
        <v>4.1587014388819274E-2</v>
      </c>
      <c r="H7" s="195">
        <v>1565.4241599999989</v>
      </c>
      <c r="I7" s="201">
        <v>4.1587014388819274E-2</v>
      </c>
      <c r="J7" s="111"/>
      <c r="O7" s="60"/>
    </row>
    <row r="8" spans="1:15" x14ac:dyDescent="0.2">
      <c r="A8" s="167" t="s">
        <v>315</v>
      </c>
      <c r="B8" s="280">
        <v>454170.56399999978</v>
      </c>
      <c r="C8" s="323">
        <v>4.4342883386931299E-2</v>
      </c>
      <c r="D8" s="280">
        <v>330538.24399999972</v>
      </c>
      <c r="E8" s="323">
        <v>4.103224810617602E-2</v>
      </c>
      <c r="F8" s="280">
        <v>273989.30300000013</v>
      </c>
      <c r="G8" s="323">
        <v>3.9275318387019177E-2</v>
      </c>
      <c r="H8" s="195">
        <v>1058698.1109999996</v>
      </c>
      <c r="I8" s="201">
        <v>4.1888932233989776E-2</v>
      </c>
      <c r="J8" s="111"/>
      <c r="O8" s="60"/>
    </row>
    <row r="9" spans="1:15" x14ac:dyDescent="0.2">
      <c r="A9" s="167" t="s">
        <v>316</v>
      </c>
      <c r="B9" s="280">
        <v>323010.97100000002</v>
      </c>
      <c r="C9" s="323">
        <v>5.9130658188460361E-2</v>
      </c>
      <c r="D9" s="280">
        <v>218417.56200000001</v>
      </c>
      <c r="E9" s="323">
        <v>6.3656395395899568E-2</v>
      </c>
      <c r="F9" s="280">
        <v>176161.26300000004</v>
      </c>
      <c r="G9" s="323">
        <v>6.4910806540297294E-2</v>
      </c>
      <c r="H9" s="195">
        <v>717589.79600000009</v>
      </c>
      <c r="I9" s="202">
        <v>6.1819844134636023E-2</v>
      </c>
      <c r="J9" s="101"/>
      <c r="O9" s="104"/>
    </row>
    <row r="10" spans="1:15" x14ac:dyDescent="0.2">
      <c r="A10" s="170" t="s">
        <v>40</v>
      </c>
      <c r="B10" s="282">
        <v>31361.94</v>
      </c>
      <c r="C10" s="324">
        <v>4.2681564325793502E-2</v>
      </c>
      <c r="D10" s="282">
        <v>20201.16</v>
      </c>
      <c r="E10" s="324">
        <v>4.4210817164334219E-2</v>
      </c>
      <c r="F10" s="282">
        <v>17954.05</v>
      </c>
      <c r="G10" s="324">
        <v>5.2190849725945031E-2</v>
      </c>
      <c r="H10" s="196">
        <v>69517.149999999994</v>
      </c>
      <c r="I10" s="203">
        <v>4.5266679700297623E-2</v>
      </c>
      <c r="J10" s="101"/>
      <c r="O10" s="127"/>
    </row>
    <row r="11" spans="1:15" x14ac:dyDescent="0.2">
      <c r="A11" s="170" t="s">
        <v>39</v>
      </c>
      <c r="B11" s="282">
        <v>5498.4619999999995</v>
      </c>
      <c r="C11" s="324">
        <v>0.13282438827708024</v>
      </c>
      <c r="D11" s="282">
        <v>4506.4290000000001</v>
      </c>
      <c r="E11" s="324">
        <v>0.13656053605907992</v>
      </c>
      <c r="F11" s="282">
        <v>3212.9440000000004</v>
      </c>
      <c r="G11" s="324">
        <v>0.11784828102650316</v>
      </c>
      <c r="H11" s="196">
        <v>13217.834999999999</v>
      </c>
      <c r="I11" s="203">
        <v>0.13002082474070831</v>
      </c>
      <c r="J11" s="101"/>
      <c r="O11" s="127"/>
    </row>
    <row r="12" spans="1:15" x14ac:dyDescent="0.2">
      <c r="A12" s="170" t="s">
        <v>38</v>
      </c>
      <c r="B12" s="282">
        <v>6.91</v>
      </c>
      <c r="C12" s="324">
        <v>1.7672269842680969E-5</v>
      </c>
      <c r="D12" s="282">
        <v>0</v>
      </c>
      <c r="E12" s="324">
        <v>0</v>
      </c>
      <c r="F12" s="282">
        <v>0</v>
      </c>
      <c r="G12" s="324">
        <v>0</v>
      </c>
      <c r="H12" s="196">
        <v>6.91</v>
      </c>
      <c r="I12" s="203">
        <v>1.0357559502125815E-5</v>
      </c>
      <c r="J12" s="101"/>
      <c r="O12" s="127"/>
    </row>
    <row r="13" spans="1:15" x14ac:dyDescent="0.2">
      <c r="A13" s="170" t="s">
        <v>60</v>
      </c>
      <c r="B13" s="282">
        <v>851</v>
      </c>
      <c r="C13" s="324">
        <v>0.11565077000853451</v>
      </c>
      <c r="D13" s="282">
        <v>759</v>
      </c>
      <c r="E13" s="324">
        <v>9.1082900079538551E-2</v>
      </c>
      <c r="F13" s="282">
        <v>474</v>
      </c>
      <c r="G13" s="324">
        <v>7.3780669371231483E-2</v>
      </c>
      <c r="H13" s="196">
        <v>2084</v>
      </c>
      <c r="I13" s="203">
        <v>9.4230954009280665E-2</v>
      </c>
      <c r="J13" s="101"/>
      <c r="O13" s="127"/>
    </row>
    <row r="14" spans="1:15" x14ac:dyDescent="0.2">
      <c r="A14" s="170" t="s">
        <v>61</v>
      </c>
      <c r="B14" s="282">
        <v>32</v>
      </c>
      <c r="C14" s="324">
        <v>8.7343109938772482E-3</v>
      </c>
      <c r="D14" s="282">
        <v>47</v>
      </c>
      <c r="E14" s="324">
        <v>1.0826068158621706E-2</v>
      </c>
      <c r="F14" s="282">
        <v>12</v>
      </c>
      <c r="G14" s="324">
        <v>2.5185195134891903E-3</v>
      </c>
      <c r="H14" s="196">
        <v>91</v>
      </c>
      <c r="I14" s="203">
        <v>7.1261944891963351E-3</v>
      </c>
      <c r="J14" s="101"/>
      <c r="O14" s="127"/>
    </row>
    <row r="15" spans="1:15" x14ac:dyDescent="0.2">
      <c r="A15" s="170" t="s">
        <v>62</v>
      </c>
      <c r="B15" s="282">
        <v>22</v>
      </c>
      <c r="C15" s="324">
        <v>0.19692087361260294</v>
      </c>
      <c r="D15" s="282">
        <v>30</v>
      </c>
      <c r="E15" s="324">
        <v>0.2963548355230663</v>
      </c>
      <c r="F15" s="282">
        <v>29</v>
      </c>
      <c r="G15" s="324">
        <v>0.32301180663844958</v>
      </c>
      <c r="H15" s="196">
        <v>81</v>
      </c>
      <c r="I15" s="203">
        <v>0.26756515707065703</v>
      </c>
      <c r="J15" s="101"/>
      <c r="O15" s="127"/>
    </row>
    <row r="16" spans="1:15" x14ac:dyDescent="0.2">
      <c r="A16" s="170" t="s">
        <v>37</v>
      </c>
      <c r="B16" s="282">
        <v>2101.6</v>
      </c>
      <c r="C16" s="324">
        <v>9.049457072901172E-4</v>
      </c>
      <c r="D16" s="282">
        <v>183</v>
      </c>
      <c r="E16" s="324">
        <v>1.3468305884706369E-4</v>
      </c>
      <c r="F16" s="282">
        <v>157</v>
      </c>
      <c r="G16" s="324">
        <v>1.5620609672813406E-4</v>
      </c>
      <c r="H16" s="196">
        <v>2441.6</v>
      </c>
      <c r="I16" s="203">
        <v>5.2102170037990499E-4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5671.74</v>
      </c>
      <c r="C19" s="324">
        <v>6.065872750978861E-2</v>
      </c>
      <c r="D19" s="282">
        <v>2388.34</v>
      </c>
      <c r="E19" s="324">
        <v>3.1883247673097886E-2</v>
      </c>
      <c r="F19" s="282">
        <v>1751.7</v>
      </c>
      <c r="G19" s="324">
        <v>2.1314907998556423E-2</v>
      </c>
      <c r="H19" s="196">
        <v>9811.7800000000007</v>
      </c>
      <c r="I19" s="203">
        <v>3.9154198629345667E-2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87763.87</v>
      </c>
      <c r="C21" s="324">
        <v>0.30393013511162764</v>
      </c>
      <c r="D21" s="282">
        <v>116818</v>
      </c>
      <c r="E21" s="324">
        <v>0.46892855389090282</v>
      </c>
      <c r="F21" s="282">
        <v>102941</v>
      </c>
      <c r="G21" s="324">
        <v>0.47118487591617425</v>
      </c>
      <c r="H21" s="196">
        <v>307522.87</v>
      </c>
      <c r="I21" s="203">
        <v>0.40658655504612501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6367.7190000000001</v>
      </c>
      <c r="C24" s="324">
        <v>0.25685540334794005</v>
      </c>
      <c r="D24" s="282">
        <v>3.9950000000000001</v>
      </c>
      <c r="E24" s="324">
        <v>2.0035346463548208E-3</v>
      </c>
      <c r="F24" s="282">
        <v>6.7469999999999999</v>
      </c>
      <c r="G24" s="324">
        <v>1.5248439730016509E-3</v>
      </c>
      <c r="H24" s="196">
        <v>6378.4610000000002</v>
      </c>
      <c r="I24" s="203">
        <v>0.20437394640316955</v>
      </c>
      <c r="J24" s="101"/>
      <c r="O24" s="127"/>
    </row>
    <row r="25" spans="1:15" x14ac:dyDescent="0.2">
      <c r="A25" s="170" t="s">
        <v>30</v>
      </c>
      <c r="B25" s="282">
        <v>183333.73</v>
      </c>
      <c r="C25" s="324">
        <v>0.14352311071897483</v>
      </c>
      <c r="D25" s="282">
        <v>73480.638000000006</v>
      </c>
      <c r="E25" s="324">
        <v>8.5810405179189878E-2</v>
      </c>
      <c r="F25" s="282">
        <v>49622.822000000015</v>
      </c>
      <c r="G25" s="324">
        <v>6.762206716763508E-2</v>
      </c>
      <c r="H25" s="196">
        <v>306437.19000000006</v>
      </c>
      <c r="I25" s="203">
        <v>0.10686484757921159</v>
      </c>
      <c r="J25" s="101"/>
      <c r="O25" s="98"/>
    </row>
    <row r="26" spans="1:15" ht="13.5" customHeight="1" x14ac:dyDescent="0.2">
      <c r="A26" s="168" t="s">
        <v>318</v>
      </c>
      <c r="B26" s="280">
        <v>280919.73099999997</v>
      </c>
      <c r="C26" s="323">
        <v>5.8155273239781209E-2</v>
      </c>
      <c r="D26" s="280">
        <v>157404.065</v>
      </c>
      <c r="E26" s="323">
        <v>5.3761481295243725E-2</v>
      </c>
      <c r="F26" s="280">
        <v>119356.44099999998</v>
      </c>
      <c r="G26" s="323">
        <v>5.2117572288405127E-2</v>
      </c>
      <c r="H26" s="195">
        <v>557680.23699999996</v>
      </c>
      <c r="I26" s="202">
        <v>5.5499007606105016E-2</v>
      </c>
      <c r="J26" s="10"/>
      <c r="O26" s="78"/>
    </row>
    <row r="27" spans="1:15" ht="12.75" customHeight="1" x14ac:dyDescent="0.2">
      <c r="A27" s="170" t="s">
        <v>26</v>
      </c>
      <c r="B27" s="282">
        <v>28768.196</v>
      </c>
      <c r="C27" s="324">
        <v>2.5145432774025932E-2</v>
      </c>
      <c r="D27" s="282">
        <v>19568.069000000003</v>
      </c>
      <c r="E27" s="324">
        <v>1.9455205346015473E-2</v>
      </c>
      <c r="F27" s="282">
        <v>15358.089999999998</v>
      </c>
      <c r="G27" s="324">
        <v>1.7324208849258695E-2</v>
      </c>
      <c r="H27" s="196">
        <v>63694.354999999996</v>
      </c>
      <c r="I27" s="203">
        <v>2.0977042480047756E-2</v>
      </c>
      <c r="J27" s="101"/>
      <c r="O27" s="78"/>
    </row>
    <row r="28" spans="1:15" ht="12.75" customHeight="1" x14ac:dyDescent="0.2">
      <c r="A28" s="170" t="s">
        <v>0</v>
      </c>
      <c r="B28" s="282">
        <v>222.91</v>
      </c>
      <c r="C28" s="324">
        <v>1.2767884285565707E-3</v>
      </c>
      <c r="D28" s="282">
        <v>37.159999999999997</v>
      </c>
      <c r="E28" s="324">
        <v>2.7996854377111913E-4</v>
      </c>
      <c r="F28" s="282">
        <v>16.09</v>
      </c>
      <c r="G28" s="324">
        <v>1.4539116906689655E-4</v>
      </c>
      <c r="H28" s="196">
        <v>276.15999999999997</v>
      </c>
      <c r="I28" s="203">
        <v>6.6069728329966456E-4</v>
      </c>
      <c r="J28" s="101"/>
      <c r="O28" s="78"/>
    </row>
    <row r="29" spans="1:15" ht="12.75" customHeight="1" x14ac:dyDescent="0.2">
      <c r="A29" s="170" t="s">
        <v>1</v>
      </c>
      <c r="B29" s="282">
        <v>38</v>
      </c>
      <c r="C29" s="324">
        <v>7.9192929021753514E-4</v>
      </c>
      <c r="D29" s="282">
        <v>12</v>
      </c>
      <c r="E29" s="324">
        <v>6.7580528112542299E-4</v>
      </c>
      <c r="F29" s="282">
        <v>10</v>
      </c>
      <c r="G29" s="324">
        <v>2.0788335249324894E-3</v>
      </c>
      <c r="H29" s="196">
        <v>60</v>
      </c>
      <c r="I29" s="203">
        <v>8.5044781605426068E-4</v>
      </c>
      <c r="J29" s="101"/>
      <c r="O29" s="78"/>
    </row>
    <row r="30" spans="1:15" ht="12.75" customHeight="1" x14ac:dyDescent="0.2">
      <c r="A30" s="170" t="s">
        <v>2</v>
      </c>
      <c r="B30" s="282">
        <v>30.36</v>
      </c>
      <c r="C30" s="324">
        <v>1.5975949775739445E-3</v>
      </c>
      <c r="D30" s="282">
        <v>0</v>
      </c>
      <c r="E30" s="324">
        <v>0</v>
      </c>
      <c r="F30" s="282">
        <v>0</v>
      </c>
      <c r="G30" s="324">
        <v>0</v>
      </c>
      <c r="H30" s="196">
        <v>30.36</v>
      </c>
      <c r="I30" s="203">
        <v>1.0804973747223616E-3</v>
      </c>
      <c r="J30" s="101"/>
    </row>
    <row r="31" spans="1:15" x14ac:dyDescent="0.2">
      <c r="A31" s="170" t="s">
        <v>6</v>
      </c>
      <c r="B31" s="282">
        <v>2372.0700000000002</v>
      </c>
      <c r="C31" s="324">
        <v>5.2191622620466678E-2</v>
      </c>
      <c r="D31" s="282">
        <v>1689.0049999999999</v>
      </c>
      <c r="E31" s="324">
        <v>4.8233342682977881E-2</v>
      </c>
      <c r="F31" s="282">
        <v>2446.2380000000003</v>
      </c>
      <c r="G31" s="324">
        <v>9.7089857883167568E-2</v>
      </c>
      <c r="H31" s="196">
        <v>6507.3130000000001</v>
      </c>
      <c r="I31" s="203">
        <v>6.1585989619942716E-2</v>
      </c>
      <c r="J31" s="101"/>
    </row>
    <row r="32" spans="1:15" x14ac:dyDescent="0.2">
      <c r="A32" s="170" t="s">
        <v>25</v>
      </c>
      <c r="B32" s="282">
        <v>166341.49099999998</v>
      </c>
      <c r="C32" s="324">
        <v>7.8477168970063738E-2</v>
      </c>
      <c r="D32" s="282">
        <v>97305.991999999998</v>
      </c>
      <c r="E32" s="324">
        <v>8.5926437576524226E-2</v>
      </c>
      <c r="F32" s="282">
        <v>76528.075999999986</v>
      </c>
      <c r="G32" s="324">
        <v>8.7053309782991459E-2</v>
      </c>
      <c r="H32" s="196">
        <v>340175.55900000001</v>
      </c>
      <c r="I32" s="203">
        <v>8.2344145835569524E-2</v>
      </c>
      <c r="J32" s="101"/>
    </row>
    <row r="33" spans="1:10" x14ac:dyDescent="0.2">
      <c r="A33" s="170" t="s">
        <v>5</v>
      </c>
      <c r="B33" s="282">
        <v>44680.187000000005</v>
      </c>
      <c r="C33" s="324">
        <v>3.8112441825446021E-2</v>
      </c>
      <c r="D33" s="282">
        <v>21484.648000000001</v>
      </c>
      <c r="E33" s="324">
        <v>3.9237246120037574E-2</v>
      </c>
      <c r="F33" s="282">
        <v>15648.624000000002</v>
      </c>
      <c r="G33" s="324">
        <v>4.4834127862504326E-2</v>
      </c>
      <c r="H33" s="196">
        <v>81813.459000000003</v>
      </c>
      <c r="I33" s="203">
        <v>3.9544104243298211E-2</v>
      </c>
      <c r="J33" s="101"/>
    </row>
    <row r="34" spans="1:10" x14ac:dyDescent="0.2">
      <c r="A34" s="170" t="s">
        <v>3</v>
      </c>
      <c r="B34" s="282">
        <v>38466.517000000007</v>
      </c>
      <c r="C34" s="324">
        <v>0.35791424087717794</v>
      </c>
      <c r="D34" s="282">
        <v>17307.191000000003</v>
      </c>
      <c r="E34" s="324">
        <v>0.3439039460868209</v>
      </c>
      <c r="F34" s="282">
        <v>9349.3229999999985</v>
      </c>
      <c r="G34" s="324">
        <v>0.29277710423729247</v>
      </c>
      <c r="H34" s="196">
        <v>65123.03100000001</v>
      </c>
      <c r="I34" s="203">
        <v>0.34323510147543329</v>
      </c>
      <c r="J34" s="101"/>
    </row>
    <row r="35" spans="1:10" ht="12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4.1587014388819274E-2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4.1888932233989776E-2</v>
      </c>
      <c r="C39" s="93"/>
      <c r="D39" s="103"/>
      <c r="E39" s="103"/>
      <c r="H39" s="116">
        <f>I7</f>
        <v>4.1587014388819274E-2</v>
      </c>
    </row>
    <row r="40" spans="1:10" x14ac:dyDescent="0.2">
      <c r="A40" s="103" t="s">
        <v>116</v>
      </c>
      <c r="B40" s="104">
        <f t="shared" si="0"/>
        <v>6.1819844134636023E-2</v>
      </c>
      <c r="C40" s="93"/>
      <c r="D40" s="103"/>
      <c r="E40" s="103"/>
      <c r="H40" s="116">
        <f>I8</f>
        <v>4.1888932233989776E-2</v>
      </c>
    </row>
    <row r="41" spans="1:10" x14ac:dyDescent="0.2">
      <c r="B41" s="78"/>
      <c r="C41" s="78"/>
      <c r="H41" s="116">
        <f>I9</f>
        <v>6.1819844134636023E-2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{509E85FF-D2E3-4805-AC8F-C52B23CEDDFB}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9E85FF-D2E3-4805-AC8F-C52B23CEDDF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3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265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2814.0390000000002</v>
      </c>
      <c r="C7" s="323">
        <v>7.4583329841539897E-2</v>
      </c>
      <c r="D7" s="280">
        <v>2814.0390000000002</v>
      </c>
      <c r="E7" s="323">
        <v>7.4602964212366313E-2</v>
      </c>
      <c r="F7" s="195">
        <v>2814.0390000000002</v>
      </c>
      <c r="G7" s="323">
        <v>7.4757681255985392E-2</v>
      </c>
      <c r="H7" s="195">
        <v>2814.0390000000002</v>
      </c>
      <c r="I7" s="201">
        <v>7.4757681255985392E-2</v>
      </c>
      <c r="J7" s="111"/>
      <c r="O7" s="60"/>
    </row>
    <row r="8" spans="1:15" x14ac:dyDescent="0.2">
      <c r="A8" s="167" t="s">
        <v>315</v>
      </c>
      <c r="B8" s="280">
        <v>605799.29399999988</v>
      </c>
      <c r="C8" s="323">
        <v>5.9147134532759632E-2</v>
      </c>
      <c r="D8" s="280">
        <v>462109.625</v>
      </c>
      <c r="E8" s="323">
        <v>5.7365213040981661E-2</v>
      </c>
      <c r="F8" s="195">
        <v>310369.79800000001</v>
      </c>
      <c r="G8" s="323">
        <v>4.4490323164787286E-2</v>
      </c>
      <c r="H8" s="195">
        <v>1378278.7169999997</v>
      </c>
      <c r="I8" s="201">
        <v>5.4533604222104244E-2</v>
      </c>
      <c r="J8" s="111"/>
      <c r="O8" s="60"/>
    </row>
    <row r="9" spans="1:15" x14ac:dyDescent="0.2">
      <c r="A9" s="167" t="s">
        <v>316</v>
      </c>
      <c r="B9" s="280">
        <v>255176.29399999999</v>
      </c>
      <c r="C9" s="323">
        <v>4.671278554904585E-2</v>
      </c>
      <c r="D9" s="280">
        <v>158572.03699999998</v>
      </c>
      <c r="E9" s="323">
        <v>4.6214801564377933E-2</v>
      </c>
      <c r="F9" s="195">
        <v>108286.86300000001</v>
      </c>
      <c r="G9" s="323">
        <v>3.9900869778895016E-2</v>
      </c>
      <c r="H9" s="195">
        <v>522035.19400000002</v>
      </c>
      <c r="I9" s="202">
        <v>4.4972956006016668E-2</v>
      </c>
      <c r="J9" s="101"/>
      <c r="O9" s="104"/>
    </row>
    <row r="10" spans="1:15" x14ac:dyDescent="0.2">
      <c r="A10" s="170" t="s">
        <v>40</v>
      </c>
      <c r="B10" s="282">
        <v>35297.358</v>
      </c>
      <c r="C10" s="324">
        <v>4.8037412736825651E-2</v>
      </c>
      <c r="D10" s="282">
        <v>21302.226000000002</v>
      </c>
      <c r="E10" s="324">
        <v>4.6620531636763766E-2</v>
      </c>
      <c r="F10" s="196">
        <v>14039.122999999998</v>
      </c>
      <c r="G10" s="324">
        <v>4.0810500069736827E-2</v>
      </c>
      <c r="H10" s="196">
        <v>70638.706999999995</v>
      </c>
      <c r="I10" s="203">
        <v>4.5996991018938081E-2</v>
      </c>
      <c r="J10" s="101"/>
      <c r="O10" s="127"/>
    </row>
    <row r="11" spans="1:15" x14ac:dyDescent="0.2">
      <c r="A11" s="170" t="s">
        <v>39</v>
      </c>
      <c r="B11" s="282">
        <v>667</v>
      </c>
      <c r="C11" s="324">
        <v>1.6112481450415137E-2</v>
      </c>
      <c r="D11" s="282">
        <v>806</v>
      </c>
      <c r="E11" s="324">
        <v>2.4424614714581856E-2</v>
      </c>
      <c r="F11" s="196">
        <v>254</v>
      </c>
      <c r="G11" s="324">
        <v>9.3165219750894514E-3</v>
      </c>
      <c r="H11" s="196">
        <v>1727</v>
      </c>
      <c r="I11" s="203">
        <v>1.6988104657623827E-2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354.13</v>
      </c>
      <c r="C14" s="324">
        <v>9.6658798508179683E-2</v>
      </c>
      <c r="D14" s="282">
        <v>293.3</v>
      </c>
      <c r="E14" s="324">
        <v>6.7559272147313748E-2</v>
      </c>
      <c r="F14" s="196">
        <v>321.99</v>
      </c>
      <c r="G14" s="324">
        <v>6.7578174845698696E-2</v>
      </c>
      <c r="H14" s="196">
        <v>969.42000000000007</v>
      </c>
      <c r="I14" s="203">
        <v>7.5915114963919908E-2</v>
      </c>
      <c r="J14" s="101"/>
      <c r="O14" s="127"/>
    </row>
    <row r="15" spans="1:15" x14ac:dyDescent="0.2">
      <c r="A15" s="170" t="s">
        <v>62</v>
      </c>
      <c r="B15" s="282">
        <v>61.32</v>
      </c>
      <c r="C15" s="324">
        <v>0.54887218045112784</v>
      </c>
      <c r="D15" s="282">
        <v>40.33</v>
      </c>
      <c r="E15" s="324">
        <v>0.39839968388817548</v>
      </c>
      <c r="F15" s="196">
        <v>25.18</v>
      </c>
      <c r="G15" s="324">
        <v>0.28046335486745383</v>
      </c>
      <c r="H15" s="196">
        <v>126.83000000000001</v>
      </c>
      <c r="I15" s="203">
        <v>0.41895418359594366</v>
      </c>
      <c r="J15" s="101"/>
      <c r="O15" s="127"/>
    </row>
    <row r="16" spans="1:15" x14ac:dyDescent="0.2">
      <c r="A16" s="170" t="s">
        <v>37</v>
      </c>
      <c r="B16" s="282">
        <v>168779.861</v>
      </c>
      <c r="C16" s="324">
        <v>7.2676346920904397E-2</v>
      </c>
      <c r="D16" s="282">
        <v>105995.68999999999</v>
      </c>
      <c r="E16" s="324">
        <v>7.8009965867787537E-2</v>
      </c>
      <c r="F16" s="196">
        <v>38237.919000000002</v>
      </c>
      <c r="G16" s="324">
        <v>3.8044560980869779E-2</v>
      </c>
      <c r="H16" s="196">
        <v>313013.46999999997</v>
      </c>
      <c r="I16" s="203">
        <v>6.679505667644757E-2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94.54</v>
      </c>
      <c r="C19" s="324">
        <v>1.0110964357984351E-3</v>
      </c>
      <c r="D19" s="282">
        <v>45.67</v>
      </c>
      <c r="E19" s="324">
        <v>6.0967363157271603E-4</v>
      </c>
      <c r="F19" s="196">
        <v>27.09</v>
      </c>
      <c r="G19" s="324">
        <v>3.2963455938853314E-4</v>
      </c>
      <c r="H19" s="196">
        <v>167.3</v>
      </c>
      <c r="I19" s="203">
        <v>6.6761560396681643E-4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3907.55</v>
      </c>
      <c r="C22" s="324">
        <v>1.9987521194429776E-2</v>
      </c>
      <c r="D22" s="282">
        <v>3343.8</v>
      </c>
      <c r="E22" s="324">
        <v>1.8069507198097738E-2</v>
      </c>
      <c r="F22" s="196">
        <v>1474</v>
      </c>
      <c r="G22" s="324">
        <v>1.052948990093336E-2</v>
      </c>
      <c r="H22" s="196">
        <v>8725.35</v>
      </c>
      <c r="I22" s="203">
        <v>1.6762133223840753E-2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32.15</v>
      </c>
      <c r="C24" s="324">
        <v>1.296838195535367E-3</v>
      </c>
      <c r="D24" s="282">
        <v>0</v>
      </c>
      <c r="E24" s="324">
        <v>0</v>
      </c>
      <c r="F24" s="196">
        <v>0</v>
      </c>
      <c r="G24" s="324">
        <v>0</v>
      </c>
      <c r="H24" s="196">
        <v>32.15</v>
      </c>
      <c r="I24" s="203">
        <v>1.0301266052832965E-3</v>
      </c>
      <c r="J24" s="101"/>
      <c r="O24" s="127"/>
    </row>
    <row r="25" spans="1:15" x14ac:dyDescent="0.2">
      <c r="A25" s="170" t="s">
        <v>30</v>
      </c>
      <c r="B25" s="282">
        <v>45982.385000000002</v>
      </c>
      <c r="C25" s="324">
        <v>3.5997385388261763E-2</v>
      </c>
      <c r="D25" s="282">
        <v>26745.020999999997</v>
      </c>
      <c r="E25" s="324">
        <v>3.1232732199956422E-2</v>
      </c>
      <c r="F25" s="196">
        <v>53907.561000000009</v>
      </c>
      <c r="G25" s="324">
        <v>7.3460971461586463E-2</v>
      </c>
      <c r="H25" s="196">
        <v>126634.967</v>
      </c>
      <c r="I25" s="203">
        <v>4.4161827899066329E-2</v>
      </c>
      <c r="J25" s="101"/>
      <c r="O25" s="98"/>
    </row>
    <row r="26" spans="1:15" ht="13.5" customHeight="1" x14ac:dyDescent="0.2">
      <c r="A26" s="168" t="s">
        <v>318</v>
      </c>
      <c r="B26" s="280">
        <v>206060.65299999996</v>
      </c>
      <c r="C26" s="323">
        <v>4.2658141300807167E-2</v>
      </c>
      <c r="D26" s="280">
        <v>120911.901</v>
      </c>
      <c r="E26" s="323">
        <v>4.1297554189492255E-2</v>
      </c>
      <c r="F26" s="195">
        <v>76248.312000000005</v>
      </c>
      <c r="G26" s="323">
        <v>3.3294197441165907E-2</v>
      </c>
      <c r="H26" s="195">
        <v>403220.86599999992</v>
      </c>
      <c r="I26" s="202">
        <v>4.0127579254837842E-2</v>
      </c>
      <c r="J26" s="10"/>
      <c r="O26" s="78"/>
    </row>
    <row r="27" spans="1:15" ht="12.75" customHeight="1" x14ac:dyDescent="0.2">
      <c r="A27" s="170" t="s">
        <v>26</v>
      </c>
      <c r="B27" s="282">
        <v>10178.950999999999</v>
      </c>
      <c r="C27" s="324">
        <v>8.8971212543394792E-3</v>
      </c>
      <c r="D27" s="282">
        <v>6299.8309999999992</v>
      </c>
      <c r="E27" s="324">
        <v>6.2634951742143773E-3</v>
      </c>
      <c r="F27" s="196">
        <v>4639.2390000000005</v>
      </c>
      <c r="G27" s="324">
        <v>5.2331471776520446E-3</v>
      </c>
      <c r="H27" s="196">
        <v>21118.021000000001</v>
      </c>
      <c r="I27" s="203">
        <v>6.9549903380219597E-3</v>
      </c>
      <c r="J27" s="101"/>
      <c r="O27" s="78"/>
    </row>
    <row r="28" spans="1:15" ht="12.75" customHeight="1" x14ac:dyDescent="0.2">
      <c r="A28" s="170" t="s">
        <v>0</v>
      </c>
      <c r="B28" s="282">
        <v>7426.43</v>
      </c>
      <c r="C28" s="324">
        <v>4.2537256693218672E-2</v>
      </c>
      <c r="D28" s="282">
        <v>4790.66</v>
      </c>
      <c r="E28" s="324">
        <v>3.6093490417183793E-2</v>
      </c>
      <c r="F28" s="196">
        <v>3041.27</v>
      </c>
      <c r="G28" s="324">
        <v>2.7481280344815444E-2</v>
      </c>
      <c r="H28" s="196">
        <v>15258.36</v>
      </c>
      <c r="I28" s="203">
        <v>3.6504768973089047E-2</v>
      </c>
      <c r="J28" s="101"/>
      <c r="O28" s="78"/>
    </row>
    <row r="29" spans="1:15" ht="12.75" customHeight="1" x14ac:dyDescent="0.2">
      <c r="A29" s="170" t="s">
        <v>1</v>
      </c>
      <c r="B29" s="282">
        <v>1142.5999999999999</v>
      </c>
      <c r="C29" s="324">
        <v>2.3812063342172514E-2</v>
      </c>
      <c r="D29" s="282">
        <v>654.6</v>
      </c>
      <c r="E29" s="324">
        <v>3.6865178085391824E-2</v>
      </c>
      <c r="F29" s="196">
        <v>464.44900000000001</v>
      </c>
      <c r="G29" s="324">
        <v>9.6551215182136982E-2</v>
      </c>
      <c r="H29" s="196">
        <v>2261.6489999999999</v>
      </c>
      <c r="I29" s="203">
        <v>3.2056907545521714E-2</v>
      </c>
      <c r="J29" s="101"/>
      <c r="O29" s="78"/>
    </row>
    <row r="30" spans="1:15" ht="12.75" customHeight="1" x14ac:dyDescent="0.2">
      <c r="A30" s="170" t="s">
        <v>2</v>
      </c>
      <c r="B30" s="282">
        <v>1885.067</v>
      </c>
      <c r="C30" s="324">
        <v>9.9195440434465834E-2</v>
      </c>
      <c r="D30" s="282">
        <v>719.73399999999992</v>
      </c>
      <c r="E30" s="324">
        <v>0.11606505012154242</v>
      </c>
      <c r="F30" s="196">
        <v>311.15199999999999</v>
      </c>
      <c r="G30" s="324">
        <v>0.10753556271341085</v>
      </c>
      <c r="H30" s="196">
        <v>2915.953</v>
      </c>
      <c r="I30" s="203">
        <v>0.1037773241539458</v>
      </c>
      <c r="J30" s="101"/>
    </row>
    <row r="31" spans="1:15" x14ac:dyDescent="0.2">
      <c r="A31" s="170" t="s">
        <v>6</v>
      </c>
      <c r="B31" s="282">
        <v>430.9</v>
      </c>
      <c r="C31" s="324">
        <v>9.4809049425856277E-3</v>
      </c>
      <c r="D31" s="282">
        <v>560.47</v>
      </c>
      <c r="E31" s="324">
        <v>1.6005483449444271E-2</v>
      </c>
      <c r="F31" s="196">
        <v>207.39</v>
      </c>
      <c r="G31" s="324">
        <v>8.2311964847206678E-3</v>
      </c>
      <c r="H31" s="196">
        <v>1198.76</v>
      </c>
      <c r="I31" s="203">
        <v>1.1345208216786641E-2</v>
      </c>
      <c r="J31" s="101"/>
    </row>
    <row r="32" spans="1:15" x14ac:dyDescent="0.2">
      <c r="A32" s="170" t="s">
        <v>25</v>
      </c>
      <c r="B32" s="282">
        <v>117050.70599999999</v>
      </c>
      <c r="C32" s="324">
        <v>5.5222590452957125E-2</v>
      </c>
      <c r="D32" s="282">
        <v>70492.991999999998</v>
      </c>
      <c r="E32" s="324">
        <v>6.2249112846723985E-2</v>
      </c>
      <c r="F32" s="196">
        <v>43671.307000000001</v>
      </c>
      <c r="G32" s="324">
        <v>4.9677608736682782E-2</v>
      </c>
      <c r="H32" s="196">
        <v>231215.00499999998</v>
      </c>
      <c r="I32" s="203">
        <v>5.5968753743098669E-2</v>
      </c>
      <c r="J32" s="101"/>
    </row>
    <row r="33" spans="1:10" x14ac:dyDescent="0.2">
      <c r="A33" s="170" t="s">
        <v>5</v>
      </c>
      <c r="B33" s="282">
        <v>56202.887000000002</v>
      </c>
      <c r="C33" s="324">
        <v>4.7941367416604951E-2</v>
      </c>
      <c r="D33" s="282">
        <v>30822.534000000007</v>
      </c>
      <c r="E33" s="324">
        <v>5.6290954946119034E-2</v>
      </c>
      <c r="F33" s="196">
        <v>19736.797000000002</v>
      </c>
      <c r="G33" s="324">
        <v>5.6546957757710306E-2</v>
      </c>
      <c r="H33" s="196">
        <v>106762.21800000001</v>
      </c>
      <c r="I33" s="203">
        <v>5.1602955423724707E-2</v>
      </c>
      <c r="J33" s="101"/>
    </row>
    <row r="34" spans="1:10" x14ac:dyDescent="0.2">
      <c r="A34" s="170" t="s">
        <v>3</v>
      </c>
      <c r="B34" s="282">
        <v>11743.112000000001</v>
      </c>
      <c r="C34" s="324">
        <v>0.10926455901935905</v>
      </c>
      <c r="D34" s="282">
        <v>6571.08</v>
      </c>
      <c r="E34" s="324">
        <v>0.1305711794624666</v>
      </c>
      <c r="F34" s="196">
        <v>4176.7079999999996</v>
      </c>
      <c r="G34" s="324">
        <v>0.13079497558109107</v>
      </c>
      <c r="H34" s="196">
        <v>22490.9</v>
      </c>
      <c r="I34" s="203">
        <v>0.11853972742414003</v>
      </c>
      <c r="J34" s="101"/>
    </row>
    <row r="35" spans="1:10" ht="11.45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7.4757681255985392E-2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5.4533604222104244E-2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4.4972956006016668E-2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{DDC7855E-897A-4F10-AF75-4E27822A60E4}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C7855E-897A-4F10-AF75-4E27822A60E4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4"/>
  <dimension ref="A1:O41"/>
  <sheetViews>
    <sheetView showGridLines="0" topLeftCell="A13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266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622.77260000000024</v>
      </c>
      <c r="C7" s="323">
        <v>1.650597388382798E-2</v>
      </c>
      <c r="D7" s="280">
        <v>622.77260000000024</v>
      </c>
      <c r="E7" s="323">
        <v>1.6510319149891785E-2</v>
      </c>
      <c r="F7" s="195">
        <v>622.73760000000027</v>
      </c>
      <c r="G7" s="323">
        <v>1.6543629639431914E-2</v>
      </c>
      <c r="H7" s="195">
        <v>622.73760000000027</v>
      </c>
      <c r="I7" s="201">
        <v>1.6543629639431914E-2</v>
      </c>
      <c r="J7" s="111"/>
      <c r="O7" s="60"/>
    </row>
    <row r="8" spans="1:15" x14ac:dyDescent="0.2">
      <c r="A8" s="167" t="s">
        <v>315</v>
      </c>
      <c r="B8" s="280">
        <v>283967.16899999994</v>
      </c>
      <c r="C8" s="323">
        <v>2.7725097262543012E-2</v>
      </c>
      <c r="D8" s="280">
        <v>213239.34700000004</v>
      </c>
      <c r="E8" s="323">
        <v>2.6471036108314808E-2</v>
      </c>
      <c r="F8" s="195">
        <v>171436.98800000001</v>
      </c>
      <c r="G8" s="323">
        <v>2.457483636509555E-2</v>
      </c>
      <c r="H8" s="195">
        <v>668643.50399999996</v>
      </c>
      <c r="I8" s="201">
        <v>2.6455853785643982E-2</v>
      </c>
      <c r="J8" s="111"/>
      <c r="O8" s="60"/>
    </row>
    <row r="9" spans="1:15" x14ac:dyDescent="0.2">
      <c r="A9" s="167" t="s">
        <v>316</v>
      </c>
      <c r="B9" s="280">
        <v>108121.17600000001</v>
      </c>
      <c r="C9" s="323">
        <v>1.9792752800926888E-2</v>
      </c>
      <c r="D9" s="280">
        <v>60577.809000000001</v>
      </c>
      <c r="E9" s="323">
        <v>1.7655013299348536E-2</v>
      </c>
      <c r="F9" s="195">
        <v>43305.134000000005</v>
      </c>
      <c r="G9" s="323">
        <v>1.5956806436359681E-2</v>
      </c>
      <c r="H9" s="195">
        <v>212004.11900000001</v>
      </c>
      <c r="I9" s="202">
        <v>1.8264002171626232E-2</v>
      </c>
      <c r="J9" s="101"/>
      <c r="O9" s="104"/>
    </row>
    <row r="10" spans="1:15" x14ac:dyDescent="0.2">
      <c r="A10" s="170" t="s">
        <v>40</v>
      </c>
      <c r="B10" s="282">
        <v>44733.590000000004</v>
      </c>
      <c r="C10" s="324">
        <v>6.0879511889528302E-2</v>
      </c>
      <c r="D10" s="282">
        <v>25572.603999999999</v>
      </c>
      <c r="E10" s="324">
        <v>5.5966376181363936E-2</v>
      </c>
      <c r="F10" s="196">
        <v>18407.642</v>
      </c>
      <c r="G10" s="324">
        <v>5.3509401913829704E-2</v>
      </c>
      <c r="H10" s="196">
        <v>88713.83600000001</v>
      </c>
      <c r="I10" s="203">
        <v>5.7766764017177535E-2</v>
      </c>
      <c r="J10" s="101"/>
      <c r="O10" s="127"/>
    </row>
    <row r="11" spans="1:15" x14ac:dyDescent="0.2">
      <c r="A11" s="170" t="s">
        <v>39</v>
      </c>
      <c r="B11" s="282">
        <v>3295.069</v>
      </c>
      <c r="C11" s="324">
        <v>7.9597808306353754E-2</v>
      </c>
      <c r="D11" s="282">
        <v>2358.2349999999997</v>
      </c>
      <c r="E11" s="324">
        <v>7.1462755932310107E-2</v>
      </c>
      <c r="F11" s="196">
        <v>1402.953</v>
      </c>
      <c r="G11" s="324">
        <v>5.1459222261880593E-2</v>
      </c>
      <c r="H11" s="196">
        <v>7056.2569999999996</v>
      </c>
      <c r="I11" s="203">
        <v>6.9410788886560937E-2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7</v>
      </c>
      <c r="C13" s="324">
        <v>9.5129893074000183E-4</v>
      </c>
      <c r="D13" s="282">
        <v>0</v>
      </c>
      <c r="E13" s="324">
        <v>0</v>
      </c>
      <c r="F13" s="196">
        <v>0</v>
      </c>
      <c r="G13" s="324">
        <v>0</v>
      </c>
      <c r="H13" s="196">
        <v>7</v>
      </c>
      <c r="I13" s="203">
        <v>3.1651472076053968E-4</v>
      </c>
      <c r="J13" s="101"/>
      <c r="O13" s="127"/>
    </row>
    <row r="14" spans="1:15" x14ac:dyDescent="0.2">
      <c r="A14" s="170" t="s">
        <v>61</v>
      </c>
      <c r="B14" s="282">
        <v>24.6</v>
      </c>
      <c r="C14" s="324">
        <v>6.7145015765431356E-3</v>
      </c>
      <c r="D14" s="282">
        <v>25.8</v>
      </c>
      <c r="E14" s="324">
        <v>5.942820393456171E-3</v>
      </c>
      <c r="F14" s="196">
        <v>34.4</v>
      </c>
      <c r="G14" s="324">
        <v>7.219755938669011E-3</v>
      </c>
      <c r="H14" s="196">
        <v>84.800000000000011</v>
      </c>
      <c r="I14" s="203">
        <v>6.6406735459763663E-3</v>
      </c>
      <c r="J14" s="101"/>
      <c r="O14" s="127"/>
    </row>
    <row r="15" spans="1:15" x14ac:dyDescent="0.2">
      <c r="A15" s="170" t="s">
        <v>62</v>
      </c>
      <c r="B15" s="282">
        <v>16.399999999999999</v>
      </c>
      <c r="C15" s="324">
        <v>0.14679556032939489</v>
      </c>
      <c r="D15" s="282">
        <v>20.9</v>
      </c>
      <c r="E15" s="324">
        <v>0.20646053541440287</v>
      </c>
      <c r="F15" s="196">
        <v>22.6</v>
      </c>
      <c r="G15" s="324">
        <v>0.25172644241479175</v>
      </c>
      <c r="H15" s="196">
        <v>59.9</v>
      </c>
      <c r="I15" s="203">
        <v>0.19786608529052294</v>
      </c>
      <c r="J15" s="101"/>
      <c r="O15" s="127"/>
    </row>
    <row r="16" spans="1:15" x14ac:dyDescent="0.2">
      <c r="A16" s="170" t="s">
        <v>37</v>
      </c>
      <c r="B16" s="282">
        <v>17869.454000000002</v>
      </c>
      <c r="C16" s="324">
        <v>7.694559235305585E-3</v>
      </c>
      <c r="D16" s="282">
        <v>9871.6929999999993</v>
      </c>
      <c r="E16" s="324">
        <v>7.2652995040390529E-3</v>
      </c>
      <c r="F16" s="196">
        <v>508</v>
      </c>
      <c r="G16" s="324">
        <v>5.054311919610963E-4</v>
      </c>
      <c r="H16" s="196">
        <v>28249.147000000001</v>
      </c>
      <c r="I16" s="203">
        <v>6.0281858634591646E-3</v>
      </c>
      <c r="J16" s="101"/>
      <c r="O16" s="127"/>
    </row>
    <row r="17" spans="1:15" x14ac:dyDescent="0.2">
      <c r="A17" s="170" t="s">
        <v>72</v>
      </c>
      <c r="B17" s="282">
        <v>3546.95</v>
      </c>
      <c r="C17" s="324">
        <v>4.558902310870365E-2</v>
      </c>
      <c r="D17" s="282">
        <v>1581.9</v>
      </c>
      <c r="E17" s="324">
        <v>3.5834921503648615E-2</v>
      </c>
      <c r="F17" s="196">
        <v>1031.8800000000001</v>
      </c>
      <c r="G17" s="324">
        <v>3.6570765927676448E-2</v>
      </c>
      <c r="H17" s="196">
        <v>6160.7300000000005</v>
      </c>
      <c r="I17" s="203">
        <v>4.1027008089021259E-2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1611.346</v>
      </c>
      <c r="C19" s="324">
        <v>1.7233194387963453E-2</v>
      </c>
      <c r="D19" s="282">
        <v>1541.201</v>
      </c>
      <c r="E19" s="324">
        <v>2.0574329114374894E-2</v>
      </c>
      <c r="F19" s="196">
        <v>2011.2670000000001</v>
      </c>
      <c r="G19" s="324">
        <v>2.4473352209586449E-2</v>
      </c>
      <c r="H19" s="196">
        <v>5163.8140000000003</v>
      </c>
      <c r="I19" s="203">
        <v>2.0606352674132109E-2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13</v>
      </c>
      <c r="C24" s="324">
        <v>5.2438247408895093E-4</v>
      </c>
      <c r="D24" s="282">
        <v>6</v>
      </c>
      <c r="E24" s="324">
        <v>3.0090632986555506E-3</v>
      </c>
      <c r="F24" s="196">
        <v>0</v>
      </c>
      <c r="G24" s="324">
        <v>0</v>
      </c>
      <c r="H24" s="196">
        <v>19</v>
      </c>
      <c r="I24" s="203">
        <v>6.0878399690148161E-4</v>
      </c>
      <c r="J24" s="101"/>
      <c r="O24" s="127"/>
    </row>
    <row r="25" spans="1:15" x14ac:dyDescent="0.2">
      <c r="A25" s="170" t="s">
        <v>30</v>
      </c>
      <c r="B25" s="282">
        <v>37003.766999999993</v>
      </c>
      <c r="C25" s="324">
        <v>2.8968459585479146E-2</v>
      </c>
      <c r="D25" s="282">
        <v>19599.475999999995</v>
      </c>
      <c r="E25" s="324">
        <v>2.2888192354288038E-2</v>
      </c>
      <c r="F25" s="196">
        <v>19886.392</v>
      </c>
      <c r="G25" s="324">
        <v>2.7099606216388107E-2</v>
      </c>
      <c r="H25" s="196">
        <v>76489.63499999998</v>
      </c>
      <c r="I25" s="203">
        <v>2.6674481598217649E-2</v>
      </c>
      <c r="J25" s="101"/>
      <c r="O25" s="98"/>
    </row>
    <row r="26" spans="1:15" ht="13.5" customHeight="1" x14ac:dyDescent="0.2">
      <c r="A26" s="168" t="s">
        <v>318</v>
      </c>
      <c r="B26" s="280">
        <v>97950.581000000006</v>
      </c>
      <c r="C26" s="323">
        <v>2.0277474927705676E-2</v>
      </c>
      <c r="D26" s="280">
        <v>53226.327000000005</v>
      </c>
      <c r="E26" s="323">
        <v>1.817949354373425E-2</v>
      </c>
      <c r="F26" s="195">
        <v>37358.076000000001</v>
      </c>
      <c r="G26" s="323">
        <v>1.6312586150970546E-2</v>
      </c>
      <c r="H26" s="195">
        <v>188534.984</v>
      </c>
      <c r="I26" s="202">
        <v>1.876255211646112E-2</v>
      </c>
      <c r="J26" s="10"/>
      <c r="O26" s="78"/>
    </row>
    <row r="27" spans="1:15" ht="12.75" customHeight="1" x14ac:dyDescent="0.2">
      <c r="A27" s="170" t="s">
        <v>26</v>
      </c>
      <c r="B27" s="282">
        <v>8066.0189999999993</v>
      </c>
      <c r="C27" s="324">
        <v>7.0502696282560041E-3</v>
      </c>
      <c r="D27" s="282">
        <v>5285.8739999999998</v>
      </c>
      <c r="E27" s="324">
        <v>5.2553864207635489E-3</v>
      </c>
      <c r="F27" s="196">
        <v>5185.0590000000002</v>
      </c>
      <c r="G27" s="324">
        <v>5.8488422070536424E-3</v>
      </c>
      <c r="H27" s="196">
        <v>18536.952000000001</v>
      </c>
      <c r="I27" s="203">
        <v>6.1049433588676151E-3</v>
      </c>
      <c r="J27" s="101"/>
      <c r="O27" s="78"/>
    </row>
    <row r="28" spans="1:15" ht="12.75" customHeight="1" x14ac:dyDescent="0.2">
      <c r="A28" s="170" t="s">
        <v>0</v>
      </c>
      <c r="B28" s="282">
        <v>3546.95</v>
      </c>
      <c r="C28" s="324">
        <v>2.0316292300339725E-2</v>
      </c>
      <c r="D28" s="282">
        <v>1581.9</v>
      </c>
      <c r="E28" s="324">
        <v>1.1918251867371729E-2</v>
      </c>
      <c r="F28" s="196">
        <v>1031.8800000000001</v>
      </c>
      <c r="G28" s="324">
        <v>9.32419139445303E-3</v>
      </c>
      <c r="H28" s="196">
        <v>6160.7300000000005</v>
      </c>
      <c r="I28" s="203">
        <v>1.4739200369867988E-2</v>
      </c>
      <c r="J28" s="101"/>
      <c r="O28" s="78"/>
    </row>
    <row r="29" spans="1:15" ht="12.75" customHeight="1" x14ac:dyDescent="0.2">
      <c r="A29" s="170" t="s">
        <v>1</v>
      </c>
      <c r="B29" s="282">
        <v>136.53</v>
      </c>
      <c r="C29" s="324">
        <v>2.845318578773686E-3</v>
      </c>
      <c r="D29" s="282">
        <v>43.2</v>
      </c>
      <c r="E29" s="324">
        <v>2.4328990120515231E-3</v>
      </c>
      <c r="F29" s="196">
        <v>23.66</v>
      </c>
      <c r="G29" s="324">
        <v>4.9185201199902703E-3</v>
      </c>
      <c r="H29" s="196">
        <v>203.39000000000001</v>
      </c>
      <c r="I29" s="203">
        <v>2.8828763551212683E-3</v>
      </c>
      <c r="J29" s="101"/>
      <c r="O29" s="78"/>
    </row>
    <row r="30" spans="1:15" ht="12.75" customHeight="1" x14ac:dyDescent="0.2">
      <c r="A30" s="170" t="s">
        <v>2</v>
      </c>
      <c r="B30" s="282">
        <v>192.01</v>
      </c>
      <c r="C30" s="324">
        <v>1.0103893664162486E-2</v>
      </c>
      <c r="D30" s="282">
        <v>38.1</v>
      </c>
      <c r="E30" s="324">
        <v>6.1440454523904193E-3</v>
      </c>
      <c r="F30" s="196">
        <v>14</v>
      </c>
      <c r="G30" s="324">
        <v>4.8384644096382216E-3</v>
      </c>
      <c r="H30" s="196">
        <v>244.10999999999999</v>
      </c>
      <c r="I30" s="203">
        <v>8.6877540890472893E-3</v>
      </c>
      <c r="J30" s="101"/>
    </row>
    <row r="31" spans="1:15" x14ac:dyDescent="0.2">
      <c r="A31" s="170" t="s">
        <v>6</v>
      </c>
      <c r="B31" s="282">
        <v>5582.42</v>
      </c>
      <c r="C31" s="324">
        <v>0.1228275548145483</v>
      </c>
      <c r="D31" s="282">
        <v>4640.2610000000004</v>
      </c>
      <c r="E31" s="324">
        <v>0.1325131062083639</v>
      </c>
      <c r="F31" s="196">
        <v>2444.2800000000002</v>
      </c>
      <c r="G31" s="324">
        <v>9.7012145926385254E-2</v>
      </c>
      <c r="H31" s="196">
        <v>12666.961000000001</v>
      </c>
      <c r="I31" s="203">
        <v>0.11988163603967093</v>
      </c>
      <c r="J31" s="101"/>
    </row>
    <row r="32" spans="1:15" x14ac:dyDescent="0.2">
      <c r="A32" s="170" t="s">
        <v>25</v>
      </c>
      <c r="B32" s="282">
        <v>57134.539999999994</v>
      </c>
      <c r="C32" s="324">
        <v>2.6955132616954033E-2</v>
      </c>
      <c r="D32" s="282">
        <v>31038.87</v>
      </c>
      <c r="E32" s="324">
        <v>2.740899579443011E-2</v>
      </c>
      <c r="F32" s="196">
        <v>21439.64</v>
      </c>
      <c r="G32" s="324">
        <v>2.4388325437004522E-2</v>
      </c>
      <c r="H32" s="196">
        <v>109613.04999999999</v>
      </c>
      <c r="I32" s="203">
        <v>2.6533337671921255E-2</v>
      </c>
      <c r="J32" s="101"/>
    </row>
    <row r="33" spans="1:10" x14ac:dyDescent="0.2">
      <c r="A33" s="170" t="s">
        <v>5</v>
      </c>
      <c r="B33" s="282">
        <v>22573.052000000003</v>
      </c>
      <c r="C33" s="324">
        <v>1.9254935776628866E-2</v>
      </c>
      <c r="D33" s="282">
        <v>9957.3220000000019</v>
      </c>
      <c r="E33" s="324">
        <v>1.8184979991781335E-2</v>
      </c>
      <c r="F33" s="196">
        <v>5960.2469999999994</v>
      </c>
      <c r="G33" s="324">
        <v>1.7076420015594198E-2</v>
      </c>
      <c r="H33" s="196">
        <v>38490.620999999999</v>
      </c>
      <c r="I33" s="203">
        <v>1.8604238811285111E-2</v>
      </c>
      <c r="J33" s="101"/>
    </row>
    <row r="34" spans="1:10" x14ac:dyDescent="0.2">
      <c r="A34" s="170" t="s">
        <v>3</v>
      </c>
      <c r="B34" s="282">
        <v>719.06</v>
      </c>
      <c r="C34" s="324">
        <v>6.6905411281490204E-3</v>
      </c>
      <c r="D34" s="282">
        <v>640.79999999999995</v>
      </c>
      <c r="E34" s="324">
        <v>1.2733068506173808E-2</v>
      </c>
      <c r="F34" s="196">
        <v>1259.31</v>
      </c>
      <c r="G34" s="324">
        <v>3.9435704075799369E-2</v>
      </c>
      <c r="H34" s="196">
        <v>2619.17</v>
      </c>
      <c r="I34" s="203">
        <v>1.3804503060237021E-2</v>
      </c>
      <c r="J34" s="101"/>
    </row>
    <row r="35" spans="1:10" ht="11.45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1.6543629639431914E-2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2.6455853785643982E-2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1.8264002171626232E-2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{5A266521-9702-49CC-8735-2801FAA5A20F}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266521-9702-49CC-8735-2801FAA5A20F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5"/>
  <dimension ref="A1:O42"/>
  <sheetViews>
    <sheetView showGridLines="0" zoomScaleNormal="100" zoomScaleSheetLayoutView="100" workbookViewId="0">
      <selection activeCell="A36" sqref="A36"/>
    </sheetView>
  </sheetViews>
  <sheetFormatPr defaultColWidth="9.140625" defaultRowHeight="12" x14ac:dyDescent="0.2"/>
  <cols>
    <col min="1" max="1" width="33.2851562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267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962.78609999999981</v>
      </c>
      <c r="C7" s="323">
        <v>2.5517696543349185E-2</v>
      </c>
      <c r="D7" s="280">
        <v>962.78609999999981</v>
      </c>
      <c r="E7" s="323">
        <v>2.5524414182768507E-2</v>
      </c>
      <c r="F7" s="195">
        <v>962.02609999999981</v>
      </c>
      <c r="G7" s="323">
        <v>2.5557158427348986E-2</v>
      </c>
      <c r="H7" s="195">
        <v>962.02609999999981</v>
      </c>
      <c r="I7" s="201">
        <v>2.5557158427348986E-2</v>
      </c>
      <c r="J7" s="111"/>
      <c r="O7" s="60"/>
    </row>
    <row r="8" spans="1:15" x14ac:dyDescent="0.2">
      <c r="A8" s="167" t="s">
        <v>315</v>
      </c>
      <c r="B8" s="280">
        <v>298149.70699999994</v>
      </c>
      <c r="C8" s="323">
        <v>2.9109807498111522E-2</v>
      </c>
      <c r="D8" s="280">
        <v>210162.80800000002</v>
      </c>
      <c r="E8" s="323">
        <v>2.6089121719139532E-2</v>
      </c>
      <c r="F8" s="195">
        <v>184158.95200000002</v>
      </c>
      <c r="G8" s="323">
        <v>2.6398481234210007E-2</v>
      </c>
      <c r="H8" s="195">
        <v>692471.46699999995</v>
      </c>
      <c r="I8" s="201">
        <v>2.7398641835429227E-2</v>
      </c>
      <c r="J8" s="111"/>
      <c r="O8" s="60"/>
    </row>
    <row r="9" spans="1:15" x14ac:dyDescent="0.2">
      <c r="A9" s="167" t="s">
        <v>316</v>
      </c>
      <c r="B9" s="280">
        <v>215328.97899999999</v>
      </c>
      <c r="C9" s="323">
        <v>3.9418302777459398E-2</v>
      </c>
      <c r="D9" s="280">
        <v>135465.81299999999</v>
      </c>
      <c r="E9" s="323">
        <v>3.9480641007040414E-2</v>
      </c>
      <c r="F9" s="195">
        <v>114167.41</v>
      </c>
      <c r="G9" s="323">
        <v>4.2067697162893311E-2</v>
      </c>
      <c r="H9" s="195">
        <v>464962.20200000005</v>
      </c>
      <c r="I9" s="202">
        <v>4.0056158847801046E-2</v>
      </c>
      <c r="J9" s="101"/>
      <c r="O9" s="104"/>
    </row>
    <row r="10" spans="1:15" x14ac:dyDescent="0.2">
      <c r="A10" s="170" t="s">
        <v>40</v>
      </c>
      <c r="B10" s="282">
        <v>63474.55</v>
      </c>
      <c r="C10" s="324">
        <v>8.638474178816094E-2</v>
      </c>
      <c r="D10" s="282">
        <v>52723.621999999996</v>
      </c>
      <c r="E10" s="324">
        <v>0.11538715660305987</v>
      </c>
      <c r="F10" s="196">
        <v>14225.08</v>
      </c>
      <c r="G10" s="324">
        <v>4.1351060770107362E-2</v>
      </c>
      <c r="H10" s="196">
        <v>130423.25199999999</v>
      </c>
      <c r="I10" s="203">
        <v>8.4926202724870073E-2</v>
      </c>
      <c r="J10" s="101"/>
      <c r="O10" s="127"/>
    </row>
    <row r="11" spans="1:15" x14ac:dyDescent="0.2">
      <c r="A11" s="170" t="s">
        <v>39</v>
      </c>
      <c r="B11" s="282">
        <v>2536</v>
      </c>
      <c r="C11" s="324">
        <v>6.1261248812972693E-2</v>
      </c>
      <c r="D11" s="282">
        <v>1341</v>
      </c>
      <c r="E11" s="324">
        <v>4.0636983042499096E-2</v>
      </c>
      <c r="F11" s="196">
        <v>901</v>
      </c>
      <c r="G11" s="324">
        <v>3.3047977557305493E-2</v>
      </c>
      <c r="H11" s="196">
        <v>4778</v>
      </c>
      <c r="I11" s="203">
        <v>4.700009499370391E-2</v>
      </c>
      <c r="J11" s="101"/>
      <c r="O11" s="127"/>
    </row>
    <row r="12" spans="1:15" x14ac:dyDescent="0.2">
      <c r="A12" s="170" t="s">
        <v>38</v>
      </c>
      <c r="B12" s="282">
        <v>235.2</v>
      </c>
      <c r="C12" s="324">
        <v>6.0152212257576893E-4</v>
      </c>
      <c r="D12" s="282">
        <v>0</v>
      </c>
      <c r="E12" s="324">
        <v>0</v>
      </c>
      <c r="F12" s="196">
        <v>255.84</v>
      </c>
      <c r="G12" s="324">
        <v>2.1574888246818206E-3</v>
      </c>
      <c r="H12" s="196">
        <v>491.03999999999996</v>
      </c>
      <c r="I12" s="203">
        <v>7.3603126163876409E-4</v>
      </c>
      <c r="J12" s="101"/>
      <c r="O12" s="127"/>
    </row>
    <row r="13" spans="1:15" x14ac:dyDescent="0.2">
      <c r="A13" s="170" t="s">
        <v>60</v>
      </c>
      <c r="B13" s="282">
        <v>801.5</v>
      </c>
      <c r="C13" s="324">
        <v>0.10892372756973021</v>
      </c>
      <c r="D13" s="282">
        <v>350.8</v>
      </c>
      <c r="E13" s="324">
        <v>4.2097340379317685E-2</v>
      </c>
      <c r="F13" s="196">
        <v>394.8</v>
      </c>
      <c r="G13" s="324">
        <v>6.1452760058570026E-2</v>
      </c>
      <c r="H13" s="196">
        <v>1547.1</v>
      </c>
      <c r="I13" s="203">
        <v>6.995427492694728E-2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1</v>
      </c>
      <c r="C15" s="324">
        <v>8.95094880057286E-3</v>
      </c>
      <c r="D15" s="282">
        <v>2</v>
      </c>
      <c r="E15" s="324">
        <v>1.9756989034871091E-2</v>
      </c>
      <c r="F15" s="196">
        <v>3</v>
      </c>
      <c r="G15" s="324">
        <v>3.3415014479839605E-2</v>
      </c>
      <c r="H15" s="196">
        <v>6</v>
      </c>
      <c r="I15" s="203">
        <v>1.9819641264493117E-2</v>
      </c>
      <c r="J15" s="101"/>
      <c r="O15" s="127"/>
    </row>
    <row r="16" spans="1:15" x14ac:dyDescent="0.2">
      <c r="A16" s="170" t="s">
        <v>37</v>
      </c>
      <c r="B16" s="282">
        <v>78038.63</v>
      </c>
      <c r="C16" s="324">
        <v>3.3603313295252075E-2</v>
      </c>
      <c r="D16" s="282">
        <v>35947</v>
      </c>
      <c r="E16" s="324">
        <v>2.6456021400958464E-2</v>
      </c>
      <c r="F16" s="196">
        <v>60888.26</v>
      </c>
      <c r="G16" s="324">
        <v>6.0580365803616414E-2</v>
      </c>
      <c r="H16" s="196">
        <v>174873.89</v>
      </c>
      <c r="I16" s="203">
        <v>3.731696081251986E-2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144</v>
      </c>
      <c r="C24" s="324">
        <v>5.8085443283699186E-3</v>
      </c>
      <c r="D24" s="282">
        <v>126</v>
      </c>
      <c r="E24" s="324">
        <v>6.3190329271766571E-2</v>
      </c>
      <c r="F24" s="196">
        <v>72</v>
      </c>
      <c r="G24" s="324">
        <v>1.6272234482898898E-2</v>
      </c>
      <c r="H24" s="196">
        <v>342</v>
      </c>
      <c r="I24" s="203">
        <v>1.0958111944226669E-2</v>
      </c>
      <c r="J24" s="101"/>
      <c r="O24" s="127"/>
    </row>
    <row r="25" spans="1:15" x14ac:dyDescent="0.2">
      <c r="A25" s="170" t="s">
        <v>30</v>
      </c>
      <c r="B25" s="282">
        <v>70098.098999999987</v>
      </c>
      <c r="C25" s="324">
        <v>5.4876411579945793E-2</v>
      </c>
      <c r="D25" s="282">
        <v>44975.391000000003</v>
      </c>
      <c r="E25" s="324">
        <v>5.2522087856701642E-2</v>
      </c>
      <c r="F25" s="196">
        <v>37427.43</v>
      </c>
      <c r="G25" s="324">
        <v>5.1003149022277684E-2</v>
      </c>
      <c r="H25" s="196">
        <v>152500.91999999998</v>
      </c>
      <c r="I25" s="203">
        <v>5.3182146630079523E-2</v>
      </c>
      <c r="J25" s="101"/>
      <c r="O25" s="98"/>
    </row>
    <row r="26" spans="1:15" ht="13.5" customHeight="1" x14ac:dyDescent="0.2">
      <c r="A26" s="168" t="s">
        <v>319</v>
      </c>
      <c r="B26" s="280">
        <v>71294</v>
      </c>
      <c r="C26" s="323"/>
      <c r="D26" s="280">
        <v>28080.5</v>
      </c>
      <c r="E26" s="323"/>
      <c r="F26" s="195">
        <v>22593.100000000002</v>
      </c>
      <c r="G26" s="323"/>
      <c r="H26" s="195">
        <v>121967.6</v>
      </c>
      <c r="I26" s="202"/>
      <c r="J26" s="10"/>
      <c r="O26" s="78"/>
    </row>
    <row r="27" spans="1:15" ht="13.5" customHeight="1" x14ac:dyDescent="0.2">
      <c r="A27" s="168" t="s">
        <v>318</v>
      </c>
      <c r="B27" s="280">
        <v>227246.96400000001</v>
      </c>
      <c r="C27" s="323">
        <v>4.7044076388962248E-2</v>
      </c>
      <c r="D27" s="280">
        <v>116764.72399999999</v>
      </c>
      <c r="E27" s="323">
        <v>3.9881082647200347E-2</v>
      </c>
      <c r="F27" s="195">
        <v>96993.069000000018</v>
      </c>
      <c r="G27" s="323">
        <v>4.2352496796396341E-2</v>
      </c>
      <c r="H27" s="195">
        <v>441004.75699999998</v>
      </c>
      <c r="I27" s="202">
        <v>4.3887742005588586E-2</v>
      </c>
      <c r="J27" s="10"/>
      <c r="O27" s="78"/>
    </row>
    <row r="28" spans="1:15" ht="12.75" customHeight="1" x14ac:dyDescent="0.2">
      <c r="A28" s="170" t="s">
        <v>26</v>
      </c>
      <c r="B28" s="282">
        <v>60801.286</v>
      </c>
      <c r="C28" s="324">
        <v>5.3144613228000952E-2</v>
      </c>
      <c r="D28" s="282">
        <v>45419.822</v>
      </c>
      <c r="E28" s="324">
        <v>4.5157851998041856E-2</v>
      </c>
      <c r="F28" s="196">
        <v>41966.133000000002</v>
      </c>
      <c r="G28" s="324">
        <v>4.7338572224004907E-2</v>
      </c>
      <c r="H28" s="196">
        <v>148187.24100000001</v>
      </c>
      <c r="I28" s="203">
        <v>4.8803854744397294E-2</v>
      </c>
      <c r="J28" s="101"/>
      <c r="O28" s="78"/>
    </row>
    <row r="29" spans="1:15" ht="12.75" customHeight="1" x14ac:dyDescent="0.2">
      <c r="A29" s="170" t="s">
        <v>0</v>
      </c>
      <c r="B29" s="282">
        <v>649.42000000000007</v>
      </c>
      <c r="C29" s="324">
        <v>3.7197610752016876E-3</v>
      </c>
      <c r="D29" s="282">
        <v>236.37</v>
      </c>
      <c r="E29" s="324">
        <v>1.7808440444343229E-3</v>
      </c>
      <c r="F29" s="196">
        <v>121.60999999999999</v>
      </c>
      <c r="G29" s="324">
        <v>1.0988825401010123E-3</v>
      </c>
      <c r="H29" s="196">
        <v>1007.4000000000001</v>
      </c>
      <c r="I29" s="203">
        <v>2.4101478968571923E-3</v>
      </c>
      <c r="J29" s="101"/>
      <c r="O29" s="78"/>
    </row>
    <row r="30" spans="1:15" ht="12.75" customHeight="1" x14ac:dyDescent="0.2">
      <c r="A30" s="170" t="s">
        <v>1</v>
      </c>
      <c r="B30" s="282">
        <v>1167.0999999999999</v>
      </c>
      <c r="C30" s="324">
        <v>2.4322649331918033E-2</v>
      </c>
      <c r="D30" s="282">
        <v>220.6</v>
      </c>
      <c r="E30" s="324">
        <v>1.2423553751355693E-2</v>
      </c>
      <c r="F30" s="196">
        <v>54.3</v>
      </c>
      <c r="G30" s="324">
        <v>1.1288066040383418E-2</v>
      </c>
      <c r="H30" s="196">
        <v>1441.9999999999998</v>
      </c>
      <c r="I30" s="203">
        <v>2.0439095845837398E-2</v>
      </c>
      <c r="J30" s="101"/>
      <c r="O30" s="78"/>
    </row>
    <row r="31" spans="1:15" ht="12.75" customHeight="1" x14ac:dyDescent="0.2">
      <c r="A31" s="170" t="s">
        <v>2</v>
      </c>
      <c r="B31" s="282">
        <v>454</v>
      </c>
      <c r="C31" s="324">
        <v>2.3890254275974004E-2</v>
      </c>
      <c r="D31" s="282">
        <v>155</v>
      </c>
      <c r="E31" s="324">
        <v>2.4995460501850787E-2</v>
      </c>
      <c r="F31" s="196">
        <v>57</v>
      </c>
      <c r="G31" s="324">
        <v>1.9699462239241333E-2</v>
      </c>
      <c r="H31" s="196">
        <v>666</v>
      </c>
      <c r="I31" s="203">
        <v>2.3702610394107142E-2</v>
      </c>
      <c r="J31" s="101"/>
    </row>
    <row r="32" spans="1:15" x14ac:dyDescent="0.2">
      <c r="A32" s="170" t="s">
        <v>6</v>
      </c>
      <c r="B32" s="282">
        <v>86</v>
      </c>
      <c r="C32" s="324">
        <v>1.8922205269490927E-3</v>
      </c>
      <c r="D32" s="282">
        <v>45</v>
      </c>
      <c r="E32" s="324">
        <v>1.2850763738023302E-3</v>
      </c>
      <c r="F32" s="196">
        <v>34</v>
      </c>
      <c r="G32" s="324">
        <v>1.3494415375886143E-3</v>
      </c>
      <c r="H32" s="196">
        <v>165</v>
      </c>
      <c r="I32" s="203">
        <v>1.5615797622291331E-3</v>
      </c>
      <c r="J32" s="101"/>
    </row>
    <row r="33" spans="1:10" x14ac:dyDescent="0.2">
      <c r="A33" s="170" t="s">
        <v>25</v>
      </c>
      <c r="B33" s="282">
        <v>94720.510000000009</v>
      </c>
      <c r="C33" s="324">
        <v>4.4687572676624703E-2</v>
      </c>
      <c r="D33" s="282">
        <v>41390.209999999992</v>
      </c>
      <c r="E33" s="324">
        <v>3.6549787148197697E-2</v>
      </c>
      <c r="F33" s="196">
        <v>32210.359999999997</v>
      </c>
      <c r="G33" s="324">
        <v>3.6640388650325886E-2</v>
      </c>
      <c r="H33" s="196">
        <v>168321.08</v>
      </c>
      <c r="I33" s="203">
        <v>4.0744419144823282E-2</v>
      </c>
      <c r="J33" s="101"/>
    </row>
    <row r="34" spans="1:10" x14ac:dyDescent="0.2">
      <c r="A34" s="170" t="s">
        <v>5</v>
      </c>
      <c r="B34" s="282">
        <v>65736.556000000011</v>
      </c>
      <c r="C34" s="324">
        <v>5.6073638777634806E-2</v>
      </c>
      <c r="D34" s="282">
        <v>26651.712</v>
      </c>
      <c r="E34" s="324">
        <v>4.8673815054561691E-2</v>
      </c>
      <c r="F34" s="196">
        <v>20037.970999999998</v>
      </c>
      <c r="G34" s="324">
        <v>5.740983705143362E-2</v>
      </c>
      <c r="H34" s="196">
        <v>112426.239</v>
      </c>
      <c r="I34" s="203">
        <v>5.434063012417014E-2</v>
      </c>
      <c r="J34" s="101"/>
    </row>
    <row r="35" spans="1:10" x14ac:dyDescent="0.2">
      <c r="A35" s="170" t="s">
        <v>3</v>
      </c>
      <c r="B35" s="282">
        <v>3632.0919999999996</v>
      </c>
      <c r="C35" s="324">
        <v>3.3795039227910093E-2</v>
      </c>
      <c r="D35" s="282">
        <v>2646.0099999999998</v>
      </c>
      <c r="E35" s="324">
        <v>5.2577756863328586E-2</v>
      </c>
      <c r="F35" s="196">
        <v>2511.6950000000002</v>
      </c>
      <c r="G35" s="324">
        <v>7.8654549514150532E-2</v>
      </c>
      <c r="H35" s="196">
        <v>8789.7969999999987</v>
      </c>
      <c r="I35" s="203">
        <v>4.632718746219687E-2</v>
      </c>
      <c r="J35" s="101"/>
    </row>
    <row r="36" spans="1:10" ht="12" customHeight="1" x14ac:dyDescent="0.2">
      <c r="A36" s="190" t="s">
        <v>337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 t="s">
        <v>203</v>
      </c>
    </row>
    <row r="38" spans="1:10" x14ac:dyDescent="0.2">
      <c r="A38" s="103" t="s">
        <v>164</v>
      </c>
      <c r="B38" s="104">
        <f>+I7</f>
        <v>2.5557158427348986E-2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2.7398641835429227E-2</v>
      </c>
      <c r="C39" s="93"/>
      <c r="D39" s="103"/>
      <c r="E39" s="103"/>
    </row>
    <row r="40" spans="1:10" x14ac:dyDescent="0.2">
      <c r="A40" s="103" t="s">
        <v>116</v>
      </c>
      <c r="B40" s="104">
        <f t="shared" si="0"/>
        <v>4.0056158847801046E-2</v>
      </c>
      <c r="C40" s="93"/>
      <c r="D40" s="103"/>
      <c r="E40" s="103"/>
      <c r="H40" s="116"/>
    </row>
    <row r="41" spans="1:10" x14ac:dyDescent="0.2">
      <c r="B41" s="120"/>
      <c r="C41" s="120"/>
      <c r="H41" s="116"/>
    </row>
    <row r="42" spans="1:10" x14ac:dyDescent="0.2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{22CC47AD-DA4E-4964-99B9-A52F197068DC}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CC47AD-DA4E-4964-99B9-A52F197068D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6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268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447.49840000000006</v>
      </c>
      <c r="C7" s="323">
        <v>1.1860503984046191E-2</v>
      </c>
      <c r="D7" s="280">
        <v>447.91539999999998</v>
      </c>
      <c r="E7" s="323">
        <v>1.1874681394382856E-2</v>
      </c>
      <c r="F7" s="195">
        <v>449.13239999999996</v>
      </c>
      <c r="G7" s="323">
        <v>1.1931638758715047E-2</v>
      </c>
      <c r="H7" s="195">
        <v>449.13239999999996</v>
      </c>
      <c r="I7" s="201">
        <v>1.1931638758715047E-2</v>
      </c>
      <c r="J7" s="111"/>
      <c r="O7" s="60"/>
    </row>
    <row r="8" spans="1:15" x14ac:dyDescent="0.2">
      <c r="A8" s="167" t="s">
        <v>315</v>
      </c>
      <c r="B8" s="280">
        <v>174670.12300000002</v>
      </c>
      <c r="C8" s="323">
        <v>1.7053894526220224E-2</v>
      </c>
      <c r="D8" s="280">
        <v>102718.73300000001</v>
      </c>
      <c r="E8" s="323">
        <v>1.275126438200614E-2</v>
      </c>
      <c r="F8" s="195">
        <v>92486.579999999958</v>
      </c>
      <c r="G8" s="323">
        <v>1.3257597418051452E-2</v>
      </c>
      <c r="H8" s="195">
        <v>369875.43599999999</v>
      </c>
      <c r="I8" s="201">
        <v>1.4634660166708684E-2</v>
      </c>
      <c r="J8" s="111"/>
      <c r="O8" s="60"/>
    </row>
    <row r="9" spans="1:15" x14ac:dyDescent="0.2">
      <c r="A9" s="167" t="s">
        <v>316</v>
      </c>
      <c r="B9" s="280">
        <v>141553.886</v>
      </c>
      <c r="C9" s="323">
        <v>2.5912972622574741E-2</v>
      </c>
      <c r="D9" s="280">
        <v>69940.825000000012</v>
      </c>
      <c r="E9" s="323">
        <v>2.0383804167338055E-2</v>
      </c>
      <c r="F9" s="195">
        <v>55248.109000000004</v>
      </c>
      <c r="G9" s="323">
        <v>2.0357479584011937E-2</v>
      </c>
      <c r="H9" s="195">
        <v>266742.82</v>
      </c>
      <c r="I9" s="202">
        <v>2.2979701841291608E-2</v>
      </c>
      <c r="J9" s="101"/>
      <c r="O9" s="104"/>
    </row>
    <row r="10" spans="1:15" x14ac:dyDescent="0.2">
      <c r="A10" s="170" t="s">
        <v>40</v>
      </c>
      <c r="B10" s="282">
        <v>20.6</v>
      </c>
      <c r="C10" s="324">
        <v>2.8035262649930019E-5</v>
      </c>
      <c r="D10" s="282">
        <v>2.88</v>
      </c>
      <c r="E10" s="324">
        <v>6.3029624750896745E-6</v>
      </c>
      <c r="F10" s="196">
        <v>0</v>
      </c>
      <c r="G10" s="324">
        <v>0</v>
      </c>
      <c r="H10" s="196">
        <v>23.48</v>
      </c>
      <c r="I10" s="203">
        <v>1.5289200425549498E-5</v>
      </c>
      <c r="J10" s="101"/>
      <c r="O10" s="127"/>
    </row>
    <row r="11" spans="1:15" x14ac:dyDescent="0.2">
      <c r="A11" s="170" t="s">
        <v>39</v>
      </c>
      <c r="B11" s="282">
        <v>1084.6300000000001</v>
      </c>
      <c r="C11" s="324">
        <v>2.6201020623034144E-2</v>
      </c>
      <c r="D11" s="282">
        <v>1066.42</v>
      </c>
      <c r="E11" s="324">
        <v>3.2316250153752342E-2</v>
      </c>
      <c r="F11" s="196">
        <v>1016.88</v>
      </c>
      <c r="G11" s="324">
        <v>3.7298365614287239E-2</v>
      </c>
      <c r="H11" s="196">
        <v>3167.9300000000003</v>
      </c>
      <c r="I11" s="203">
        <v>3.1162204046338311E-2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31</v>
      </c>
      <c r="C13" s="324">
        <v>4.212895264705723E-3</v>
      </c>
      <c r="D13" s="282">
        <v>91.816000000000003</v>
      </c>
      <c r="E13" s="324">
        <v>1.1018270821742965E-2</v>
      </c>
      <c r="F13" s="196">
        <v>53.194000000000003</v>
      </c>
      <c r="G13" s="324">
        <v>8.2799344441630562E-3</v>
      </c>
      <c r="H13" s="196">
        <v>176.01</v>
      </c>
      <c r="I13" s="203">
        <v>7.9585365715803685E-3</v>
      </c>
      <c r="J13" s="101"/>
      <c r="O13" s="127"/>
    </row>
    <row r="14" spans="1:15" x14ac:dyDescent="0.2">
      <c r="A14" s="170" t="s">
        <v>61</v>
      </c>
      <c r="B14" s="282">
        <v>84</v>
      </c>
      <c r="C14" s="324">
        <v>2.2927566358927776E-2</v>
      </c>
      <c r="D14" s="282">
        <v>76.5</v>
      </c>
      <c r="E14" s="324">
        <v>1.7621153492224692E-2</v>
      </c>
      <c r="F14" s="196">
        <v>64.5</v>
      </c>
      <c r="G14" s="324">
        <v>1.3537042385004396E-2</v>
      </c>
      <c r="H14" s="196">
        <v>225</v>
      </c>
      <c r="I14" s="203">
        <v>1.7619711649111816E-2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5652</v>
      </c>
      <c r="C16" s="324">
        <v>2.4337424522286556E-3</v>
      </c>
      <c r="D16" s="282">
        <v>3591</v>
      </c>
      <c r="E16" s="324">
        <v>2.6428790399989385E-3</v>
      </c>
      <c r="F16" s="196">
        <v>2864</v>
      </c>
      <c r="G16" s="324">
        <v>2.8495175861743697E-3</v>
      </c>
      <c r="H16" s="196">
        <v>12107</v>
      </c>
      <c r="I16" s="203">
        <v>2.5835557529896424E-3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216</v>
      </c>
      <c r="C19" s="324">
        <v>2.3100997475403208E-3</v>
      </c>
      <c r="D19" s="282">
        <v>169</v>
      </c>
      <c r="E19" s="324">
        <v>2.2560727772233196E-3</v>
      </c>
      <c r="F19" s="196">
        <v>37.299999999999997</v>
      </c>
      <c r="G19" s="324">
        <v>4.5387113566601272E-4</v>
      </c>
      <c r="H19" s="196">
        <v>422.3</v>
      </c>
      <c r="I19" s="203">
        <v>1.6852006548427169E-3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54052</v>
      </c>
      <c r="C21" s="324">
        <v>0.18718444917086835</v>
      </c>
      <c r="D21" s="282">
        <v>19660</v>
      </c>
      <c r="E21" s="324">
        <v>7.8918791363446983E-2</v>
      </c>
      <c r="F21" s="196">
        <v>16820</v>
      </c>
      <c r="G21" s="324">
        <v>7.6989048220923145E-2</v>
      </c>
      <c r="H21" s="196">
        <v>90532</v>
      </c>
      <c r="I21" s="203">
        <v>0.11969546850754804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846.98</v>
      </c>
      <c r="C24" s="324">
        <v>3.4164728300296904E-2</v>
      </c>
      <c r="D24" s="282">
        <v>109.97999999999999</v>
      </c>
      <c r="E24" s="324">
        <v>5.5156130264356236E-2</v>
      </c>
      <c r="F24" s="196">
        <v>3.59</v>
      </c>
      <c r="G24" s="324">
        <v>8.1135169157787556E-4</v>
      </c>
      <c r="H24" s="196">
        <v>960.55000000000007</v>
      </c>
      <c r="I24" s="203">
        <v>3.0777235169669383E-2</v>
      </c>
      <c r="J24" s="101"/>
      <c r="O24" s="127"/>
    </row>
    <row r="25" spans="1:15" x14ac:dyDescent="0.2">
      <c r="A25" s="170" t="s">
        <v>30</v>
      </c>
      <c r="B25" s="282">
        <v>79566.675999999992</v>
      </c>
      <c r="C25" s="324">
        <v>6.228890258813146E-2</v>
      </c>
      <c r="D25" s="282">
        <v>45173.229000000007</v>
      </c>
      <c r="E25" s="324">
        <v>5.2753122308795551E-2</v>
      </c>
      <c r="F25" s="196">
        <v>34388.645000000004</v>
      </c>
      <c r="G25" s="324">
        <v>4.6862132548486618E-2</v>
      </c>
      <c r="H25" s="196">
        <v>159128.54999999999</v>
      </c>
      <c r="I25" s="203">
        <v>5.5493421804484459E-2</v>
      </c>
      <c r="J25" s="101"/>
      <c r="O25" s="98"/>
    </row>
    <row r="26" spans="1:15" ht="13.5" customHeight="1" x14ac:dyDescent="0.2">
      <c r="A26" s="168" t="s">
        <v>318</v>
      </c>
      <c r="B26" s="280">
        <v>117809.25900000001</v>
      </c>
      <c r="C26" s="323">
        <v>2.4388566879701142E-2</v>
      </c>
      <c r="D26" s="280">
        <v>51473.209000000003</v>
      </c>
      <c r="E26" s="323">
        <v>1.7580714722073228E-2</v>
      </c>
      <c r="F26" s="195">
        <v>40232.733</v>
      </c>
      <c r="G26" s="323">
        <v>1.7567819155127146E-2</v>
      </c>
      <c r="H26" s="195">
        <v>209515.201</v>
      </c>
      <c r="I26" s="202">
        <v>2.0850453292813428E-2</v>
      </c>
      <c r="J26" s="10"/>
      <c r="O26" s="78"/>
    </row>
    <row r="27" spans="1:15" ht="12.75" customHeight="1" x14ac:dyDescent="0.2">
      <c r="A27" s="170" t="s">
        <v>26</v>
      </c>
      <c r="B27" s="282">
        <v>13006.842000000001</v>
      </c>
      <c r="C27" s="324">
        <v>1.1368897483643987E-2</v>
      </c>
      <c r="D27" s="282">
        <v>4241.1100000000006</v>
      </c>
      <c r="E27" s="324">
        <v>4.2166483542673359E-3</v>
      </c>
      <c r="F27" s="196">
        <v>3224.4380000000001</v>
      </c>
      <c r="G27" s="324">
        <v>3.6372255491070845E-3</v>
      </c>
      <c r="H27" s="196">
        <v>20472.39</v>
      </c>
      <c r="I27" s="203">
        <v>6.7423587961304406E-3</v>
      </c>
      <c r="J27" s="101"/>
      <c r="O27" s="78"/>
    </row>
    <row r="28" spans="1:15" ht="12.75" customHeight="1" x14ac:dyDescent="0.2">
      <c r="A28" s="170" t="s">
        <v>0</v>
      </c>
      <c r="B28" s="282">
        <v>162</v>
      </c>
      <c r="C28" s="324">
        <v>9.2790689258518886E-4</v>
      </c>
      <c r="D28" s="282">
        <v>10</v>
      </c>
      <c r="E28" s="324">
        <v>7.5341373458320552E-5</v>
      </c>
      <c r="F28" s="196">
        <v>4</v>
      </c>
      <c r="G28" s="324">
        <v>3.614447956914769E-5</v>
      </c>
      <c r="H28" s="196">
        <v>176</v>
      </c>
      <c r="I28" s="203">
        <v>4.2107011102527877E-4</v>
      </c>
      <c r="J28" s="101"/>
      <c r="O28" s="78"/>
    </row>
    <row r="29" spans="1:15" ht="12.75" customHeight="1" x14ac:dyDescent="0.2">
      <c r="A29" s="170" t="s">
        <v>1</v>
      </c>
      <c r="B29" s="282">
        <v>628</v>
      </c>
      <c r="C29" s="324">
        <v>1.3087673533068738E-2</v>
      </c>
      <c r="D29" s="282">
        <v>230</v>
      </c>
      <c r="E29" s="324">
        <v>1.2952934554903942E-2</v>
      </c>
      <c r="F29" s="196">
        <v>0</v>
      </c>
      <c r="G29" s="324">
        <v>0</v>
      </c>
      <c r="H29" s="196">
        <v>858</v>
      </c>
      <c r="I29" s="203">
        <v>1.2161403769575928E-2</v>
      </c>
      <c r="J29" s="101"/>
      <c r="O29" s="78"/>
    </row>
    <row r="30" spans="1:15" ht="12.75" customHeight="1" x14ac:dyDescent="0.2">
      <c r="A30" s="170" t="s">
        <v>2</v>
      </c>
      <c r="B30" s="282">
        <v>137</v>
      </c>
      <c r="C30" s="324">
        <v>7.2091736471551517E-3</v>
      </c>
      <c r="D30" s="282">
        <v>3</v>
      </c>
      <c r="E30" s="324">
        <v>4.8378310648743459E-4</v>
      </c>
      <c r="F30" s="196">
        <v>15</v>
      </c>
      <c r="G30" s="324">
        <v>5.1840690103266661E-3</v>
      </c>
      <c r="H30" s="196">
        <v>155</v>
      </c>
      <c r="I30" s="203">
        <v>5.516373289919831E-3</v>
      </c>
      <c r="J30" s="101"/>
    </row>
    <row r="31" spans="1:15" x14ac:dyDescent="0.2">
      <c r="A31" s="170" t="s">
        <v>6</v>
      </c>
      <c r="B31" s="282">
        <v>1084.6300000000001</v>
      </c>
      <c r="C31" s="324">
        <v>2.3864641280753426E-2</v>
      </c>
      <c r="D31" s="282">
        <v>1066.42</v>
      </c>
      <c r="E31" s="324">
        <v>3.0454025478895141E-2</v>
      </c>
      <c r="F31" s="196">
        <v>1016.88</v>
      </c>
      <c r="G31" s="324">
        <v>4.0359415021856186E-2</v>
      </c>
      <c r="H31" s="196">
        <v>3167.9300000000003</v>
      </c>
      <c r="I31" s="203">
        <v>2.9981668946415387E-2</v>
      </c>
      <c r="J31" s="101"/>
    </row>
    <row r="32" spans="1:15" x14ac:dyDescent="0.2">
      <c r="A32" s="170" t="s">
        <v>25</v>
      </c>
      <c r="B32" s="282">
        <v>65517.313999999984</v>
      </c>
      <c r="C32" s="324">
        <v>3.0909986981195941E-2</v>
      </c>
      <c r="D32" s="282">
        <v>31361.826000000001</v>
      </c>
      <c r="E32" s="324">
        <v>2.7694183355890502E-2</v>
      </c>
      <c r="F32" s="196">
        <v>25882.938000000002</v>
      </c>
      <c r="G32" s="324">
        <v>2.9442729225388625E-2</v>
      </c>
      <c r="H32" s="196">
        <v>122762.07799999998</v>
      </c>
      <c r="I32" s="203">
        <v>2.9716239707596272E-2</v>
      </c>
      <c r="J32" s="101"/>
    </row>
    <row r="33" spans="1:10" x14ac:dyDescent="0.2">
      <c r="A33" s="170" t="s">
        <v>5</v>
      </c>
      <c r="B33" s="282">
        <v>36427.445</v>
      </c>
      <c r="C33" s="324">
        <v>3.1072808142278686E-2</v>
      </c>
      <c r="D33" s="282">
        <v>14260.792000000001</v>
      </c>
      <c r="E33" s="324">
        <v>2.6044373897615773E-2</v>
      </c>
      <c r="F33" s="196">
        <v>9907.0550000000003</v>
      </c>
      <c r="G33" s="324">
        <v>2.8384231777238863E-2</v>
      </c>
      <c r="H33" s="196">
        <v>60595.292000000001</v>
      </c>
      <c r="I33" s="203">
        <v>2.9288415045513407E-2</v>
      </c>
      <c r="J33" s="101"/>
    </row>
    <row r="34" spans="1:10" x14ac:dyDescent="0.2">
      <c r="A34" s="170" t="s">
        <v>3</v>
      </c>
      <c r="B34" s="282">
        <v>846.02800000000002</v>
      </c>
      <c r="C34" s="324">
        <v>7.8719232464129017E-3</v>
      </c>
      <c r="D34" s="282">
        <v>300.06100000000004</v>
      </c>
      <c r="E34" s="324">
        <v>5.9623864997362984E-3</v>
      </c>
      <c r="F34" s="196">
        <v>182.422</v>
      </c>
      <c r="G34" s="324">
        <v>5.7126045286033404E-3</v>
      </c>
      <c r="H34" s="196">
        <v>1328.511</v>
      </c>
      <c r="I34" s="203">
        <v>7.0020022240093408E-3</v>
      </c>
      <c r="J34" s="101"/>
    </row>
    <row r="35" spans="1:10" ht="12.6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1.1931638758715047E-2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1.4634660166708684E-2</v>
      </c>
      <c r="C39" s="93"/>
      <c r="D39" s="103"/>
      <c r="E39" s="103"/>
      <c r="H39" s="116">
        <f>I7</f>
        <v>1.1931638758715047E-2</v>
      </c>
    </row>
    <row r="40" spans="1:10" x14ac:dyDescent="0.2">
      <c r="A40" s="103" t="s">
        <v>116</v>
      </c>
      <c r="B40" s="104">
        <f t="shared" si="0"/>
        <v>2.2979701841291608E-2</v>
      </c>
      <c r="C40" s="93"/>
      <c r="D40" s="103"/>
      <c r="E40" s="103"/>
      <c r="H40" s="116">
        <f>I8</f>
        <v>1.4634660166708684E-2</v>
      </c>
    </row>
    <row r="41" spans="1:10" x14ac:dyDescent="0.2">
      <c r="B41" s="78"/>
      <c r="C41" s="78"/>
      <c r="H41" s="116">
        <f>I9</f>
        <v>2.2979701841291608E-2</v>
      </c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{AEE0A819-629A-42C9-B789-AFD16ED22035}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E0A819-629A-42C9-B789-AFD16ED2203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7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269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6027.4418999999934</v>
      </c>
      <c r="C7" s="323">
        <v>0.15975140619174696</v>
      </c>
      <c r="D7" s="280">
        <v>6025.0148999999938</v>
      </c>
      <c r="E7" s="323">
        <v>0.15972911923526051</v>
      </c>
      <c r="F7" s="195">
        <v>6006.2808999999952</v>
      </c>
      <c r="G7" s="323">
        <v>0.15956269016033989</v>
      </c>
      <c r="H7" s="195">
        <v>6006.2808999999952</v>
      </c>
      <c r="I7" s="201">
        <v>0.15956269016033989</v>
      </c>
      <c r="J7" s="111"/>
      <c r="O7" s="60"/>
    </row>
    <row r="8" spans="1:15" x14ac:dyDescent="0.2">
      <c r="A8" s="167" t="s">
        <v>315</v>
      </c>
      <c r="B8" s="280">
        <v>1864045.5379999999</v>
      </c>
      <c r="C8" s="323">
        <v>0.1819958413673495</v>
      </c>
      <c r="D8" s="280">
        <v>1492520.9289999995</v>
      </c>
      <c r="E8" s="323">
        <v>0.18527807348788469</v>
      </c>
      <c r="F8" s="195">
        <v>1396641.4649999996</v>
      </c>
      <c r="G8" s="323">
        <v>0.20020321089100279</v>
      </c>
      <c r="H8" s="195">
        <v>4753207.9319999991</v>
      </c>
      <c r="I8" s="201">
        <v>0.18806759253546143</v>
      </c>
      <c r="J8" s="111"/>
      <c r="O8" s="60"/>
    </row>
    <row r="9" spans="1:15" x14ac:dyDescent="0.2">
      <c r="A9" s="167" t="s">
        <v>316</v>
      </c>
      <c r="B9" s="280">
        <v>749999.68599999999</v>
      </c>
      <c r="C9" s="323">
        <v>0.13729556905458359</v>
      </c>
      <c r="D9" s="280">
        <v>390019.61100000003</v>
      </c>
      <c r="E9" s="323">
        <v>0.11366871025678303</v>
      </c>
      <c r="F9" s="195">
        <v>324428.19699999999</v>
      </c>
      <c r="G9" s="323">
        <v>0.11954328422182381</v>
      </c>
      <c r="H9" s="195">
        <v>1464447.4939999999</v>
      </c>
      <c r="I9" s="202">
        <v>0.12616109694853897</v>
      </c>
      <c r="J9" s="101"/>
      <c r="O9" s="104"/>
    </row>
    <row r="10" spans="1:15" x14ac:dyDescent="0.2">
      <c r="A10" s="170" t="s">
        <v>40</v>
      </c>
      <c r="B10" s="282">
        <v>48727.542000000001</v>
      </c>
      <c r="C10" s="324">
        <v>6.6315021274538657E-2</v>
      </c>
      <c r="D10" s="282">
        <v>18373.467999999997</v>
      </c>
      <c r="E10" s="324">
        <v>4.0210860882382266E-2</v>
      </c>
      <c r="F10" s="196">
        <v>25705.352999999996</v>
      </c>
      <c r="G10" s="324">
        <v>7.4723208166144681E-2</v>
      </c>
      <c r="H10" s="196">
        <v>92806.362999999983</v>
      </c>
      <c r="I10" s="203">
        <v>6.0431647558488115E-2</v>
      </c>
      <c r="J10" s="101"/>
      <c r="O10" s="127"/>
    </row>
    <row r="11" spans="1:15" x14ac:dyDescent="0.2">
      <c r="A11" s="170" t="s">
        <v>39</v>
      </c>
      <c r="B11" s="282">
        <v>83.388999999999996</v>
      </c>
      <c r="C11" s="324">
        <v>2.0143983743158441E-3</v>
      </c>
      <c r="D11" s="282">
        <v>40.561999999999998</v>
      </c>
      <c r="E11" s="324">
        <v>1.2291702506859422E-3</v>
      </c>
      <c r="F11" s="196">
        <v>37.652000000000001</v>
      </c>
      <c r="G11" s="324">
        <v>1.3810460055357007E-3</v>
      </c>
      <c r="H11" s="196">
        <v>161.60300000000001</v>
      </c>
      <c r="I11" s="203">
        <v>1.5896518106461978E-3</v>
      </c>
      <c r="J11" s="101"/>
      <c r="O11" s="127"/>
    </row>
    <row r="12" spans="1:15" x14ac:dyDescent="0.2">
      <c r="A12" s="170" t="s">
        <v>38</v>
      </c>
      <c r="B12" s="282">
        <v>390468.70299999998</v>
      </c>
      <c r="C12" s="324">
        <v>0.9986205911053041</v>
      </c>
      <c r="D12" s="282">
        <v>157503.68700000001</v>
      </c>
      <c r="E12" s="324">
        <v>0.999673003507907</v>
      </c>
      <c r="F12" s="196">
        <v>117515.83600000001</v>
      </c>
      <c r="G12" s="324">
        <v>0.99100649973867094</v>
      </c>
      <c r="H12" s="196">
        <v>665488.22600000002</v>
      </c>
      <c r="I12" s="203">
        <v>0.99751575958887873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14.414</v>
      </c>
      <c r="E13" s="324">
        <v>1.7297350747647806E-3</v>
      </c>
      <c r="F13" s="196">
        <v>16.696000000000002</v>
      </c>
      <c r="G13" s="324">
        <v>2.5988229025782302E-3</v>
      </c>
      <c r="H13" s="196">
        <v>31.11</v>
      </c>
      <c r="I13" s="203">
        <v>1.4066818518371983E-3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9747.6139999999996</v>
      </c>
      <c r="C16" s="324">
        <v>4.1973075017229956E-3</v>
      </c>
      <c r="D16" s="282">
        <v>5934.13</v>
      </c>
      <c r="E16" s="324">
        <v>4.3673594535307437E-3</v>
      </c>
      <c r="F16" s="196">
        <v>3011.69</v>
      </c>
      <c r="G16" s="324">
        <v>2.9964607608608542E-3</v>
      </c>
      <c r="H16" s="196">
        <v>18693.433999999997</v>
      </c>
      <c r="I16" s="203">
        <v>3.9890583095591129E-3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55272.83</v>
      </c>
      <c r="C19" s="324">
        <v>0.59113773439277362</v>
      </c>
      <c r="D19" s="282">
        <v>46059.72</v>
      </c>
      <c r="E19" s="324">
        <v>0.61487621549425142</v>
      </c>
      <c r="F19" s="196">
        <v>45937.56</v>
      </c>
      <c r="G19" s="324">
        <v>0.55897406238406433</v>
      </c>
      <c r="H19" s="196">
        <v>147270.10999999999</v>
      </c>
      <c r="I19" s="203">
        <v>0.58768573481117437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1246</v>
      </c>
      <c r="C21" s="324">
        <v>4.3149527060405164E-3</v>
      </c>
      <c r="D21" s="282">
        <v>1230</v>
      </c>
      <c r="E21" s="324">
        <v>4.9374421860142311E-3</v>
      </c>
      <c r="F21" s="196">
        <v>921</v>
      </c>
      <c r="G21" s="324">
        <v>4.2156309994928797E-3</v>
      </c>
      <c r="H21" s="196">
        <v>3397</v>
      </c>
      <c r="I21" s="203">
        <v>4.4912904444852726E-3</v>
      </c>
      <c r="J21" s="101"/>
      <c r="O21" s="127"/>
    </row>
    <row r="22" spans="1:15" x14ac:dyDescent="0.2">
      <c r="A22" s="170" t="s">
        <v>32</v>
      </c>
      <c r="B22" s="282">
        <v>125058.06200000001</v>
      </c>
      <c r="C22" s="324">
        <v>0.63968488304930526</v>
      </c>
      <c r="D22" s="282">
        <v>102737.495</v>
      </c>
      <c r="E22" s="324">
        <v>0.55518150170974045</v>
      </c>
      <c r="F22" s="196">
        <v>76183.165999999997</v>
      </c>
      <c r="G22" s="324">
        <v>0.54421294234608519</v>
      </c>
      <c r="H22" s="196">
        <v>303978.723</v>
      </c>
      <c r="I22" s="203">
        <v>0.58396876367583939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357.49499999999995</v>
      </c>
      <c r="C24" s="324">
        <v>1.442031635187919E-2</v>
      </c>
      <c r="D24" s="282">
        <v>68.27</v>
      </c>
      <c r="E24" s="324">
        <v>3.4238125233202403E-2</v>
      </c>
      <c r="F24" s="196">
        <v>74.899000000000001</v>
      </c>
      <c r="G24" s="324">
        <v>1.6927417924092285E-2</v>
      </c>
      <c r="H24" s="196">
        <v>500.66399999999993</v>
      </c>
      <c r="I24" s="203">
        <v>1.6041906896035969E-2</v>
      </c>
      <c r="J24" s="101"/>
      <c r="O24" s="127"/>
    </row>
    <row r="25" spans="1:15" x14ac:dyDescent="0.2">
      <c r="A25" s="170" t="s">
        <v>30</v>
      </c>
      <c r="B25" s="282">
        <v>119038.05100000001</v>
      </c>
      <c r="C25" s="324">
        <v>9.3189133136842697E-2</v>
      </c>
      <c r="D25" s="282">
        <v>58057.864999999991</v>
      </c>
      <c r="E25" s="324">
        <v>6.7799750452475729E-2</v>
      </c>
      <c r="F25" s="196">
        <v>55024.345000000008</v>
      </c>
      <c r="G25" s="324">
        <v>7.4982836595732613E-2</v>
      </c>
      <c r="H25" s="196">
        <v>232120.261</v>
      </c>
      <c r="I25" s="203">
        <v>8.0948060879333261E-2</v>
      </c>
      <c r="J25" s="101"/>
      <c r="O25" s="98"/>
    </row>
    <row r="26" spans="1:15" ht="13.5" customHeight="1" x14ac:dyDescent="0.2">
      <c r="A26" s="168" t="s">
        <v>318</v>
      </c>
      <c r="B26" s="280">
        <v>715388.72600000002</v>
      </c>
      <c r="C26" s="323">
        <v>0.14809791638732905</v>
      </c>
      <c r="D26" s="280">
        <v>370734.55200000003</v>
      </c>
      <c r="E26" s="323">
        <v>0.12662467568959265</v>
      </c>
      <c r="F26" s="195">
        <v>310126.09000000003</v>
      </c>
      <c r="G26" s="323">
        <v>0.13541807026648392</v>
      </c>
      <c r="H26" s="195">
        <v>1396249.368</v>
      </c>
      <c r="I26" s="202">
        <v>0.13895140826848296</v>
      </c>
      <c r="J26" s="10"/>
      <c r="O26" s="78"/>
    </row>
    <row r="27" spans="1:15" ht="12.75" customHeight="1" x14ac:dyDescent="0.2">
      <c r="A27" s="170" t="s">
        <v>26</v>
      </c>
      <c r="B27" s="282">
        <v>145124.12700000001</v>
      </c>
      <c r="C27" s="324">
        <v>0.12684872486852156</v>
      </c>
      <c r="D27" s="282">
        <v>113676.09700000001</v>
      </c>
      <c r="E27" s="324">
        <v>0.11302044213297556</v>
      </c>
      <c r="F27" s="196">
        <v>104042.37000000002</v>
      </c>
      <c r="G27" s="324">
        <v>0.11736171275541739</v>
      </c>
      <c r="H27" s="196">
        <v>362842.59400000004</v>
      </c>
      <c r="I27" s="203">
        <v>0.11949825864330871</v>
      </c>
      <c r="J27" s="101"/>
      <c r="O27" s="78"/>
    </row>
    <row r="28" spans="1:15" ht="12.75" customHeight="1" x14ac:dyDescent="0.2">
      <c r="A28" s="170" t="s">
        <v>0</v>
      </c>
      <c r="B28" s="282">
        <v>44371.494000000006</v>
      </c>
      <c r="C28" s="324">
        <v>0.25415194516606393</v>
      </c>
      <c r="D28" s="282">
        <v>31470.272000000001</v>
      </c>
      <c r="E28" s="324">
        <v>0.23710135155869286</v>
      </c>
      <c r="F28" s="196">
        <v>27366.661</v>
      </c>
      <c r="G28" s="324">
        <v>0.24728842984757271</v>
      </c>
      <c r="H28" s="196">
        <v>103208.427</v>
      </c>
      <c r="I28" s="203">
        <v>0.24692036258883165</v>
      </c>
      <c r="J28" s="101"/>
      <c r="O28" s="78"/>
    </row>
    <row r="29" spans="1:15" ht="12.75" customHeight="1" x14ac:dyDescent="0.2">
      <c r="A29" s="170" t="s">
        <v>1</v>
      </c>
      <c r="B29" s="282">
        <v>2690.6580000000004</v>
      </c>
      <c r="C29" s="324">
        <v>5.6073970530477184E-2</v>
      </c>
      <c r="D29" s="282">
        <v>661.73899999999992</v>
      </c>
      <c r="E29" s="324">
        <v>3.7267225910554688E-2</v>
      </c>
      <c r="F29" s="196">
        <v>410.82000000000005</v>
      </c>
      <c r="G29" s="324">
        <v>8.5402638871276554E-2</v>
      </c>
      <c r="H29" s="196">
        <v>3763.2170000000006</v>
      </c>
      <c r="I29" s="203">
        <v>5.3340327983137793E-2</v>
      </c>
      <c r="J29" s="101"/>
      <c r="O29" s="78"/>
    </row>
    <row r="30" spans="1:15" ht="12.75" customHeight="1" x14ac:dyDescent="0.2">
      <c r="A30" s="170" t="s">
        <v>2</v>
      </c>
      <c r="B30" s="282">
        <v>7525.6570000000002</v>
      </c>
      <c r="C30" s="324">
        <v>0.39601290599947953</v>
      </c>
      <c r="D30" s="282">
        <v>2658.1550000000002</v>
      </c>
      <c r="E30" s="324">
        <v>0.42865682780836889</v>
      </c>
      <c r="F30" s="196">
        <v>1398.232</v>
      </c>
      <c r="G30" s="324">
        <v>0.48323541202980491</v>
      </c>
      <c r="H30" s="196">
        <v>11582.044</v>
      </c>
      <c r="I30" s="203">
        <v>0.41219921396307246</v>
      </c>
      <c r="J30" s="101"/>
    </row>
    <row r="31" spans="1:15" x14ac:dyDescent="0.2">
      <c r="A31" s="170" t="s">
        <v>6</v>
      </c>
      <c r="B31" s="282">
        <v>3977.2139999999999</v>
      </c>
      <c r="C31" s="324">
        <v>8.7508906638015208E-2</v>
      </c>
      <c r="D31" s="282">
        <v>3669.873</v>
      </c>
      <c r="E31" s="324">
        <v>0.10480149082566843</v>
      </c>
      <c r="F31" s="196">
        <v>3270.3710000000001</v>
      </c>
      <c r="G31" s="324">
        <v>0.12979924913897689</v>
      </c>
      <c r="H31" s="196">
        <v>10917.457999999999</v>
      </c>
      <c r="I31" s="203">
        <v>0.10332413010779724</v>
      </c>
      <c r="J31" s="101"/>
    </row>
    <row r="32" spans="1:15" x14ac:dyDescent="0.2">
      <c r="A32" s="170" t="s">
        <v>25</v>
      </c>
      <c r="B32" s="282">
        <v>370192.96500000003</v>
      </c>
      <c r="C32" s="324">
        <v>0.17465092858782838</v>
      </c>
      <c r="D32" s="282">
        <v>161077.05100000001</v>
      </c>
      <c r="E32" s="324">
        <v>0.14223972114442973</v>
      </c>
      <c r="F32" s="196">
        <v>131515.20699999999</v>
      </c>
      <c r="G32" s="324">
        <v>0.14960305621880848</v>
      </c>
      <c r="H32" s="196">
        <v>662785.223</v>
      </c>
      <c r="I32" s="203">
        <v>0.16043622657903081</v>
      </c>
      <c r="J32" s="101"/>
    </row>
    <row r="33" spans="1:10" x14ac:dyDescent="0.2">
      <c r="A33" s="170" t="s">
        <v>5</v>
      </c>
      <c r="B33" s="282">
        <v>132893.49000000002</v>
      </c>
      <c r="C33" s="324">
        <v>0.11335886769241794</v>
      </c>
      <c r="D33" s="282">
        <v>53947.238000000012</v>
      </c>
      <c r="E33" s="324">
        <v>9.8523422627275259E-2</v>
      </c>
      <c r="F33" s="196">
        <v>39461.406999999985</v>
      </c>
      <c r="G33" s="324">
        <v>0.11305899912173251</v>
      </c>
      <c r="H33" s="196">
        <v>226302.13500000001</v>
      </c>
      <c r="I33" s="203">
        <v>0.10938194431946636</v>
      </c>
      <c r="J33" s="101"/>
    </row>
    <row r="34" spans="1:10" x14ac:dyDescent="0.2">
      <c r="A34" s="170" t="s">
        <v>3</v>
      </c>
      <c r="B34" s="282">
        <v>8613.121000000001</v>
      </c>
      <c r="C34" s="324">
        <v>8.0141351614919532E-2</v>
      </c>
      <c r="D34" s="282">
        <v>3574.1269999999995</v>
      </c>
      <c r="E34" s="324">
        <v>7.1019981180969832E-2</v>
      </c>
      <c r="F34" s="196">
        <v>2661.0219999999999</v>
      </c>
      <c r="G34" s="324">
        <v>8.3330773305375E-2</v>
      </c>
      <c r="H34" s="196">
        <v>14848.27</v>
      </c>
      <c r="I34" s="203">
        <v>7.8258757031512111E-2</v>
      </c>
      <c r="J34" s="101"/>
    </row>
    <row r="35" spans="1:10" ht="12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0.15956269016033989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0.18806759253546143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0.12616109694853897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{F6D3C878-2A29-4348-8AAD-7FEE4D3E5798}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D3C878-2A29-4348-8AAD-7FEE4D3E5798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38"/>
  <dimension ref="A1:O41"/>
  <sheetViews>
    <sheetView showGridLines="0" topLeftCell="A13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270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1226.8444500000005</v>
      </c>
      <c r="C7" s="323">
        <v>3.2516302822602185E-2</v>
      </c>
      <c r="D7" s="280">
        <v>1226.8444500000005</v>
      </c>
      <c r="E7" s="323">
        <v>3.2524862874142919E-2</v>
      </c>
      <c r="F7" s="195">
        <v>1226.8444500000005</v>
      </c>
      <c r="G7" s="323">
        <v>3.2592315296189833E-2</v>
      </c>
      <c r="H7" s="195">
        <v>1226.8444500000005</v>
      </c>
      <c r="I7" s="201">
        <v>3.2592315296189833E-2</v>
      </c>
      <c r="J7" s="111"/>
      <c r="O7" s="60"/>
    </row>
    <row r="8" spans="1:15" x14ac:dyDescent="0.2">
      <c r="A8" s="167" t="s">
        <v>315</v>
      </c>
      <c r="B8" s="280">
        <v>431368.5290000001</v>
      </c>
      <c r="C8" s="323">
        <v>4.211660969344351E-2</v>
      </c>
      <c r="D8" s="280">
        <v>336687.10199999996</v>
      </c>
      <c r="E8" s="323">
        <v>4.1795553023550897E-2</v>
      </c>
      <c r="F8" s="195">
        <v>284307.51300000004</v>
      </c>
      <c r="G8" s="323">
        <v>4.0754394316250331E-2</v>
      </c>
      <c r="H8" s="195">
        <v>1052363.1440000001</v>
      </c>
      <c r="I8" s="201">
        <v>4.1638280040876018E-2</v>
      </c>
      <c r="J8" s="111"/>
      <c r="O8" s="60"/>
    </row>
    <row r="9" spans="1:15" x14ac:dyDescent="0.2">
      <c r="A9" s="167" t="s">
        <v>316</v>
      </c>
      <c r="B9" s="280">
        <v>211999.538</v>
      </c>
      <c r="C9" s="323">
        <v>3.8808812526647932E-2</v>
      </c>
      <c r="D9" s="280">
        <v>125294.061</v>
      </c>
      <c r="E9" s="323">
        <v>3.6516149226928737E-2</v>
      </c>
      <c r="F9" s="195">
        <v>104115.02000000002</v>
      </c>
      <c r="G9" s="323">
        <v>3.8363655017387019E-2</v>
      </c>
      <c r="H9" s="195">
        <v>441408.61900000001</v>
      </c>
      <c r="I9" s="202">
        <v>3.8027034635070157E-2</v>
      </c>
      <c r="J9" s="101"/>
      <c r="O9" s="104"/>
    </row>
    <row r="10" spans="1:15" x14ac:dyDescent="0.2">
      <c r="A10" s="170" t="s">
        <v>40</v>
      </c>
      <c r="B10" s="282">
        <v>12607.780999999999</v>
      </c>
      <c r="C10" s="324">
        <v>1.7158371445038702E-2</v>
      </c>
      <c r="D10" s="282">
        <v>8278.9840000000004</v>
      </c>
      <c r="E10" s="324">
        <v>1.8118793570787439E-2</v>
      </c>
      <c r="F10" s="196">
        <v>3687.299</v>
      </c>
      <c r="G10" s="324">
        <v>1.0718655011188415E-2</v>
      </c>
      <c r="H10" s="196">
        <v>24574.063999999998</v>
      </c>
      <c r="I10" s="203">
        <v>1.6001609444901217E-2</v>
      </c>
      <c r="J10" s="101"/>
      <c r="O10" s="127"/>
    </row>
    <row r="11" spans="1:15" x14ac:dyDescent="0.2">
      <c r="A11" s="170" t="s">
        <v>39</v>
      </c>
      <c r="B11" s="282">
        <v>2653.5129999999999</v>
      </c>
      <c r="C11" s="324">
        <v>6.4099968502152049E-2</v>
      </c>
      <c r="D11" s="282">
        <v>2434.893</v>
      </c>
      <c r="E11" s="324">
        <v>7.3785761037509126E-2</v>
      </c>
      <c r="F11" s="196">
        <v>2626.3130000000001</v>
      </c>
      <c r="G11" s="324">
        <v>9.6331113299067322E-2</v>
      </c>
      <c r="H11" s="196">
        <v>7714.7190000000001</v>
      </c>
      <c r="I11" s="203">
        <v>7.5887929227654333E-2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49.4</v>
      </c>
      <c r="G13" s="324">
        <v>7.6893777783519739E-3</v>
      </c>
      <c r="H13" s="196">
        <v>49.4</v>
      </c>
      <c r="I13" s="203">
        <v>2.2336896007958081E-3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89380.947999999989</v>
      </c>
      <c r="C16" s="324">
        <v>3.8487297871203453E-2</v>
      </c>
      <c r="D16" s="282">
        <v>65689.018000000011</v>
      </c>
      <c r="E16" s="324">
        <v>4.8345343589616549E-2</v>
      </c>
      <c r="F16" s="196">
        <v>58611.942999999999</v>
      </c>
      <c r="G16" s="324">
        <v>5.8315559475680769E-2</v>
      </c>
      <c r="H16" s="196">
        <v>213681.90900000001</v>
      </c>
      <c r="I16" s="203">
        <v>4.5598341893677979E-2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80.819999999999993</v>
      </c>
      <c r="C20" s="324">
        <v>1.9151109648277861E-2</v>
      </c>
      <c r="D20" s="282">
        <v>105.84</v>
      </c>
      <c r="E20" s="324">
        <v>0.173665064673172</v>
      </c>
      <c r="F20" s="196">
        <v>59.43</v>
      </c>
      <c r="G20" s="324">
        <v>0.11373096111560831</v>
      </c>
      <c r="H20" s="196">
        <v>246.09</v>
      </c>
      <c r="I20" s="203">
        <v>4.5979919355305834E-2</v>
      </c>
      <c r="J20" s="101"/>
      <c r="O20" s="127"/>
    </row>
    <row r="21" spans="1:15" x14ac:dyDescent="0.2">
      <c r="A21" s="170" t="s">
        <v>33</v>
      </c>
      <c r="B21" s="282">
        <v>34387.228999999999</v>
      </c>
      <c r="C21" s="324">
        <v>0.1190844838096187</v>
      </c>
      <c r="D21" s="282">
        <v>14439.715</v>
      </c>
      <c r="E21" s="324">
        <v>5.7963624386197149E-2</v>
      </c>
      <c r="F21" s="196">
        <v>13492.772000000001</v>
      </c>
      <c r="G21" s="324">
        <v>6.1759552564918066E-2</v>
      </c>
      <c r="H21" s="196">
        <v>62319.716</v>
      </c>
      <c r="I21" s="203">
        <v>8.2395038261358841E-2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10080.34</v>
      </c>
      <c r="C24" s="324">
        <v>0.40661181760444737</v>
      </c>
      <c r="D24" s="282">
        <v>401.74099999999999</v>
      </c>
      <c r="E24" s="324">
        <v>0.20147734977752993</v>
      </c>
      <c r="F24" s="196">
        <v>490.15699999999998</v>
      </c>
      <c r="G24" s="324">
        <v>0.11077707829769827</v>
      </c>
      <c r="H24" s="196">
        <v>10972.237999999999</v>
      </c>
      <c r="I24" s="203">
        <v>0.35156436339970099</v>
      </c>
      <c r="J24" s="101"/>
      <c r="O24" s="127"/>
    </row>
    <row r="25" spans="1:15" x14ac:dyDescent="0.2">
      <c r="A25" s="170" t="s">
        <v>30</v>
      </c>
      <c r="B25" s="282">
        <v>62808.906999999999</v>
      </c>
      <c r="C25" s="324">
        <v>4.917005568750929E-2</v>
      </c>
      <c r="D25" s="282">
        <v>33943.869999999995</v>
      </c>
      <c r="E25" s="324">
        <v>3.963952025089585E-2</v>
      </c>
      <c r="F25" s="196">
        <v>25097.705999999998</v>
      </c>
      <c r="G25" s="324">
        <v>3.42011738245269E-2</v>
      </c>
      <c r="H25" s="196">
        <v>121850.48300000001</v>
      </c>
      <c r="I25" s="203">
        <v>4.2493319081957096E-2</v>
      </c>
      <c r="J25" s="101"/>
      <c r="O25" s="98"/>
    </row>
    <row r="26" spans="1:15" ht="13.5" customHeight="1" x14ac:dyDescent="0.2">
      <c r="A26" s="168" t="s">
        <v>318</v>
      </c>
      <c r="B26" s="280">
        <v>194587.70699999999</v>
      </c>
      <c r="C26" s="323">
        <v>4.0283041811995351E-2</v>
      </c>
      <c r="D26" s="280">
        <v>114319.31399999998</v>
      </c>
      <c r="E26" s="323">
        <v>3.9045850952426756E-2</v>
      </c>
      <c r="F26" s="195">
        <v>95186.739000000016</v>
      </c>
      <c r="G26" s="323">
        <v>4.1563753989028986E-2</v>
      </c>
      <c r="H26" s="195">
        <v>404093.75999999995</v>
      </c>
      <c r="I26" s="202">
        <v>4.0214447584628277E-2</v>
      </c>
      <c r="J26" s="10"/>
      <c r="O26" s="78"/>
    </row>
    <row r="27" spans="1:15" ht="12.75" customHeight="1" x14ac:dyDescent="0.2">
      <c r="A27" s="170" t="s">
        <v>26</v>
      </c>
      <c r="B27" s="282">
        <v>30080.394</v>
      </c>
      <c r="C27" s="324">
        <v>2.6292386395838412E-2</v>
      </c>
      <c r="D27" s="282">
        <v>21957.238000000001</v>
      </c>
      <c r="E27" s="324">
        <v>2.1830594225793767E-2</v>
      </c>
      <c r="F27" s="196">
        <v>18636.538</v>
      </c>
      <c r="G27" s="324">
        <v>2.102235867475357E-2</v>
      </c>
      <c r="H27" s="196">
        <v>70674.17</v>
      </c>
      <c r="I27" s="203">
        <v>2.3275768572146104E-2</v>
      </c>
      <c r="J27" s="101"/>
      <c r="O27" s="78"/>
    </row>
    <row r="28" spans="1:15" ht="12.75" customHeight="1" x14ac:dyDescent="0.2">
      <c r="A28" s="170" t="s">
        <v>0</v>
      </c>
      <c r="B28" s="282">
        <v>1572.318</v>
      </c>
      <c r="C28" s="324">
        <v>9.0059549971343144E-3</v>
      </c>
      <c r="D28" s="282">
        <v>274.70499999999998</v>
      </c>
      <c r="E28" s="324">
        <v>2.0696651995867946E-3</v>
      </c>
      <c r="F28" s="196">
        <v>216.27</v>
      </c>
      <c r="G28" s="324">
        <v>1.9542416491048925E-3</v>
      </c>
      <c r="H28" s="196">
        <v>2063.2930000000001</v>
      </c>
      <c r="I28" s="203">
        <v>4.9363125715209122E-3</v>
      </c>
      <c r="J28" s="101"/>
      <c r="O28" s="78"/>
    </row>
    <row r="29" spans="1:15" ht="12.75" customHeight="1" x14ac:dyDescent="0.2">
      <c r="A29" s="170" t="s">
        <v>1</v>
      </c>
      <c r="B29" s="282">
        <v>67.900000000000006</v>
      </c>
      <c r="C29" s="324">
        <v>1.4150526001518592E-3</v>
      </c>
      <c r="D29" s="282">
        <v>12.8</v>
      </c>
      <c r="E29" s="324">
        <v>7.2085896653378465E-4</v>
      </c>
      <c r="F29" s="196">
        <v>4</v>
      </c>
      <c r="G29" s="324">
        <v>8.3153340997299584E-4</v>
      </c>
      <c r="H29" s="196">
        <v>84.7</v>
      </c>
      <c r="I29" s="203">
        <v>1.2005488336632648E-3</v>
      </c>
      <c r="J29" s="101"/>
      <c r="O29" s="78"/>
    </row>
    <row r="30" spans="1:15" ht="12.75" customHeight="1" x14ac:dyDescent="0.2">
      <c r="A30" s="170" t="s">
        <v>2</v>
      </c>
      <c r="B30" s="282">
        <v>998.36099999999999</v>
      </c>
      <c r="C30" s="324">
        <v>5.2535458478448649E-2</v>
      </c>
      <c r="D30" s="282">
        <v>130.10300000000001</v>
      </c>
      <c r="E30" s="324">
        <v>2.0980544501111569E-2</v>
      </c>
      <c r="F30" s="196">
        <v>39.234999999999999</v>
      </c>
      <c r="G30" s="324">
        <v>1.3559796508011115E-2</v>
      </c>
      <c r="H30" s="196">
        <v>1167.6989999999998</v>
      </c>
      <c r="I30" s="203">
        <v>4.1557829511394161E-2</v>
      </c>
      <c r="J30" s="101"/>
    </row>
    <row r="31" spans="1:15" x14ac:dyDescent="0.2">
      <c r="A31" s="170" t="s">
        <v>6</v>
      </c>
      <c r="B31" s="282">
        <v>896.47399999999993</v>
      </c>
      <c r="C31" s="324">
        <v>1.9724726798560011E-2</v>
      </c>
      <c r="D31" s="282">
        <v>704.20299999999997</v>
      </c>
      <c r="E31" s="324">
        <v>2.0110103059127166E-2</v>
      </c>
      <c r="F31" s="196">
        <v>617.68100000000004</v>
      </c>
      <c r="G31" s="324">
        <v>2.4515423481743324E-2</v>
      </c>
      <c r="H31" s="196">
        <v>2218.3580000000002</v>
      </c>
      <c r="I31" s="203">
        <v>2.0994805807146036E-2</v>
      </c>
      <c r="J31" s="101"/>
    </row>
    <row r="32" spans="1:15" x14ac:dyDescent="0.2">
      <c r="A32" s="170" t="s">
        <v>25</v>
      </c>
      <c r="B32" s="282">
        <v>99645.47500000002</v>
      </c>
      <c r="C32" s="324">
        <v>4.7011089846953853E-2</v>
      </c>
      <c r="D32" s="282">
        <v>51441.100999999995</v>
      </c>
      <c r="E32" s="324">
        <v>4.5425265835059542E-2</v>
      </c>
      <c r="F32" s="196">
        <v>43021.592000000004</v>
      </c>
      <c r="G32" s="324">
        <v>4.8938535652372446E-2</v>
      </c>
      <c r="H32" s="196">
        <v>194108.16800000001</v>
      </c>
      <c r="I32" s="203">
        <v>4.6986536424467901E-2</v>
      </c>
      <c r="J32" s="101"/>
    </row>
    <row r="33" spans="1:10" x14ac:dyDescent="0.2">
      <c r="A33" s="170" t="s">
        <v>5</v>
      </c>
      <c r="B33" s="282">
        <v>60044.498999999989</v>
      </c>
      <c r="C33" s="324">
        <v>5.1218283286852649E-2</v>
      </c>
      <c r="D33" s="282">
        <v>39145.353999999999</v>
      </c>
      <c r="E33" s="324">
        <v>7.1490856603933992E-2</v>
      </c>
      <c r="F33" s="196">
        <v>32367.223000000005</v>
      </c>
      <c r="G33" s="324">
        <v>9.2733790174534883E-2</v>
      </c>
      <c r="H33" s="196">
        <v>131557.076</v>
      </c>
      <c r="I33" s="203">
        <v>6.3587419366873427E-2</v>
      </c>
      <c r="J33" s="101"/>
    </row>
    <row r="34" spans="1:10" x14ac:dyDescent="0.2">
      <c r="A34" s="170" t="s">
        <v>3</v>
      </c>
      <c r="B34" s="282">
        <v>1282.2860000000001</v>
      </c>
      <c r="C34" s="324">
        <v>1.1931114539884984E-2</v>
      </c>
      <c r="D34" s="282">
        <v>653.81000000000006</v>
      </c>
      <c r="E34" s="324">
        <v>1.2991584769072253E-2</v>
      </c>
      <c r="F34" s="196">
        <v>284.2</v>
      </c>
      <c r="G34" s="324">
        <v>8.8998158502212963E-3</v>
      </c>
      <c r="H34" s="196">
        <v>2220.2959999999998</v>
      </c>
      <c r="I34" s="203">
        <v>1.1702212123165742E-2</v>
      </c>
      <c r="J34" s="101"/>
    </row>
    <row r="35" spans="1:10" ht="10.9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3.2592315296189833E-2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4.1638280040876018E-2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3.8027034635070157E-2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{120D5AF3-226C-4B46-8117-6405F4270606}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0D5AF3-226C-4B46-8117-6405F4270606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9"/>
  <dimension ref="A1:O42"/>
  <sheetViews>
    <sheetView showGridLines="0" zoomScaleNormal="100" zoomScaleSheetLayoutView="100" workbookViewId="0">
      <selection activeCell="A36" sqref="A36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271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3491.2992999999997</v>
      </c>
      <c r="C7" s="323">
        <v>9.2533446504272795E-2</v>
      </c>
      <c r="D7" s="195">
        <v>3491.2992999999997</v>
      </c>
      <c r="E7" s="323">
        <v>9.2557806317737426E-2</v>
      </c>
      <c r="F7" s="280">
        <v>3490.8732999999997</v>
      </c>
      <c r="G7" s="323">
        <v>9.2738442312430586E-2</v>
      </c>
      <c r="H7" s="195">
        <v>3490.8732999999997</v>
      </c>
      <c r="I7" s="201">
        <v>9.2738442312430586E-2</v>
      </c>
      <c r="J7" s="111"/>
      <c r="O7" s="60"/>
    </row>
    <row r="8" spans="1:15" x14ac:dyDescent="0.2">
      <c r="A8" s="167" t="s">
        <v>315</v>
      </c>
      <c r="B8" s="280">
        <v>443861.83599999995</v>
      </c>
      <c r="C8" s="323">
        <v>4.3336392082110438E-2</v>
      </c>
      <c r="D8" s="195">
        <v>281712.65900000004</v>
      </c>
      <c r="E8" s="323">
        <v>3.4971153651855706E-2</v>
      </c>
      <c r="F8" s="280">
        <v>234563.37800000003</v>
      </c>
      <c r="G8" s="323">
        <v>3.362376286962096E-2</v>
      </c>
      <c r="H8" s="195">
        <v>960137.87300000002</v>
      </c>
      <c r="I8" s="201">
        <v>3.7989252913084776E-2</v>
      </c>
      <c r="J8" s="111"/>
      <c r="O8" s="60"/>
    </row>
    <row r="9" spans="1:15" x14ac:dyDescent="0.2">
      <c r="A9" s="167" t="s">
        <v>316</v>
      </c>
      <c r="B9" s="280">
        <v>252253.318</v>
      </c>
      <c r="C9" s="323">
        <v>4.6177703120687481E-2</v>
      </c>
      <c r="D9" s="195">
        <v>114853.10399999999</v>
      </c>
      <c r="E9" s="323">
        <v>3.3473199378859349E-2</v>
      </c>
      <c r="F9" s="280">
        <v>85483.161999999997</v>
      </c>
      <c r="G9" s="323">
        <v>3.1498303863970886E-2</v>
      </c>
      <c r="H9" s="195">
        <v>452589.58400000003</v>
      </c>
      <c r="I9" s="202">
        <v>3.8990266717560396E-2</v>
      </c>
      <c r="J9" s="101"/>
      <c r="O9" s="104"/>
    </row>
    <row r="10" spans="1:15" x14ac:dyDescent="0.2">
      <c r="A10" s="170" t="s">
        <v>40</v>
      </c>
      <c r="B10" s="282">
        <v>4250.8789999999999</v>
      </c>
      <c r="C10" s="324">
        <v>5.7851703523335851E-3</v>
      </c>
      <c r="D10" s="196">
        <v>1540.6369999999999</v>
      </c>
      <c r="E10" s="324">
        <v>3.371728194005115E-3</v>
      </c>
      <c r="F10" s="282">
        <v>334</v>
      </c>
      <c r="G10" s="324">
        <v>9.7090872580089945E-4</v>
      </c>
      <c r="H10" s="196">
        <v>6125.5159999999996</v>
      </c>
      <c r="I10" s="203">
        <v>3.9886815091103173E-3</v>
      </c>
      <c r="J10" s="101"/>
      <c r="O10" s="127"/>
    </row>
    <row r="11" spans="1:15" x14ac:dyDescent="0.2">
      <c r="A11" s="170" t="s">
        <v>39</v>
      </c>
      <c r="B11" s="282">
        <v>4878.0989999999993</v>
      </c>
      <c r="C11" s="324">
        <v>0.1178385002260699</v>
      </c>
      <c r="D11" s="196">
        <v>4198.1149999999998</v>
      </c>
      <c r="E11" s="324">
        <v>0.12721754516440051</v>
      </c>
      <c r="F11" s="282">
        <v>3535.0569999999998</v>
      </c>
      <c r="G11" s="324">
        <v>0.12966313473895189</v>
      </c>
      <c r="H11" s="196">
        <v>12611.271000000001</v>
      </c>
      <c r="I11" s="203">
        <v>0.12405419317524977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2951</v>
      </c>
      <c r="C13" s="324">
        <v>0.40104044923053506</v>
      </c>
      <c r="D13" s="196">
        <v>3090</v>
      </c>
      <c r="E13" s="324">
        <v>0.37081180664792374</v>
      </c>
      <c r="F13" s="282">
        <v>1780</v>
      </c>
      <c r="G13" s="324">
        <v>0.27706664869365411</v>
      </c>
      <c r="H13" s="196">
        <v>7821</v>
      </c>
      <c r="I13" s="203">
        <v>0.35363737586688299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213382.41200000001</v>
      </c>
      <c r="C16" s="324">
        <v>9.1882136348787211E-2</v>
      </c>
      <c r="D16" s="196">
        <v>91752.485000000001</v>
      </c>
      <c r="E16" s="324">
        <v>6.7527351566225843E-2</v>
      </c>
      <c r="F16" s="282">
        <v>68518.62</v>
      </c>
      <c r="G16" s="324">
        <v>6.8172141295530328E-2</v>
      </c>
      <c r="H16" s="196">
        <v>373653.51699999999</v>
      </c>
      <c r="I16" s="203">
        <v>7.9735251794016943E-2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1742</v>
      </c>
      <c r="C19" s="324">
        <v>1.8630526667663145E-2</v>
      </c>
      <c r="D19" s="196">
        <v>1015</v>
      </c>
      <c r="E19" s="324">
        <v>1.354978620640041E-2</v>
      </c>
      <c r="F19" s="282">
        <v>786</v>
      </c>
      <c r="G19" s="324">
        <v>9.564147791782468E-3</v>
      </c>
      <c r="H19" s="196">
        <v>3543</v>
      </c>
      <c r="I19" s="203">
        <v>1.4138446412758099E-2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196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28.044</v>
      </c>
      <c r="C24" s="324">
        <v>1.1312140079500414E-3</v>
      </c>
      <c r="D24" s="196">
        <v>31.52</v>
      </c>
      <c r="E24" s="324">
        <v>1.580761252893716E-2</v>
      </c>
      <c r="F24" s="282">
        <v>27.789000000000001</v>
      </c>
      <c r="G24" s="324">
        <v>6.2804045006288551E-3</v>
      </c>
      <c r="H24" s="196">
        <v>87.353000000000009</v>
      </c>
      <c r="I24" s="203">
        <v>2.7989004463860592E-3</v>
      </c>
      <c r="J24" s="101"/>
      <c r="O24" s="127"/>
    </row>
    <row r="25" spans="1:15" x14ac:dyDescent="0.2">
      <c r="A25" s="170" t="s">
        <v>30</v>
      </c>
      <c r="B25" s="282">
        <v>25020.884000000002</v>
      </c>
      <c r="C25" s="324">
        <v>1.9587640008298667E-2</v>
      </c>
      <c r="D25" s="196">
        <v>13225.347</v>
      </c>
      <c r="E25" s="324">
        <v>1.5444509133213883E-2</v>
      </c>
      <c r="F25" s="282">
        <v>10501.695999999998</v>
      </c>
      <c r="G25" s="324">
        <v>1.4310882849147199E-2</v>
      </c>
      <c r="H25" s="196">
        <v>48747.926999999996</v>
      </c>
      <c r="I25" s="203">
        <v>1.7000024666253898E-2</v>
      </c>
      <c r="J25" s="101"/>
      <c r="O25" s="98"/>
    </row>
    <row r="26" spans="1:15" ht="13.5" customHeight="1" x14ac:dyDescent="0.2">
      <c r="A26" s="168" t="s">
        <v>320</v>
      </c>
      <c r="B26" s="280">
        <v>-71294</v>
      </c>
      <c r="C26" s="323"/>
      <c r="D26" s="195">
        <v>-28080.5</v>
      </c>
      <c r="E26" s="323"/>
      <c r="F26" s="280">
        <v>-22593.100000000002</v>
      </c>
      <c r="G26" s="323"/>
      <c r="H26" s="195">
        <v>-121967.6</v>
      </c>
      <c r="I26" s="202"/>
      <c r="J26" s="10"/>
      <c r="O26" s="78"/>
    </row>
    <row r="27" spans="1:15" ht="13.5" customHeight="1" x14ac:dyDescent="0.2">
      <c r="A27" s="168" t="s">
        <v>318</v>
      </c>
      <c r="B27" s="280">
        <v>175402.82200000001</v>
      </c>
      <c r="C27" s="323">
        <v>3.6311436737203447E-2</v>
      </c>
      <c r="D27" s="195">
        <v>81199.881999999998</v>
      </c>
      <c r="E27" s="323">
        <v>2.7733883094563011E-2</v>
      </c>
      <c r="F27" s="280">
        <v>59343.686000000002</v>
      </c>
      <c r="G27" s="323">
        <v>2.5912710022623884E-2</v>
      </c>
      <c r="H27" s="195">
        <v>315946.39</v>
      </c>
      <c r="I27" s="202">
        <v>3.1442231476693741E-2</v>
      </c>
      <c r="J27" s="10"/>
      <c r="O27" s="78"/>
    </row>
    <row r="28" spans="1:15" ht="12.75" customHeight="1" x14ac:dyDescent="0.2">
      <c r="A28" s="170" t="s">
        <v>26</v>
      </c>
      <c r="B28" s="282">
        <v>27295.856</v>
      </c>
      <c r="C28" s="324">
        <v>2.3858503746897873E-2</v>
      </c>
      <c r="D28" s="196">
        <v>11704.134</v>
      </c>
      <c r="E28" s="324">
        <v>1.1636627526573082E-2</v>
      </c>
      <c r="F28" s="282">
        <v>9566.5290000000005</v>
      </c>
      <c r="G28" s="324">
        <v>1.0791221197329223E-2</v>
      </c>
      <c r="H28" s="196">
        <v>48566.519</v>
      </c>
      <c r="I28" s="203">
        <v>1.5994854366152961E-2</v>
      </c>
      <c r="J28" s="101"/>
      <c r="O28" s="78"/>
    </row>
    <row r="29" spans="1:15" ht="12.75" customHeight="1" x14ac:dyDescent="0.2">
      <c r="A29" s="170" t="s">
        <v>0</v>
      </c>
      <c r="B29" s="282">
        <v>774.5</v>
      </c>
      <c r="C29" s="324">
        <v>4.4361968414026471E-3</v>
      </c>
      <c r="D29" s="196">
        <v>292.5</v>
      </c>
      <c r="E29" s="324">
        <v>2.2037351736558762E-3</v>
      </c>
      <c r="F29" s="282">
        <v>401.7</v>
      </c>
      <c r="G29" s="324">
        <v>3.6298093607316558E-3</v>
      </c>
      <c r="H29" s="196">
        <v>1468.7</v>
      </c>
      <c r="I29" s="203">
        <v>3.5137822276296985E-3</v>
      </c>
      <c r="J29" s="101"/>
      <c r="O29" s="78"/>
    </row>
    <row r="30" spans="1:15" ht="12.75" customHeight="1" x14ac:dyDescent="0.2">
      <c r="A30" s="170" t="s">
        <v>1</v>
      </c>
      <c r="B30" s="282">
        <v>3455.9</v>
      </c>
      <c r="C30" s="324">
        <v>7.2021800896388932E-2</v>
      </c>
      <c r="D30" s="196">
        <v>1102.9000000000001</v>
      </c>
      <c r="E30" s="324">
        <v>6.2112137046102425E-2</v>
      </c>
      <c r="F30" s="282">
        <v>423.6</v>
      </c>
      <c r="G30" s="324">
        <v>8.8059388116140253E-2</v>
      </c>
      <c r="H30" s="196">
        <v>4982.4000000000005</v>
      </c>
      <c r="I30" s="203">
        <v>7.0621186645145814E-2</v>
      </c>
      <c r="J30" s="101"/>
      <c r="O30" s="78"/>
    </row>
    <row r="31" spans="1:15" ht="12.75" customHeight="1" x14ac:dyDescent="0.2">
      <c r="A31" s="170" t="s">
        <v>2</v>
      </c>
      <c r="B31" s="282">
        <v>1368.7329999999999</v>
      </c>
      <c r="C31" s="324">
        <v>7.2025064770741692E-2</v>
      </c>
      <c r="D31" s="196">
        <v>334.15499999999997</v>
      </c>
      <c r="E31" s="324">
        <v>5.3886181316102899E-2</v>
      </c>
      <c r="F31" s="282">
        <v>274.40600000000001</v>
      </c>
      <c r="G31" s="324">
        <v>9.4835976056513269E-2</v>
      </c>
      <c r="H31" s="196">
        <v>1977.2939999999999</v>
      </c>
      <c r="I31" s="203">
        <v>7.0370914889798325E-2</v>
      </c>
      <c r="J31" s="101"/>
    </row>
    <row r="32" spans="1:15" x14ac:dyDescent="0.2">
      <c r="A32" s="170" t="s">
        <v>6</v>
      </c>
      <c r="B32" s="282">
        <v>4573.12</v>
      </c>
      <c r="C32" s="324">
        <v>0.10062036670001667</v>
      </c>
      <c r="D32" s="196">
        <v>4067.41</v>
      </c>
      <c r="E32" s="324">
        <v>0.11615405541260748</v>
      </c>
      <c r="F32" s="282">
        <v>3428.6699999999996</v>
      </c>
      <c r="G32" s="324">
        <v>0.13608205049070454</v>
      </c>
      <c r="H32" s="196">
        <v>12069.199999999999</v>
      </c>
      <c r="I32" s="203">
        <v>0.11422435434118698</v>
      </c>
      <c r="J32" s="101"/>
    </row>
    <row r="33" spans="1:10" x14ac:dyDescent="0.2">
      <c r="A33" s="170" t="s">
        <v>25</v>
      </c>
      <c r="B33" s="282">
        <v>77426.075000000012</v>
      </c>
      <c r="C33" s="324">
        <v>3.6528343794055743E-2</v>
      </c>
      <c r="D33" s="196">
        <v>39016.896999999997</v>
      </c>
      <c r="E33" s="324">
        <v>3.4454023802564751E-2</v>
      </c>
      <c r="F33" s="282">
        <v>28921.666000000001</v>
      </c>
      <c r="G33" s="324">
        <v>3.2899386491020782E-2</v>
      </c>
      <c r="H33" s="196">
        <v>145364.63800000001</v>
      </c>
      <c r="I33" s="203">
        <v>3.5187498437554622E-2</v>
      </c>
      <c r="J33" s="101"/>
    </row>
    <row r="34" spans="1:10" x14ac:dyDescent="0.2">
      <c r="A34" s="170" t="s">
        <v>5</v>
      </c>
      <c r="B34" s="282">
        <v>48723.231</v>
      </c>
      <c r="C34" s="324">
        <v>4.1561180284121632E-2</v>
      </c>
      <c r="D34" s="196">
        <v>21000.79</v>
      </c>
      <c r="E34" s="324">
        <v>3.8353580004905075E-2</v>
      </c>
      <c r="F34" s="282">
        <v>13698.044000000002</v>
      </c>
      <c r="G34" s="324">
        <v>3.9245613937826745E-2</v>
      </c>
      <c r="H34" s="196">
        <v>83422.065000000002</v>
      </c>
      <c r="I34" s="203">
        <v>4.0321615475898645E-2</v>
      </c>
      <c r="J34" s="101"/>
    </row>
    <row r="35" spans="1:10" x14ac:dyDescent="0.2">
      <c r="A35" s="170" t="s">
        <v>3</v>
      </c>
      <c r="B35" s="282">
        <v>11785.406999999999</v>
      </c>
      <c r="C35" s="324">
        <v>0.10965809563245817</v>
      </c>
      <c r="D35" s="196">
        <v>3681.0959999999995</v>
      </c>
      <c r="E35" s="324">
        <v>7.314551739357425E-2</v>
      </c>
      <c r="F35" s="282">
        <v>2629.0709999999999</v>
      </c>
      <c r="G35" s="324">
        <v>8.2330217301749317E-2</v>
      </c>
      <c r="H35" s="196">
        <v>18095.574000000001</v>
      </c>
      <c r="I35" s="203">
        <v>9.5373880526940014E-2</v>
      </c>
      <c r="J35" s="101"/>
    </row>
    <row r="36" spans="1:10" x14ac:dyDescent="0.2">
      <c r="A36" s="190" t="s">
        <v>337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/>
    </row>
    <row r="38" spans="1:10" x14ac:dyDescent="0.2">
      <c r="A38" s="103" t="s">
        <v>164</v>
      </c>
      <c r="B38" s="104">
        <f>+I7</f>
        <v>9.2738442312430586E-2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3.7989252913084776E-2</v>
      </c>
      <c r="C39" s="93"/>
      <c r="D39" s="103"/>
      <c r="E39" s="103"/>
    </row>
    <row r="40" spans="1:10" x14ac:dyDescent="0.2">
      <c r="A40" s="103" t="s">
        <v>116</v>
      </c>
      <c r="B40" s="104">
        <f t="shared" si="0"/>
        <v>3.8990266717560396E-2</v>
      </c>
      <c r="C40" s="93"/>
      <c r="D40" s="103"/>
      <c r="E40" s="103"/>
      <c r="H40" s="116"/>
    </row>
    <row r="41" spans="1:10" x14ac:dyDescent="0.2">
      <c r="B41" s="120"/>
      <c r="C41" s="120"/>
      <c r="H41" s="116"/>
    </row>
    <row r="42" spans="1:10" x14ac:dyDescent="0.2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{5E295BF7-E565-466F-8F21-1E116498E39C}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295BF7-E565-466F-8F21-1E116498E39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H39"/>
  <sheetViews>
    <sheetView showGridLines="0" zoomScaleNormal="100" zoomScaleSheetLayoutView="100" workbookViewId="0"/>
  </sheetViews>
  <sheetFormatPr defaultColWidth="9.140625" defaultRowHeight="12" x14ac:dyDescent="0.2"/>
  <cols>
    <col min="1" max="1" width="9" style="74" customWidth="1"/>
    <col min="2" max="2" width="90.42578125" style="74" customWidth="1"/>
    <col min="3" max="5" width="9.140625" style="74" customWidth="1"/>
    <col min="6" max="16384" width="9.140625" style="74"/>
  </cols>
  <sheetData>
    <row r="1" spans="1:8" s="82" customFormat="1" ht="20.25" x14ac:dyDescent="0.25">
      <c r="A1" s="173" t="s">
        <v>303</v>
      </c>
    </row>
    <row r="2" spans="1:8" ht="4.5" customHeight="1" x14ac:dyDescent="0.2"/>
    <row r="3" spans="1:8" ht="23.85" customHeight="1" x14ac:dyDescent="0.2">
      <c r="A3" s="154" t="s">
        <v>113</v>
      </c>
      <c r="B3" s="87" t="s">
        <v>114</v>
      </c>
    </row>
    <row r="4" spans="1:8" ht="23.85" customHeight="1" x14ac:dyDescent="0.2">
      <c r="A4" s="154" t="s">
        <v>124</v>
      </c>
      <c r="B4" s="87" t="s">
        <v>125</v>
      </c>
    </row>
    <row r="5" spans="1:8" s="84" customFormat="1" ht="23.85" customHeight="1" x14ac:dyDescent="0.25">
      <c r="A5" s="154" t="s">
        <v>92</v>
      </c>
      <c r="B5" s="87" t="s">
        <v>93</v>
      </c>
      <c r="C5" s="85"/>
      <c r="D5" s="85"/>
    </row>
    <row r="6" spans="1:8" s="84" customFormat="1" ht="7.5" hidden="1" customHeight="1" x14ac:dyDescent="0.25">
      <c r="A6" s="154"/>
      <c r="B6" s="87"/>
      <c r="C6" s="85"/>
      <c r="D6" s="85"/>
    </row>
    <row r="7" spans="1:8" s="84" customFormat="1" ht="23.85" customHeight="1" x14ac:dyDescent="0.2">
      <c r="A7" s="154" t="s">
        <v>185</v>
      </c>
      <c r="B7" s="87" t="s">
        <v>161</v>
      </c>
    </row>
    <row r="8" spans="1:8" s="84" customFormat="1" ht="23.85" customHeight="1" x14ac:dyDescent="0.2">
      <c r="A8" s="154" t="s">
        <v>186</v>
      </c>
      <c r="B8" s="87" t="s">
        <v>163</v>
      </c>
    </row>
    <row r="9" spans="1:8" s="84" customFormat="1" ht="23.85" customHeight="1" x14ac:dyDescent="0.2">
      <c r="A9" s="154" t="s">
        <v>85</v>
      </c>
      <c r="B9" s="87" t="s">
        <v>129</v>
      </c>
    </row>
    <row r="10" spans="1:8" s="84" customFormat="1" ht="23.85" customHeight="1" x14ac:dyDescent="0.2">
      <c r="A10" s="154" t="s">
        <v>76</v>
      </c>
      <c r="B10" s="87" t="s">
        <v>99</v>
      </c>
    </row>
    <row r="11" spans="1:8" s="84" customFormat="1" ht="23.85" customHeight="1" x14ac:dyDescent="0.2">
      <c r="A11" s="154" t="s">
        <v>77</v>
      </c>
      <c r="B11" s="87" t="s">
        <v>100</v>
      </c>
    </row>
    <row r="12" spans="1:8" s="84" customFormat="1" ht="23.85" customHeight="1" x14ac:dyDescent="0.2">
      <c r="A12" s="154" t="s">
        <v>78</v>
      </c>
      <c r="B12" s="87" t="s">
        <v>101</v>
      </c>
    </row>
    <row r="13" spans="1:8" s="84" customFormat="1" ht="23.85" customHeight="1" x14ac:dyDescent="0.2">
      <c r="A13" s="154" t="s">
        <v>88</v>
      </c>
      <c r="B13" s="87" t="s">
        <v>128</v>
      </c>
    </row>
    <row r="14" spans="1:8" s="84" customFormat="1" ht="23.85" customHeight="1" x14ac:dyDescent="0.2">
      <c r="A14" s="154" t="s">
        <v>79</v>
      </c>
      <c r="B14" s="87" t="s">
        <v>102</v>
      </c>
    </row>
    <row r="15" spans="1:8" s="84" customFormat="1" ht="23.85" customHeight="1" x14ac:dyDescent="0.2">
      <c r="A15" s="154" t="s">
        <v>80</v>
      </c>
      <c r="B15" s="87" t="s">
        <v>103</v>
      </c>
    </row>
    <row r="16" spans="1:8" s="84" customFormat="1" ht="23.85" customHeight="1" x14ac:dyDescent="0.2">
      <c r="A16" s="154" t="s">
        <v>81</v>
      </c>
      <c r="B16" s="87" t="s">
        <v>104</v>
      </c>
      <c r="D16" s="86"/>
      <c r="E16" s="86"/>
      <c r="F16" s="86"/>
      <c r="G16" s="86"/>
      <c r="H16" s="86"/>
    </row>
    <row r="17" spans="1:8" s="84" customFormat="1" ht="23.85" customHeight="1" x14ac:dyDescent="0.2">
      <c r="A17" s="154" t="s">
        <v>82</v>
      </c>
      <c r="B17" s="87" t="s">
        <v>105</v>
      </c>
      <c r="D17" s="86"/>
      <c r="E17" s="86"/>
      <c r="F17" s="86"/>
      <c r="G17" s="86"/>
      <c r="H17" s="86"/>
    </row>
    <row r="18" spans="1:8" s="84" customFormat="1" ht="23.85" customHeight="1" x14ac:dyDescent="0.2">
      <c r="A18" s="154" t="s">
        <v>83</v>
      </c>
      <c r="B18" s="87" t="s">
        <v>106</v>
      </c>
      <c r="D18" s="86"/>
      <c r="E18" s="86"/>
      <c r="F18" s="86"/>
      <c r="G18" s="86"/>
      <c r="H18" s="86"/>
    </row>
    <row r="19" spans="1:8" s="84" customFormat="1" ht="23.85" customHeight="1" x14ac:dyDescent="0.2">
      <c r="A19" s="154" t="s">
        <v>84</v>
      </c>
      <c r="B19" s="87" t="s">
        <v>107</v>
      </c>
      <c r="D19" s="86"/>
      <c r="E19" s="86"/>
      <c r="F19" s="86"/>
      <c r="G19" s="86"/>
      <c r="H19" s="86"/>
    </row>
    <row r="20" spans="1:8" s="84" customFormat="1" ht="23.85" customHeight="1" x14ac:dyDescent="0.2">
      <c r="A20" s="154" t="s">
        <v>86</v>
      </c>
      <c r="B20" s="87" t="s">
        <v>108</v>
      </c>
      <c r="D20" s="86"/>
      <c r="E20" s="86"/>
      <c r="F20" s="86"/>
      <c r="G20" s="86"/>
      <c r="H20" s="86"/>
    </row>
    <row r="21" spans="1:8" s="84" customFormat="1" ht="23.85" customHeight="1" x14ac:dyDescent="0.2">
      <c r="A21" s="154" t="s">
        <v>87</v>
      </c>
      <c r="B21" s="87" t="s">
        <v>109</v>
      </c>
      <c r="D21" s="86"/>
      <c r="E21" s="86"/>
      <c r="F21" s="86"/>
      <c r="G21" s="86"/>
      <c r="H21" s="86"/>
    </row>
    <row r="22" spans="1:8" s="84" customFormat="1" ht="23.85" customHeight="1" x14ac:dyDescent="0.2">
      <c r="A22" s="154" t="s">
        <v>89</v>
      </c>
      <c r="B22" s="87" t="s">
        <v>110</v>
      </c>
      <c r="D22" s="86"/>
      <c r="E22" s="86"/>
      <c r="F22" s="86"/>
      <c r="G22" s="86"/>
      <c r="H22" s="86"/>
    </row>
    <row r="23" spans="1:8" s="84" customFormat="1" ht="2.1" customHeight="1" x14ac:dyDescent="0.2"/>
    <row r="24" spans="1:8" s="84" customFormat="1" ht="15" x14ac:dyDescent="0.25">
      <c r="A24" s="152" t="s">
        <v>94</v>
      </c>
    </row>
    <row r="25" spans="1:8" s="87" customFormat="1" ht="23.45" customHeight="1" x14ac:dyDescent="0.2">
      <c r="A25" s="87" t="s">
        <v>159</v>
      </c>
    </row>
    <row r="26" spans="1:8" s="88" customFormat="1" ht="15" x14ac:dyDescent="0.25">
      <c r="A26" s="152" t="s">
        <v>169</v>
      </c>
    </row>
    <row r="27" spans="1:8" s="87" customFormat="1" ht="23.45" customHeight="1" x14ac:dyDescent="0.2">
      <c r="A27" s="87" t="s">
        <v>166</v>
      </c>
    </row>
    <row r="28" spans="1:8" s="88" customFormat="1" ht="15" x14ac:dyDescent="0.25">
      <c r="A28" s="152" t="s">
        <v>97</v>
      </c>
    </row>
    <row r="29" spans="1:8" s="87" customFormat="1" ht="37.5" customHeight="1" x14ac:dyDescent="0.2">
      <c r="A29" s="371" t="s">
        <v>201</v>
      </c>
      <c r="B29" s="371"/>
    </row>
    <row r="30" spans="1:8" s="88" customFormat="1" ht="15" x14ac:dyDescent="0.25">
      <c r="A30" s="152" t="s">
        <v>95</v>
      </c>
    </row>
    <row r="31" spans="1:8" s="87" customFormat="1" ht="23.45" customHeight="1" x14ac:dyDescent="0.2">
      <c r="A31" s="87" t="s">
        <v>98</v>
      </c>
    </row>
    <row r="32" spans="1:8" s="88" customFormat="1" ht="15" x14ac:dyDescent="0.25">
      <c r="A32" s="152" t="s">
        <v>180</v>
      </c>
    </row>
    <row r="33" spans="1:2" s="87" customFormat="1" ht="23.45" customHeight="1" x14ac:dyDescent="0.2">
      <c r="A33" s="87" t="s">
        <v>160</v>
      </c>
      <c r="B33" s="153"/>
    </row>
    <row r="34" spans="1:2" s="88" customFormat="1" ht="15" x14ac:dyDescent="0.25">
      <c r="A34" s="85" t="s">
        <v>179</v>
      </c>
    </row>
    <row r="35" spans="1:2" s="84" customFormat="1" ht="23.45" customHeight="1" x14ac:dyDescent="0.2">
      <c r="A35" s="87" t="s">
        <v>178</v>
      </c>
      <c r="B35" s="153"/>
    </row>
    <row r="36" spans="1:2" s="88" customFormat="1" ht="15" x14ac:dyDescent="0.25">
      <c r="A36" s="85" t="s">
        <v>96</v>
      </c>
    </row>
    <row r="37" spans="1:2" s="87" customFormat="1" ht="37.5" customHeight="1" x14ac:dyDescent="0.2">
      <c r="A37" s="371" t="s">
        <v>200</v>
      </c>
      <c r="B37" s="371"/>
    </row>
    <row r="38" spans="1:2" s="88" customFormat="1" ht="15" x14ac:dyDescent="0.25">
      <c r="A38" s="85" t="s">
        <v>121</v>
      </c>
    </row>
    <row r="39" spans="1:2" s="87" customFormat="1" ht="23.45" customHeight="1" x14ac:dyDescent="0.2">
      <c r="A39" s="87" t="s">
        <v>122</v>
      </c>
    </row>
  </sheetData>
  <sortState ref="A7:B19">
    <sortCondition ref="B7:B19"/>
  </sortState>
  <mergeCells count="2">
    <mergeCell ref="A29:B29"/>
    <mergeCell ref="A37:B3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0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272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1050.0368000000003</v>
      </c>
      <c r="C7" s="323">
        <v>2.7830190342122151E-2</v>
      </c>
      <c r="D7" s="195">
        <v>1050.0368000000003</v>
      </c>
      <c r="E7" s="323">
        <v>2.7837516755122318E-2</v>
      </c>
      <c r="F7" s="280">
        <v>1036.8938000000007</v>
      </c>
      <c r="G7" s="323">
        <v>2.7546091648590343E-2</v>
      </c>
      <c r="H7" s="195">
        <v>1036.8938000000007</v>
      </c>
      <c r="I7" s="201">
        <v>2.7546091648590343E-2</v>
      </c>
      <c r="J7" s="111"/>
      <c r="O7" s="60"/>
    </row>
    <row r="8" spans="1:15" x14ac:dyDescent="0.2">
      <c r="A8" s="167" t="s">
        <v>315</v>
      </c>
      <c r="B8" s="280">
        <v>407431.93100000004</v>
      </c>
      <c r="C8" s="323">
        <v>3.977956309041035E-2</v>
      </c>
      <c r="D8" s="195">
        <v>269929.95600000012</v>
      </c>
      <c r="E8" s="323">
        <v>3.3508476331958706E-2</v>
      </c>
      <c r="F8" s="280">
        <v>206210.58500000005</v>
      </c>
      <c r="G8" s="323">
        <v>2.9559498462056671E-2</v>
      </c>
      <c r="H8" s="195">
        <v>883572.47200000018</v>
      </c>
      <c r="I8" s="201">
        <v>3.4959831342730008E-2</v>
      </c>
      <c r="J8" s="111"/>
      <c r="O8" s="60"/>
    </row>
    <row r="9" spans="1:15" x14ac:dyDescent="0.2">
      <c r="A9" s="167" t="s">
        <v>316</v>
      </c>
      <c r="B9" s="280">
        <v>297399.09700000001</v>
      </c>
      <c r="C9" s="323">
        <v>5.444212713834963E-2</v>
      </c>
      <c r="D9" s="195">
        <v>161059.77399999998</v>
      </c>
      <c r="E9" s="323">
        <v>4.6939836532550544E-2</v>
      </c>
      <c r="F9" s="280">
        <v>105172.58199999999</v>
      </c>
      <c r="G9" s="323">
        <v>3.8753338885550291E-2</v>
      </c>
      <c r="H9" s="195">
        <v>563631.45299999998</v>
      </c>
      <c r="I9" s="202">
        <v>4.8556443762249962E-2</v>
      </c>
      <c r="J9" s="101"/>
      <c r="O9" s="104"/>
    </row>
    <row r="10" spans="1:15" x14ac:dyDescent="0.2">
      <c r="A10" s="170" t="s">
        <v>40</v>
      </c>
      <c r="B10" s="282">
        <v>91922.934999999998</v>
      </c>
      <c r="C10" s="324">
        <v>0.12510114690667207</v>
      </c>
      <c r="D10" s="196">
        <v>41007.921999999999</v>
      </c>
      <c r="E10" s="324">
        <v>8.9747011648404276E-2</v>
      </c>
      <c r="F10" s="282">
        <v>41833.663999999997</v>
      </c>
      <c r="G10" s="324">
        <v>0.1216067946401885</v>
      </c>
      <c r="H10" s="196">
        <v>174764.52099999998</v>
      </c>
      <c r="I10" s="203">
        <v>0.11379939475486175</v>
      </c>
      <c r="J10" s="101"/>
      <c r="O10" s="127"/>
    </row>
    <row r="11" spans="1:15" x14ac:dyDescent="0.2">
      <c r="A11" s="170" t="s">
        <v>39</v>
      </c>
      <c r="B11" s="282">
        <v>4430.84</v>
      </c>
      <c r="C11" s="324">
        <v>0.10703422385270976</v>
      </c>
      <c r="D11" s="196">
        <v>2415.2000000000003</v>
      </c>
      <c r="E11" s="324">
        <v>7.3188994365580781E-2</v>
      </c>
      <c r="F11" s="282">
        <v>1967.1899999999998</v>
      </c>
      <c r="G11" s="324">
        <v>7.2154995528252816E-2</v>
      </c>
      <c r="H11" s="196">
        <v>8813.2300000000014</v>
      </c>
      <c r="I11" s="203">
        <v>8.6693731101163921E-2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196">
        <v>0</v>
      </c>
      <c r="E13" s="324">
        <v>0</v>
      </c>
      <c r="F13" s="282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70</v>
      </c>
      <c r="C14" s="324">
        <v>1.910630529910648E-2</v>
      </c>
      <c r="D14" s="196">
        <v>52</v>
      </c>
      <c r="E14" s="324">
        <v>1.1977777537198482E-2</v>
      </c>
      <c r="F14" s="282">
        <v>15</v>
      </c>
      <c r="G14" s="324">
        <v>3.1481493918614875E-3</v>
      </c>
      <c r="H14" s="196">
        <v>137</v>
      </c>
      <c r="I14" s="203">
        <v>1.0728446648570306E-2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132002.913</v>
      </c>
      <c r="C16" s="324">
        <v>5.684025003289913E-2</v>
      </c>
      <c r="D16" s="196">
        <v>70994.128999999986</v>
      </c>
      <c r="E16" s="324">
        <v>5.2249762043185953E-2</v>
      </c>
      <c r="F16" s="282">
        <v>25841.088</v>
      </c>
      <c r="G16" s="324">
        <v>2.5710417144510989E-2</v>
      </c>
      <c r="H16" s="196">
        <v>228838.12999999998</v>
      </c>
      <c r="I16" s="203">
        <v>4.8832581751457139E-2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196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27931.625</v>
      </c>
      <c r="C21" s="324">
        <v>9.6728443722198174E-2</v>
      </c>
      <c r="D21" s="196">
        <v>21869.756000000001</v>
      </c>
      <c r="E21" s="324">
        <v>8.7789151115640535E-2</v>
      </c>
      <c r="F21" s="282">
        <v>17650.21</v>
      </c>
      <c r="G21" s="324">
        <v>8.0789112294852555E-2</v>
      </c>
      <c r="H21" s="196">
        <v>67451.591</v>
      </c>
      <c r="I21" s="203">
        <v>8.9180066565684071E-2</v>
      </c>
      <c r="J21" s="101"/>
      <c r="O21" s="127"/>
    </row>
    <row r="22" spans="1:15" x14ac:dyDescent="0.2">
      <c r="A22" s="170" t="s">
        <v>32</v>
      </c>
      <c r="B22" s="282">
        <v>17</v>
      </c>
      <c r="C22" s="324">
        <v>8.6956753030749748E-5</v>
      </c>
      <c r="D22" s="196">
        <v>20</v>
      </c>
      <c r="E22" s="324">
        <v>1.0807767927566085E-4</v>
      </c>
      <c r="F22" s="282">
        <v>18</v>
      </c>
      <c r="G22" s="324">
        <v>1.2858264465183205E-4</v>
      </c>
      <c r="H22" s="196">
        <v>55</v>
      </c>
      <c r="I22" s="203">
        <v>1.0565963856020002E-4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1.133</v>
      </c>
      <c r="C24" s="324">
        <v>4.5701949472521644E-5</v>
      </c>
      <c r="D24" s="196">
        <v>12.244</v>
      </c>
      <c r="E24" s="324">
        <v>6.1404951714564265E-3</v>
      </c>
      <c r="F24" s="282">
        <v>14.79</v>
      </c>
      <c r="G24" s="324">
        <v>3.3425881666954821E-3</v>
      </c>
      <c r="H24" s="196">
        <v>28.166999999999998</v>
      </c>
      <c r="I24" s="203">
        <v>9.0250625477494904E-4</v>
      </c>
      <c r="J24" s="101"/>
      <c r="O24" s="127"/>
    </row>
    <row r="25" spans="1:15" x14ac:dyDescent="0.2">
      <c r="A25" s="170" t="s">
        <v>30</v>
      </c>
      <c r="B25" s="282">
        <v>41022.651000000013</v>
      </c>
      <c r="C25" s="324">
        <v>3.2114649505352158E-2</v>
      </c>
      <c r="D25" s="196">
        <v>24688.523000000001</v>
      </c>
      <c r="E25" s="324">
        <v>2.8831161780410074E-2</v>
      </c>
      <c r="F25" s="282">
        <v>17832.64</v>
      </c>
      <c r="G25" s="324">
        <v>2.4300915007539389E-2</v>
      </c>
      <c r="H25" s="196">
        <v>83543.814000000013</v>
      </c>
      <c r="I25" s="203">
        <v>2.9134508606138844E-2</v>
      </c>
      <c r="J25" s="101"/>
      <c r="O25" s="98"/>
    </row>
    <row r="26" spans="1:15" ht="13.5" customHeight="1" x14ac:dyDescent="0.2">
      <c r="A26" s="168" t="s">
        <v>318</v>
      </c>
      <c r="B26" s="280">
        <v>258584.12600000002</v>
      </c>
      <c r="C26" s="323">
        <v>5.3531414292148867E-2</v>
      </c>
      <c r="D26" s="195">
        <v>122331.69500000002</v>
      </c>
      <c r="E26" s="323">
        <v>4.1782485938707876E-2</v>
      </c>
      <c r="F26" s="280">
        <v>69579.739000000001</v>
      </c>
      <c r="G26" s="323">
        <v>3.0382332505548337E-2</v>
      </c>
      <c r="H26" s="195">
        <v>450495.56000000006</v>
      </c>
      <c r="I26" s="202">
        <v>4.4832244092875291E-2</v>
      </c>
      <c r="J26" s="10"/>
      <c r="O26" s="78"/>
    </row>
    <row r="27" spans="1:15" ht="12.75" customHeight="1" x14ac:dyDescent="0.2">
      <c r="A27" s="170" t="s">
        <v>26</v>
      </c>
      <c r="B27" s="282">
        <v>28649.082999999999</v>
      </c>
      <c r="C27" s="324">
        <v>2.5041319609126311E-2</v>
      </c>
      <c r="D27" s="196">
        <v>11369.464</v>
      </c>
      <c r="E27" s="324">
        <v>1.1303887818165931E-2</v>
      </c>
      <c r="F27" s="282">
        <v>7539.5069999999996</v>
      </c>
      <c r="G27" s="324">
        <v>8.5047029864031218E-3</v>
      </c>
      <c r="H27" s="196">
        <v>47558.053999999996</v>
      </c>
      <c r="I27" s="203">
        <v>1.5662727395958483E-2</v>
      </c>
      <c r="J27" s="101"/>
      <c r="O27" s="78"/>
    </row>
    <row r="28" spans="1:15" ht="12.75" customHeight="1" x14ac:dyDescent="0.2">
      <c r="A28" s="170" t="s">
        <v>0</v>
      </c>
      <c r="B28" s="282">
        <v>0</v>
      </c>
      <c r="C28" s="324">
        <v>0</v>
      </c>
      <c r="D28" s="196">
        <v>0</v>
      </c>
      <c r="E28" s="324">
        <v>0</v>
      </c>
      <c r="F28" s="282">
        <v>0</v>
      </c>
      <c r="G28" s="324">
        <v>0</v>
      </c>
      <c r="H28" s="196">
        <v>0</v>
      </c>
      <c r="I28" s="203">
        <v>0</v>
      </c>
      <c r="J28" s="101"/>
      <c r="O28" s="78"/>
    </row>
    <row r="29" spans="1:15" ht="12.75" customHeight="1" x14ac:dyDescent="0.2">
      <c r="A29" s="170" t="s">
        <v>1</v>
      </c>
      <c r="B29" s="282">
        <v>2459.39</v>
      </c>
      <c r="C29" s="324">
        <v>5.1254288870213258E-2</v>
      </c>
      <c r="D29" s="196">
        <v>94.07</v>
      </c>
      <c r="E29" s="324">
        <v>5.2977502329557124E-3</v>
      </c>
      <c r="F29" s="282">
        <v>64.86</v>
      </c>
      <c r="G29" s="324">
        <v>1.3483314242712128E-2</v>
      </c>
      <c r="H29" s="196">
        <v>2618.3200000000002</v>
      </c>
      <c r="I29" s="203">
        <v>3.7112408762186536E-2</v>
      </c>
      <c r="J29" s="101"/>
      <c r="O29" s="78"/>
    </row>
    <row r="30" spans="1:15" ht="12.75" customHeight="1" x14ac:dyDescent="0.2">
      <c r="A30" s="170" t="s">
        <v>2</v>
      </c>
      <c r="B30" s="282">
        <v>258.44900000000001</v>
      </c>
      <c r="C30" s="324">
        <v>1.3600027152800013E-2</v>
      </c>
      <c r="D30" s="196">
        <v>70.161000000000001</v>
      </c>
      <c r="E30" s="324">
        <v>1.1314235511421635E-2</v>
      </c>
      <c r="F30" s="282">
        <v>33.283999999999999</v>
      </c>
      <c r="G30" s="324">
        <v>1.1503103529314183E-2</v>
      </c>
      <c r="H30" s="196">
        <v>361.89400000000001</v>
      </c>
      <c r="I30" s="203">
        <v>1.287962835730482E-2</v>
      </c>
      <c r="J30" s="101"/>
    </row>
    <row r="31" spans="1:15" x14ac:dyDescent="0.2">
      <c r="A31" s="170" t="s">
        <v>6</v>
      </c>
      <c r="B31" s="282">
        <v>3914.8649999999998</v>
      </c>
      <c r="C31" s="324">
        <v>8.6137068758541394E-2</v>
      </c>
      <c r="D31" s="196">
        <v>964.72</v>
      </c>
      <c r="E31" s="324">
        <v>2.7549752874101871E-2</v>
      </c>
      <c r="F31" s="282">
        <v>911.5</v>
      </c>
      <c r="G31" s="324">
        <v>3.6176940044471237E-2</v>
      </c>
      <c r="H31" s="196">
        <v>5791.085</v>
      </c>
      <c r="I31" s="203">
        <v>5.4807522044537579E-2</v>
      </c>
      <c r="J31" s="101"/>
    </row>
    <row r="32" spans="1:15" x14ac:dyDescent="0.2">
      <c r="A32" s="170" t="s">
        <v>25</v>
      </c>
      <c r="B32" s="282">
        <v>132014.76900000003</v>
      </c>
      <c r="C32" s="324">
        <v>6.2282388302969678E-2</v>
      </c>
      <c r="D32" s="196">
        <v>77423.332000000024</v>
      </c>
      <c r="E32" s="324">
        <v>6.8368976743636831E-2</v>
      </c>
      <c r="F32" s="282">
        <v>31828.543999999994</v>
      </c>
      <c r="G32" s="324">
        <v>3.6206059861920138E-2</v>
      </c>
      <c r="H32" s="196">
        <v>241266.64500000005</v>
      </c>
      <c r="I32" s="203">
        <v>5.840189065769591E-2</v>
      </c>
      <c r="J32" s="101"/>
    </row>
    <row r="33" spans="1:10" x14ac:dyDescent="0.2">
      <c r="A33" s="170" t="s">
        <v>5</v>
      </c>
      <c r="B33" s="282">
        <v>87454.76999999999</v>
      </c>
      <c r="C33" s="324">
        <v>7.4599393104213305E-2</v>
      </c>
      <c r="D33" s="196">
        <v>30126.848000000002</v>
      </c>
      <c r="E33" s="324">
        <v>5.5020428996414635E-2</v>
      </c>
      <c r="F33" s="282">
        <v>27715.544000000002</v>
      </c>
      <c r="G33" s="324">
        <v>7.9406486057487513E-2</v>
      </c>
      <c r="H33" s="196">
        <v>145297.16199999998</v>
      </c>
      <c r="I33" s="203">
        <v>7.0228617523473577E-2</v>
      </c>
      <c r="J33" s="101"/>
    </row>
    <row r="34" spans="1:10" x14ac:dyDescent="0.2">
      <c r="A34" s="170" t="s">
        <v>3</v>
      </c>
      <c r="B34" s="282">
        <v>3832.8</v>
      </c>
      <c r="C34" s="324">
        <v>3.5662540032778307E-2</v>
      </c>
      <c r="D34" s="196">
        <v>2283.1</v>
      </c>
      <c r="E34" s="324">
        <v>4.5366524198572754E-2</v>
      </c>
      <c r="F34" s="282">
        <v>1486.5</v>
      </c>
      <c r="G34" s="324">
        <v>4.6550233150436167E-2</v>
      </c>
      <c r="H34" s="196">
        <v>7602.4</v>
      </c>
      <c r="I34" s="203">
        <v>4.0068935603701145E-2</v>
      </c>
      <c r="J34" s="101"/>
    </row>
    <row r="35" spans="1:10" ht="12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2.7546091648590343E-2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 t="shared" ref="B39:B40" si="0">+I8</f>
        <v>3.4959831342730008E-2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4.8556443762249962E-2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{923E33B5-C0A5-4B39-BC0E-09C621F13762}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3E33B5-C0A5-4B39-BC0E-09C621F13762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1"/>
  <dimension ref="A1:O42"/>
  <sheetViews>
    <sheetView showGridLines="0" zoomScaleNormal="100" zoomScaleSheetLayoutView="100" workbookViewId="0">
      <selection activeCell="A36" sqref="A36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273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x14ac:dyDescent="0.2">
      <c r="A3" s="7"/>
      <c r="B3" s="126"/>
      <c r="C3" s="126"/>
      <c r="D3" s="126"/>
    </row>
    <row r="4" spans="1:15" x14ac:dyDescent="0.2">
      <c r="A4" s="130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4652.1052</v>
      </c>
      <c r="C7" s="323">
        <v>0.12329946265461954</v>
      </c>
      <c r="D7" s="195">
        <v>4646.1052</v>
      </c>
      <c r="E7" s="323">
        <v>0.12317285579996901</v>
      </c>
      <c r="F7" s="280">
        <v>4600.1941999999999</v>
      </c>
      <c r="G7" s="323">
        <v>0.12220863027102066</v>
      </c>
      <c r="H7" s="195">
        <v>4600.1941999999999</v>
      </c>
      <c r="I7" s="201">
        <v>0.12220863027102066</v>
      </c>
      <c r="J7" s="111"/>
      <c r="O7" s="60"/>
    </row>
    <row r="8" spans="1:15" x14ac:dyDescent="0.2">
      <c r="A8" s="167" t="s">
        <v>315</v>
      </c>
      <c r="B8" s="280">
        <v>1683506.5709999998</v>
      </c>
      <c r="C8" s="323">
        <v>0.16436894302772473</v>
      </c>
      <c r="D8" s="195">
        <v>1258550.236000001</v>
      </c>
      <c r="E8" s="323">
        <v>0.15623349635039047</v>
      </c>
      <c r="F8" s="280">
        <v>1040657.8660000003</v>
      </c>
      <c r="G8" s="323">
        <v>0.14917432385711032</v>
      </c>
      <c r="H8" s="195">
        <v>3982714.6730000013</v>
      </c>
      <c r="I8" s="201">
        <v>0.15758190489924648</v>
      </c>
      <c r="J8" s="111"/>
      <c r="O8" s="60"/>
    </row>
    <row r="9" spans="1:15" x14ac:dyDescent="0.2">
      <c r="A9" s="167" t="s">
        <v>316</v>
      </c>
      <c r="B9" s="280">
        <v>1253463.3629999999</v>
      </c>
      <c r="C9" s="323">
        <v>0.22946005035015049</v>
      </c>
      <c r="D9" s="195">
        <v>852000.92800000007</v>
      </c>
      <c r="E9" s="323">
        <v>0.24831019746681984</v>
      </c>
      <c r="F9" s="280">
        <v>672756.42799999996</v>
      </c>
      <c r="G9" s="323">
        <v>0.24789310432367548</v>
      </c>
      <c r="H9" s="195">
        <v>2778220.719</v>
      </c>
      <c r="I9" s="202">
        <v>0.23934171413468147</v>
      </c>
      <c r="J9" s="101"/>
      <c r="O9" s="104"/>
    </row>
    <row r="10" spans="1:15" x14ac:dyDescent="0.2">
      <c r="A10" s="170" t="s">
        <v>40</v>
      </c>
      <c r="B10" s="282">
        <v>140914.48000000001</v>
      </c>
      <c r="C10" s="324">
        <v>0.1917754591251607</v>
      </c>
      <c r="D10" s="196">
        <v>68233.907999999996</v>
      </c>
      <c r="E10" s="324">
        <v>0.14933186168497264</v>
      </c>
      <c r="F10" s="282">
        <v>36947.705000000002</v>
      </c>
      <c r="G10" s="324">
        <v>0.10740374006831593</v>
      </c>
      <c r="H10" s="196">
        <v>246096.09299999999</v>
      </c>
      <c r="I10" s="203">
        <v>0.16024755067383598</v>
      </c>
      <c r="J10" s="101"/>
      <c r="O10" s="127"/>
    </row>
    <row r="11" spans="1:15" x14ac:dyDescent="0.2">
      <c r="A11" s="170" t="s">
        <v>39</v>
      </c>
      <c r="B11" s="282">
        <v>3648.971</v>
      </c>
      <c r="C11" s="324">
        <v>8.8146892879464436E-2</v>
      </c>
      <c r="D11" s="196">
        <v>2708.098</v>
      </c>
      <c r="E11" s="324">
        <v>8.2064826624478532E-2</v>
      </c>
      <c r="F11" s="282">
        <v>3038.85</v>
      </c>
      <c r="G11" s="324">
        <v>0.11146264883464793</v>
      </c>
      <c r="H11" s="196">
        <v>9395.9189999999999</v>
      </c>
      <c r="I11" s="203">
        <v>9.2425509743228856E-2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2618.86</v>
      </c>
      <c r="C13" s="324">
        <v>0.35590267396539443</v>
      </c>
      <c r="D13" s="196">
        <v>4007.3980000000001</v>
      </c>
      <c r="E13" s="324">
        <v>0.4809030719538111</v>
      </c>
      <c r="F13" s="282">
        <v>3656.357</v>
      </c>
      <c r="G13" s="324">
        <v>0.56913178675145115</v>
      </c>
      <c r="H13" s="196">
        <v>10282.615</v>
      </c>
      <c r="I13" s="203">
        <v>0.46494271648759095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747452.26399999997</v>
      </c>
      <c r="C16" s="324">
        <v>0.32185178802392439</v>
      </c>
      <c r="D16" s="196">
        <v>399522.24500000005</v>
      </c>
      <c r="E16" s="324">
        <v>0.29403758488549731</v>
      </c>
      <c r="F16" s="282">
        <v>294037.34100000001</v>
      </c>
      <c r="G16" s="324">
        <v>0.29255047980846716</v>
      </c>
      <c r="H16" s="196">
        <v>1441011.85</v>
      </c>
      <c r="I16" s="203">
        <v>0.30750263939817857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26956</v>
      </c>
      <c r="C19" s="324">
        <v>0.28829189256804122</v>
      </c>
      <c r="D19" s="196">
        <v>22468</v>
      </c>
      <c r="E19" s="324">
        <v>0.29993753348315705</v>
      </c>
      <c r="F19" s="282">
        <v>30961</v>
      </c>
      <c r="G19" s="324">
        <v>0.37673737885671371</v>
      </c>
      <c r="H19" s="196">
        <v>80385</v>
      </c>
      <c r="I19" s="203">
        <v>0.3207787228025854</v>
      </c>
      <c r="J19" s="101"/>
      <c r="O19" s="127"/>
    </row>
    <row r="20" spans="1:15" x14ac:dyDescent="0.2">
      <c r="A20" s="170" t="s">
        <v>34</v>
      </c>
      <c r="B20" s="282">
        <v>1218.3009999999999</v>
      </c>
      <c r="C20" s="324">
        <v>0.288688641865956</v>
      </c>
      <c r="D20" s="196">
        <v>503.60900000000004</v>
      </c>
      <c r="E20" s="324">
        <v>0.826334935326828</v>
      </c>
      <c r="F20" s="282">
        <v>463.11900000000003</v>
      </c>
      <c r="G20" s="324">
        <v>0.8862690388843919</v>
      </c>
      <c r="H20" s="196">
        <v>2185.029</v>
      </c>
      <c r="I20" s="203">
        <v>0.40825493603561519</v>
      </c>
      <c r="J20" s="101"/>
      <c r="O20" s="127"/>
    </row>
    <row r="21" spans="1:15" x14ac:dyDescent="0.2">
      <c r="A21" s="170" t="s">
        <v>33</v>
      </c>
      <c r="B21" s="282">
        <v>5859</v>
      </c>
      <c r="C21" s="324">
        <v>2.0289974241325351E-2</v>
      </c>
      <c r="D21" s="196">
        <v>5400</v>
      </c>
      <c r="E21" s="324">
        <v>2.1676575450794187E-2</v>
      </c>
      <c r="F21" s="282">
        <v>7103</v>
      </c>
      <c r="G21" s="324">
        <v>3.2512081421713267E-2</v>
      </c>
      <c r="H21" s="196">
        <v>18362</v>
      </c>
      <c r="I21" s="203">
        <v>2.4277031245698726E-2</v>
      </c>
      <c r="J21" s="101"/>
      <c r="O21" s="127"/>
    </row>
    <row r="22" spans="1:15" x14ac:dyDescent="0.2">
      <c r="A22" s="170" t="s">
        <v>32</v>
      </c>
      <c r="B22" s="282">
        <v>48817.679999999993</v>
      </c>
      <c r="C22" s="324">
        <v>0.24970746725259826</v>
      </c>
      <c r="D22" s="196">
        <v>53743.409999999996</v>
      </c>
      <c r="E22" s="324">
        <v>0.29042315145801717</v>
      </c>
      <c r="F22" s="282">
        <v>47381.599999999999</v>
      </c>
      <c r="G22" s="324">
        <v>0.33846952421306925</v>
      </c>
      <c r="H22" s="196">
        <v>149942.69</v>
      </c>
      <c r="I22" s="203">
        <v>0.28805255327534762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1427.2749999999999</v>
      </c>
      <c r="C24" s="324">
        <v>5.7572153515792875E-2</v>
      </c>
      <c r="D24" s="196">
        <v>1115.692</v>
      </c>
      <c r="E24" s="324">
        <v>0.55953130830060138</v>
      </c>
      <c r="F24" s="282">
        <v>882.41499999999996</v>
      </c>
      <c r="G24" s="324">
        <v>0.19942866376704488</v>
      </c>
      <c r="H24" s="196">
        <v>3425.3819999999996</v>
      </c>
      <c r="I24" s="203">
        <v>0.10975356551970478</v>
      </c>
      <c r="J24" s="101"/>
      <c r="O24" s="127"/>
    </row>
    <row r="25" spans="1:15" x14ac:dyDescent="0.2">
      <c r="A25" s="170" t="s">
        <v>30</v>
      </c>
      <c r="B25" s="282">
        <v>274550.53199999995</v>
      </c>
      <c r="C25" s="324">
        <v>0.21493233352198435</v>
      </c>
      <c r="D25" s="196">
        <v>294298.56799999991</v>
      </c>
      <c r="E25" s="324">
        <v>0.34368073074889954</v>
      </c>
      <c r="F25" s="282">
        <v>248285.04099999994</v>
      </c>
      <c r="G25" s="324">
        <v>0.33834326712054025</v>
      </c>
      <c r="H25" s="196">
        <v>817134.14099999983</v>
      </c>
      <c r="I25" s="203">
        <v>0.28496187238153103</v>
      </c>
      <c r="J25" s="101"/>
      <c r="O25" s="98"/>
    </row>
    <row r="26" spans="1:15" ht="13.5" customHeight="1" x14ac:dyDescent="0.2">
      <c r="A26" s="168" t="s">
        <v>321</v>
      </c>
      <c r="B26" s="280">
        <v>-588996.44999999995</v>
      </c>
      <c r="C26" s="323"/>
      <c r="D26" s="195">
        <v>-322602</v>
      </c>
      <c r="E26" s="323"/>
      <c r="F26" s="280">
        <v>-237633.05</v>
      </c>
      <c r="G26" s="323"/>
      <c r="H26" s="195">
        <v>-1149231.5</v>
      </c>
      <c r="I26" s="202"/>
      <c r="J26" s="10"/>
      <c r="O26" s="78"/>
    </row>
    <row r="27" spans="1:15" ht="13.5" customHeight="1" x14ac:dyDescent="0.2">
      <c r="A27" s="168" t="s">
        <v>318</v>
      </c>
      <c r="B27" s="280">
        <v>602906.21499999997</v>
      </c>
      <c r="C27" s="323">
        <v>0.12481207904647779</v>
      </c>
      <c r="D27" s="195">
        <v>512383.35399999999</v>
      </c>
      <c r="E27" s="323">
        <v>0.17500493460613767</v>
      </c>
      <c r="F27" s="280">
        <v>433388.07399999996</v>
      </c>
      <c r="G27" s="323">
        <v>0.18924101696051471</v>
      </c>
      <c r="H27" s="195">
        <v>1548677.6429999999</v>
      </c>
      <c r="I27" s="202">
        <v>0.15412070678821957</v>
      </c>
      <c r="J27" s="10"/>
      <c r="O27" s="78"/>
    </row>
    <row r="28" spans="1:15" ht="12.75" customHeight="1" x14ac:dyDescent="0.2">
      <c r="A28" s="170" t="s">
        <v>26</v>
      </c>
      <c r="B28" s="282">
        <v>294955.97100000002</v>
      </c>
      <c r="C28" s="324">
        <v>0.25781232650382535</v>
      </c>
      <c r="D28" s="196">
        <v>305524.66700000002</v>
      </c>
      <c r="E28" s="324">
        <v>0.30376247828837871</v>
      </c>
      <c r="F28" s="282">
        <v>267876.55700000003</v>
      </c>
      <c r="G28" s="324">
        <v>0.30216969813878891</v>
      </c>
      <c r="H28" s="196">
        <v>868357.19500000007</v>
      </c>
      <c r="I28" s="203">
        <v>0.28598398974870093</v>
      </c>
      <c r="J28" s="101"/>
      <c r="O28" s="78"/>
    </row>
    <row r="29" spans="1:15" ht="12.75" customHeight="1" x14ac:dyDescent="0.2">
      <c r="A29" s="170" t="s">
        <v>0</v>
      </c>
      <c r="B29" s="282">
        <v>76153.144</v>
      </c>
      <c r="C29" s="324">
        <v>0.4361915259853853</v>
      </c>
      <c r="D29" s="196">
        <v>76849.168999999994</v>
      </c>
      <c r="E29" s="324">
        <v>0.57899219415905911</v>
      </c>
      <c r="F29" s="282">
        <v>69843.082999999999</v>
      </c>
      <c r="G29" s="324">
        <v>0.63111047163494649</v>
      </c>
      <c r="H29" s="196">
        <v>222845.39600000001</v>
      </c>
      <c r="I29" s="203">
        <v>0.53314508883631939</v>
      </c>
      <c r="J29" s="101"/>
      <c r="O29" s="78"/>
    </row>
    <row r="30" spans="1:15" ht="12.75" customHeight="1" x14ac:dyDescent="0.2">
      <c r="A30" s="170" t="s">
        <v>1</v>
      </c>
      <c r="B30" s="282">
        <v>1102</v>
      </c>
      <c r="C30" s="324">
        <v>2.2965949416308518E-2</v>
      </c>
      <c r="D30" s="196">
        <v>601.79999999999995</v>
      </c>
      <c r="E30" s="324">
        <v>3.3891634848439961E-2</v>
      </c>
      <c r="F30" s="282">
        <v>489.6</v>
      </c>
      <c r="G30" s="324">
        <v>0.10177968938069469</v>
      </c>
      <c r="H30" s="196">
        <v>2193.4</v>
      </c>
      <c r="I30" s="203">
        <v>3.1089537328890259E-2</v>
      </c>
      <c r="J30" s="101"/>
      <c r="O30" s="78"/>
    </row>
    <row r="31" spans="1:15" ht="12.75" customHeight="1" x14ac:dyDescent="0.2">
      <c r="A31" s="170" t="s">
        <v>2</v>
      </c>
      <c r="B31" s="282">
        <v>88.787999999999997</v>
      </c>
      <c r="C31" s="324">
        <v>4.672175983821982E-3</v>
      </c>
      <c r="D31" s="196">
        <v>13</v>
      </c>
      <c r="E31" s="324">
        <v>2.09639346144555E-3</v>
      </c>
      <c r="F31" s="282">
        <v>7</v>
      </c>
      <c r="G31" s="324">
        <v>2.4192322048191108E-3</v>
      </c>
      <c r="H31" s="196">
        <v>108.788</v>
      </c>
      <c r="I31" s="203">
        <v>3.8717110804116035E-3</v>
      </c>
      <c r="J31" s="101"/>
    </row>
    <row r="32" spans="1:15" x14ac:dyDescent="0.2">
      <c r="A32" s="170" t="s">
        <v>6</v>
      </c>
      <c r="B32" s="282">
        <v>938.59400000000005</v>
      </c>
      <c r="C32" s="324">
        <v>2.0651474805479731E-2</v>
      </c>
      <c r="D32" s="196">
        <v>925.35200000000009</v>
      </c>
      <c r="E32" s="324">
        <v>2.6425510947794092E-2</v>
      </c>
      <c r="F32" s="282">
        <v>811.16399999999999</v>
      </c>
      <c r="G32" s="324">
        <v>3.219465868813326E-2</v>
      </c>
      <c r="H32" s="196">
        <v>2675.11</v>
      </c>
      <c r="I32" s="203">
        <v>2.5317561440828949E-2</v>
      </c>
      <c r="J32" s="101"/>
    </row>
    <row r="33" spans="1:10" x14ac:dyDescent="0.2">
      <c r="A33" s="170" t="s">
        <v>25</v>
      </c>
      <c r="B33" s="282">
        <v>161528.93400000001</v>
      </c>
      <c r="C33" s="324">
        <v>7.6206684038153033E-2</v>
      </c>
      <c r="D33" s="196">
        <v>94557.730999999985</v>
      </c>
      <c r="E33" s="324">
        <v>8.3499574930074885E-2</v>
      </c>
      <c r="F33" s="282">
        <v>69215.46699999999</v>
      </c>
      <c r="G33" s="324">
        <v>7.8734966373980489E-2</v>
      </c>
      <c r="H33" s="196">
        <v>325302.13199999998</v>
      </c>
      <c r="I33" s="203">
        <v>7.8743829441402291E-2</v>
      </c>
      <c r="J33" s="101"/>
    </row>
    <row r="34" spans="1:10" x14ac:dyDescent="0.2">
      <c r="A34" s="170" t="s">
        <v>5</v>
      </c>
      <c r="B34" s="282">
        <v>66809.620999999999</v>
      </c>
      <c r="C34" s="324">
        <v>5.6988969042197524E-2</v>
      </c>
      <c r="D34" s="196">
        <v>33322.889000000003</v>
      </c>
      <c r="E34" s="324">
        <v>6.0857333902966104E-2</v>
      </c>
      <c r="F34" s="282">
        <v>24752.306999999997</v>
      </c>
      <c r="G34" s="324">
        <v>7.0916656757166671E-2</v>
      </c>
      <c r="H34" s="196">
        <v>124884.81700000001</v>
      </c>
      <c r="I34" s="203">
        <v>6.0362418142633725E-2</v>
      </c>
      <c r="J34" s="101"/>
    </row>
    <row r="35" spans="1:10" x14ac:dyDescent="0.2">
      <c r="A35" s="170" t="s">
        <v>3</v>
      </c>
      <c r="B35" s="282">
        <v>1329.163</v>
      </c>
      <c r="C35" s="324">
        <v>1.2367284673760102E-2</v>
      </c>
      <c r="D35" s="196">
        <v>588.74599999999998</v>
      </c>
      <c r="E35" s="324">
        <v>1.1698725266441643E-2</v>
      </c>
      <c r="F35" s="282">
        <v>392.89599999999996</v>
      </c>
      <c r="G35" s="324">
        <v>1.2303666602000515E-2</v>
      </c>
      <c r="H35" s="196">
        <v>2310.8050000000003</v>
      </c>
      <c r="I35" s="203">
        <v>1.217924559845715E-2</v>
      </c>
      <c r="J35" s="101"/>
    </row>
    <row r="36" spans="1:10" ht="12" customHeight="1" x14ac:dyDescent="0.2">
      <c r="A36" s="190" t="s">
        <v>337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/>
    </row>
    <row r="38" spans="1:10" x14ac:dyDescent="0.2">
      <c r="A38" s="103" t="s">
        <v>164</v>
      </c>
      <c r="B38" s="104">
        <f>+I7</f>
        <v>0.12220863027102066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>+I8</f>
        <v>0.15758190489924648</v>
      </c>
      <c r="C39" s="93"/>
      <c r="D39" s="103"/>
      <c r="E39" s="103"/>
    </row>
    <row r="40" spans="1:10" x14ac:dyDescent="0.2">
      <c r="A40" s="103" t="s">
        <v>116</v>
      </c>
      <c r="B40" s="104">
        <f t="shared" ref="B40" si="0">+I9</f>
        <v>0.23934171413468147</v>
      </c>
      <c r="C40" s="93"/>
      <c r="D40" s="103"/>
      <c r="E40" s="103"/>
      <c r="H40" s="116">
        <f>I7</f>
        <v>0.12220863027102066</v>
      </c>
    </row>
    <row r="41" spans="1:10" x14ac:dyDescent="0.2">
      <c r="B41" s="127"/>
      <c r="C41" s="78"/>
      <c r="H41" s="116">
        <f>I8</f>
        <v>0.15758190489924648</v>
      </c>
    </row>
    <row r="42" spans="1:10" x14ac:dyDescent="0.2">
      <c r="B42" s="78"/>
      <c r="C42" s="78"/>
      <c r="H42" s="116">
        <f>I9</f>
        <v>0.23934171413468147</v>
      </c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{6534512B-0C0A-4CCF-B02D-9E89E9FE7565}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34512B-0C0A-4CCF-B02D-9E89E9FE756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2"/>
  <dimension ref="A1:O41"/>
  <sheetViews>
    <sheetView showGridLines="0" topLeftCell="A16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274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9896.9017999999996</v>
      </c>
      <c r="C7" s="323">
        <v>0.26230762663869611</v>
      </c>
      <c r="D7" s="195">
        <v>9896.9017999999996</v>
      </c>
      <c r="E7" s="323">
        <v>0.26237668020901755</v>
      </c>
      <c r="F7" s="280">
        <v>9896.8127999999961</v>
      </c>
      <c r="G7" s="323">
        <v>0.26291845164639011</v>
      </c>
      <c r="H7" s="195">
        <v>9896.8127999999961</v>
      </c>
      <c r="I7" s="201">
        <v>0.26291845164639011</v>
      </c>
      <c r="J7" s="111"/>
      <c r="O7" s="60"/>
    </row>
    <row r="8" spans="1:15" x14ac:dyDescent="0.2">
      <c r="A8" s="167" t="s">
        <v>315</v>
      </c>
      <c r="B8" s="280">
        <v>2251985.0459999992</v>
      </c>
      <c r="C8" s="323">
        <v>0.21987226429736456</v>
      </c>
      <c r="D8" s="195">
        <v>2078127.0430000001</v>
      </c>
      <c r="E8" s="323">
        <v>0.25797385316940813</v>
      </c>
      <c r="F8" s="280">
        <v>1949009.2239999997</v>
      </c>
      <c r="G8" s="323">
        <v>0.27938301595605408</v>
      </c>
      <c r="H8" s="195">
        <v>6279121.3129999992</v>
      </c>
      <c r="I8" s="201">
        <v>0.24844257719588772</v>
      </c>
      <c r="J8" s="111"/>
      <c r="O8" s="60"/>
    </row>
    <row r="9" spans="1:15" x14ac:dyDescent="0.2">
      <c r="A9" s="167" t="s">
        <v>316</v>
      </c>
      <c r="B9" s="280">
        <v>872470.99899999995</v>
      </c>
      <c r="C9" s="323">
        <v>0.15971526992256102</v>
      </c>
      <c r="D9" s="195">
        <v>635055.71099999989</v>
      </c>
      <c r="E9" s="323">
        <v>0.18508290756326692</v>
      </c>
      <c r="F9" s="280">
        <v>524362.52100000007</v>
      </c>
      <c r="G9" s="323">
        <v>0.19321384042082837</v>
      </c>
      <c r="H9" s="195">
        <v>2031889.2310000001</v>
      </c>
      <c r="I9" s="202">
        <v>0.17504579393331482</v>
      </c>
      <c r="J9" s="101"/>
      <c r="O9" s="104"/>
    </row>
    <row r="10" spans="1:15" x14ac:dyDescent="0.2">
      <c r="A10" s="170" t="s">
        <v>40</v>
      </c>
      <c r="B10" s="282">
        <v>125638.14</v>
      </c>
      <c r="C10" s="324">
        <v>0.17098535212372223</v>
      </c>
      <c r="D10" s="196">
        <v>121612.18000000001</v>
      </c>
      <c r="E10" s="324">
        <v>0.266151738560365</v>
      </c>
      <c r="F10" s="282">
        <v>114412.99999999999</v>
      </c>
      <c r="G10" s="324">
        <v>0.33258856300915657</v>
      </c>
      <c r="H10" s="196">
        <v>361663.32</v>
      </c>
      <c r="I10" s="203">
        <v>0.23550012717417565</v>
      </c>
      <c r="J10" s="101"/>
      <c r="O10" s="127"/>
    </row>
    <row r="11" spans="1:15" x14ac:dyDescent="0.2">
      <c r="A11" s="170" t="s">
        <v>39</v>
      </c>
      <c r="B11" s="282">
        <v>530.77300000000002</v>
      </c>
      <c r="C11" s="324">
        <v>1.2821694328157711E-2</v>
      </c>
      <c r="D11" s="196">
        <v>421.59000000000003</v>
      </c>
      <c r="E11" s="324">
        <v>1.2775649277320802E-2</v>
      </c>
      <c r="F11" s="282">
        <v>355.39499999999998</v>
      </c>
      <c r="G11" s="324">
        <v>1.3035611524948485E-2</v>
      </c>
      <c r="H11" s="196">
        <v>1307.758</v>
      </c>
      <c r="I11" s="203">
        <v>1.2864116833146975E-2</v>
      </c>
      <c r="J11" s="101"/>
      <c r="O11" s="127"/>
    </row>
    <row r="12" spans="1:15" x14ac:dyDescent="0.2">
      <c r="A12" s="170" t="s">
        <v>38</v>
      </c>
      <c r="B12" s="282">
        <v>297.25</v>
      </c>
      <c r="C12" s="324">
        <v>7.602145022774122E-4</v>
      </c>
      <c r="D12" s="196">
        <v>51.52</v>
      </c>
      <c r="E12" s="324">
        <v>3.2699649209308587E-4</v>
      </c>
      <c r="F12" s="282">
        <v>170.6</v>
      </c>
      <c r="G12" s="324">
        <v>1.4386632015741033E-3</v>
      </c>
      <c r="H12" s="196">
        <v>519.37</v>
      </c>
      <c r="I12" s="203">
        <v>7.7849575667425237E-4</v>
      </c>
      <c r="J12" s="101"/>
      <c r="O12" s="127"/>
    </row>
    <row r="13" spans="1:15" x14ac:dyDescent="0.2">
      <c r="A13" s="170" t="s">
        <v>60</v>
      </c>
      <c r="B13" s="282">
        <v>98</v>
      </c>
      <c r="C13" s="324">
        <v>1.3318185030360025E-2</v>
      </c>
      <c r="D13" s="196">
        <v>19.64</v>
      </c>
      <c r="E13" s="324">
        <v>2.3568750429013665E-3</v>
      </c>
      <c r="F13" s="282">
        <v>0</v>
      </c>
      <c r="G13" s="324">
        <v>0</v>
      </c>
      <c r="H13" s="196">
        <v>117.64</v>
      </c>
      <c r="I13" s="203">
        <v>5.319255964324269E-3</v>
      </c>
      <c r="J13" s="101"/>
      <c r="O13" s="127"/>
    </row>
    <row r="14" spans="1:15" x14ac:dyDescent="0.2">
      <c r="A14" s="170" t="s">
        <v>61</v>
      </c>
      <c r="B14" s="282">
        <v>386.5</v>
      </c>
      <c r="C14" s="324">
        <v>0.10549409997292364</v>
      </c>
      <c r="D14" s="196">
        <v>359.93</v>
      </c>
      <c r="E14" s="324">
        <v>8.2906951326227885E-2</v>
      </c>
      <c r="F14" s="282">
        <v>284.72000000000003</v>
      </c>
      <c r="G14" s="324">
        <v>5.9756072990053519E-2</v>
      </c>
      <c r="H14" s="196">
        <v>1031.1500000000001</v>
      </c>
      <c r="I14" s="203">
        <v>8.0749180742140686E-2</v>
      </c>
      <c r="J14" s="101"/>
      <c r="O14" s="127"/>
    </row>
    <row r="15" spans="1:15" x14ac:dyDescent="0.2">
      <c r="A15" s="170" t="s">
        <v>62</v>
      </c>
      <c r="B15" s="282">
        <v>11</v>
      </c>
      <c r="C15" s="324">
        <v>9.8460436806301468E-2</v>
      </c>
      <c r="D15" s="196">
        <v>8</v>
      </c>
      <c r="E15" s="324">
        <v>7.9027956139484365E-2</v>
      </c>
      <c r="F15" s="282">
        <v>10</v>
      </c>
      <c r="G15" s="324">
        <v>0.11138338159946537</v>
      </c>
      <c r="H15" s="196">
        <v>29</v>
      </c>
      <c r="I15" s="203">
        <v>9.5794932778383399E-2</v>
      </c>
      <c r="J15" s="101"/>
      <c r="O15" s="127"/>
    </row>
    <row r="16" spans="1:15" x14ac:dyDescent="0.2">
      <c r="A16" s="170" t="s">
        <v>37</v>
      </c>
      <c r="B16" s="282">
        <v>653536.28099999984</v>
      </c>
      <c r="C16" s="324">
        <v>0.28141171110073165</v>
      </c>
      <c r="D16" s="196">
        <v>434776.84199999995</v>
      </c>
      <c r="E16" s="324">
        <v>0.31998401637391533</v>
      </c>
      <c r="F16" s="282">
        <v>356598.42600000004</v>
      </c>
      <c r="G16" s="324">
        <v>0.35479521162328898</v>
      </c>
      <c r="H16" s="196">
        <v>1444911.5489999996</v>
      </c>
      <c r="I16" s="203">
        <v>0.30833481002561536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118</v>
      </c>
      <c r="C19" s="324">
        <v>1.2619989361562865E-3</v>
      </c>
      <c r="D19" s="196">
        <v>14</v>
      </c>
      <c r="E19" s="324">
        <v>1.8689360284690221E-4</v>
      </c>
      <c r="F19" s="282">
        <v>0</v>
      </c>
      <c r="G19" s="324">
        <v>0</v>
      </c>
      <c r="H19" s="196">
        <v>132</v>
      </c>
      <c r="I19" s="203">
        <v>5.267499086887014E-4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872.48</v>
      </c>
      <c r="C21" s="324">
        <v>3.0214365465218536E-3</v>
      </c>
      <c r="D21" s="196">
        <v>2050.67</v>
      </c>
      <c r="E21" s="324">
        <v>8.2317598110518732E-3</v>
      </c>
      <c r="F21" s="282">
        <v>749.55</v>
      </c>
      <c r="G21" s="324">
        <v>3.4308645121279993E-3</v>
      </c>
      <c r="H21" s="196">
        <v>3672.7</v>
      </c>
      <c r="I21" s="203">
        <v>4.8558028894498265E-3</v>
      </c>
      <c r="J21" s="101"/>
      <c r="O21" s="127"/>
    </row>
    <row r="22" spans="1:15" x14ac:dyDescent="0.2">
      <c r="A22" s="170" t="s">
        <v>32</v>
      </c>
      <c r="B22" s="282">
        <v>10163</v>
      </c>
      <c r="C22" s="324">
        <v>5.198479300302998E-2</v>
      </c>
      <c r="D22" s="196">
        <v>19068</v>
      </c>
      <c r="E22" s="324">
        <v>0.10304125942141505</v>
      </c>
      <c r="F22" s="282">
        <v>7632</v>
      </c>
      <c r="G22" s="324">
        <v>5.4519041332376797E-2</v>
      </c>
      <c r="H22" s="196">
        <v>36863</v>
      </c>
      <c r="I22" s="203">
        <v>7.0816931931720978E-2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119.437</v>
      </c>
      <c r="C24" s="324">
        <v>4.8177438121355413E-3</v>
      </c>
      <c r="D24" s="196">
        <v>62.948</v>
      </c>
      <c r="E24" s="324">
        <v>3.1569086087294931E-2</v>
      </c>
      <c r="F24" s="282">
        <v>57.731000000000002</v>
      </c>
      <c r="G24" s="324">
        <v>1.3047394012947727E-2</v>
      </c>
      <c r="H24" s="196">
        <v>240.11599999999999</v>
      </c>
      <c r="I24" s="203">
        <v>7.6936199052629562E-3</v>
      </c>
      <c r="J24" s="101"/>
      <c r="O24" s="127"/>
    </row>
    <row r="25" spans="1:15" x14ac:dyDescent="0.2">
      <c r="A25" s="170" t="s">
        <v>30</v>
      </c>
      <c r="B25" s="282">
        <v>80700.138000000021</v>
      </c>
      <c r="C25" s="324">
        <v>6.3176235170748732E-2</v>
      </c>
      <c r="D25" s="196">
        <v>56610.391000000003</v>
      </c>
      <c r="E25" s="324">
        <v>6.6109395907291438E-2</v>
      </c>
      <c r="F25" s="282">
        <v>44091.099000000002</v>
      </c>
      <c r="G25" s="324">
        <v>6.0083871450778176E-2</v>
      </c>
      <c r="H25" s="196">
        <v>181401.62800000003</v>
      </c>
      <c r="I25" s="203">
        <v>6.3260785438088774E-2</v>
      </c>
      <c r="J25" s="101"/>
      <c r="O25" s="98"/>
    </row>
    <row r="26" spans="1:15" ht="13.5" customHeight="1" x14ac:dyDescent="0.2">
      <c r="A26" s="168" t="s">
        <v>318</v>
      </c>
      <c r="B26" s="280">
        <v>767137.03299999994</v>
      </c>
      <c r="C26" s="323">
        <v>0.15881071652624518</v>
      </c>
      <c r="D26" s="195">
        <v>526239.25599999994</v>
      </c>
      <c r="E26" s="323">
        <v>0.17973742875234491</v>
      </c>
      <c r="F26" s="280">
        <v>423486.49699999997</v>
      </c>
      <c r="G26" s="323">
        <v>0.18491744505485855</v>
      </c>
      <c r="H26" s="195">
        <v>1716862.7859999998</v>
      </c>
      <c r="I26" s="202">
        <v>0.17085809124495235</v>
      </c>
      <c r="J26" s="10"/>
      <c r="O26" s="78"/>
    </row>
    <row r="27" spans="1:15" ht="12.75" customHeight="1" x14ac:dyDescent="0.2">
      <c r="A27" s="170" t="s">
        <v>26</v>
      </c>
      <c r="B27" s="282">
        <v>289750.18199999991</v>
      </c>
      <c r="C27" s="324">
        <v>0.25326209967224833</v>
      </c>
      <c r="D27" s="196">
        <v>294359.36299999995</v>
      </c>
      <c r="E27" s="324">
        <v>0.29266157292716555</v>
      </c>
      <c r="F27" s="282">
        <v>266710.386</v>
      </c>
      <c r="G27" s="324">
        <v>0.30085423573702225</v>
      </c>
      <c r="H27" s="196">
        <v>850819.93099999987</v>
      </c>
      <c r="I27" s="203">
        <v>0.28020828275061893</v>
      </c>
      <c r="J27" s="101"/>
      <c r="O27" s="78"/>
    </row>
    <row r="28" spans="1:15" ht="12.75" customHeight="1" x14ac:dyDescent="0.2">
      <c r="A28" s="170" t="s">
        <v>0</v>
      </c>
      <c r="B28" s="282">
        <v>35702.402999999998</v>
      </c>
      <c r="C28" s="324">
        <v>0.20449694954045755</v>
      </c>
      <c r="D28" s="196">
        <v>14534.032999999998</v>
      </c>
      <c r="E28" s="324">
        <v>0.10950140081085549</v>
      </c>
      <c r="F28" s="282">
        <v>7062.3949999999995</v>
      </c>
      <c r="G28" s="324">
        <v>6.3816647946687691E-2</v>
      </c>
      <c r="H28" s="196">
        <v>57298.830999999991</v>
      </c>
      <c r="I28" s="203">
        <v>0.13708423369766295</v>
      </c>
      <c r="J28" s="101"/>
      <c r="O28" s="78"/>
    </row>
    <row r="29" spans="1:15" ht="12.75" customHeight="1" x14ac:dyDescent="0.2">
      <c r="A29" s="170" t="s">
        <v>1</v>
      </c>
      <c r="B29" s="282">
        <v>11702.25</v>
      </c>
      <c r="C29" s="324">
        <v>0.24387775095916187</v>
      </c>
      <c r="D29" s="196">
        <v>2862.3900000000003</v>
      </c>
      <c r="E29" s="324">
        <v>0.16120152322004999</v>
      </c>
      <c r="F29" s="282">
        <v>1236.4800000000002</v>
      </c>
      <c r="G29" s="324">
        <v>0.25704360769085255</v>
      </c>
      <c r="H29" s="196">
        <v>15801.119999999999</v>
      </c>
      <c r="I29" s="203">
        <v>0.22396713325352166</v>
      </c>
      <c r="J29" s="101"/>
      <c r="O29" s="78"/>
    </row>
    <row r="30" spans="1:15" ht="12.75" customHeight="1" x14ac:dyDescent="0.2">
      <c r="A30" s="170" t="s">
        <v>2</v>
      </c>
      <c r="B30" s="282">
        <v>610.08800000000008</v>
      </c>
      <c r="C30" s="324">
        <v>3.2103871036829143E-2</v>
      </c>
      <c r="D30" s="196">
        <v>113.568</v>
      </c>
      <c r="E30" s="324">
        <v>1.8314093279188325E-2</v>
      </c>
      <c r="F30" s="282">
        <v>13.654</v>
      </c>
      <c r="G30" s="324">
        <v>4.7188852178000201E-3</v>
      </c>
      <c r="H30" s="196">
        <v>737.31000000000006</v>
      </c>
      <c r="I30" s="203">
        <v>2.6240498002521227E-2</v>
      </c>
      <c r="J30" s="101"/>
    </row>
    <row r="31" spans="1:15" x14ac:dyDescent="0.2">
      <c r="A31" s="170" t="s">
        <v>6</v>
      </c>
      <c r="B31" s="282">
        <v>18575.330000000002</v>
      </c>
      <c r="C31" s="324">
        <v>0.40870489210294525</v>
      </c>
      <c r="D31" s="196">
        <v>14472.93</v>
      </c>
      <c r="E31" s="324">
        <v>0.41330712005988801</v>
      </c>
      <c r="F31" s="282">
        <v>8644.24</v>
      </c>
      <c r="G31" s="324">
        <v>0.34308519167308837</v>
      </c>
      <c r="H31" s="196">
        <v>41692.5</v>
      </c>
      <c r="I31" s="203">
        <v>0.39458281355598873</v>
      </c>
      <c r="J31" s="101"/>
    </row>
    <row r="32" spans="1:15" x14ac:dyDescent="0.2">
      <c r="A32" s="170" t="s">
        <v>25</v>
      </c>
      <c r="B32" s="282">
        <v>279801.75900000002</v>
      </c>
      <c r="C32" s="324">
        <v>0.13200585005676099</v>
      </c>
      <c r="D32" s="196">
        <v>141646.17199999999</v>
      </c>
      <c r="E32" s="324">
        <v>0.1250812072941162</v>
      </c>
      <c r="F32" s="282">
        <v>99175.558000000005</v>
      </c>
      <c r="G32" s="324">
        <v>0.11281559689903924</v>
      </c>
      <c r="H32" s="196">
        <v>520623.489</v>
      </c>
      <c r="I32" s="203">
        <v>0.1260240348532477</v>
      </c>
      <c r="J32" s="101"/>
    </row>
    <row r="33" spans="1:10" x14ac:dyDescent="0.2">
      <c r="A33" s="170" t="s">
        <v>5</v>
      </c>
      <c r="B33" s="282">
        <v>119443.54700000002</v>
      </c>
      <c r="C33" s="324">
        <v>0.10188599337022532</v>
      </c>
      <c r="D33" s="196">
        <v>52957.529000000002</v>
      </c>
      <c r="E33" s="324">
        <v>9.6715924751572716E-2</v>
      </c>
      <c r="F33" s="282">
        <v>37322.755000000005</v>
      </c>
      <c r="G33" s="324">
        <v>0.10693164906070481</v>
      </c>
      <c r="H33" s="196">
        <v>209723.83100000003</v>
      </c>
      <c r="I33" s="203">
        <v>0.10136890845023259</v>
      </c>
      <c r="J33" s="101"/>
    </row>
    <row r="34" spans="1:10" x14ac:dyDescent="0.2">
      <c r="A34" s="170" t="s">
        <v>3</v>
      </c>
      <c r="B34" s="282">
        <v>11551.474</v>
      </c>
      <c r="C34" s="324">
        <v>0.10748145062685185</v>
      </c>
      <c r="D34" s="196">
        <v>5293.2710000000006</v>
      </c>
      <c r="E34" s="324">
        <v>0.10518037182388133</v>
      </c>
      <c r="F34" s="282">
        <v>3321.029</v>
      </c>
      <c r="G34" s="324">
        <v>0.10399910813949537</v>
      </c>
      <c r="H34" s="196">
        <v>20165.774000000001</v>
      </c>
      <c r="I34" s="203">
        <v>0.10628500207892125</v>
      </c>
      <c r="J34" s="101"/>
    </row>
    <row r="35" spans="1:10" ht="11.45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0.26291845164639011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>+I8</f>
        <v>0.24844257719588772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ref="B40" si="0">+I9</f>
        <v>0.17504579393331482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{03C23AEA-A1D6-4B20-B6C9-E3C2D3661D87}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C23AEA-A1D6-4B20-B6C9-E3C2D3661D87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3"/>
  <dimension ref="A1:O41"/>
  <sheetViews>
    <sheetView showGridLines="0" zoomScaleNormal="100" zoomScaleSheetLayoutView="100" workbookViewId="0">
      <selection activeCell="A35" sqref="A35"/>
    </sheetView>
  </sheetViews>
  <sheetFormatPr defaultColWidth="9.140625" defaultRowHeight="12" x14ac:dyDescent="0.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 x14ac:dyDescent="0.25">
      <c r="A1" s="236" t="s">
        <v>275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x14ac:dyDescent="0.2">
      <c r="A4" s="7"/>
      <c r="B4" s="126"/>
      <c r="C4" s="126"/>
      <c r="D4" s="126"/>
    </row>
    <row r="5" spans="1:15" ht="12.75" customHeight="1" x14ac:dyDescent="0.2">
      <c r="A5" s="396">
        <v>2024</v>
      </c>
      <c r="B5" s="382" t="s">
        <v>11</v>
      </c>
      <c r="C5" s="384"/>
      <c r="D5" s="382" t="s">
        <v>12</v>
      </c>
      <c r="E5" s="384"/>
      <c r="F5" s="382" t="s">
        <v>13</v>
      </c>
      <c r="G5" s="384"/>
      <c r="H5" s="382" t="s">
        <v>7</v>
      </c>
      <c r="I5" s="383"/>
    </row>
    <row r="6" spans="1:15" x14ac:dyDescent="0.2">
      <c r="A6" s="397"/>
      <c r="B6" s="274" t="s">
        <v>283</v>
      </c>
      <c r="C6" s="275" t="s">
        <v>284</v>
      </c>
      <c r="D6" s="274" t="s">
        <v>283</v>
      </c>
      <c r="E6" s="275" t="s">
        <v>284</v>
      </c>
      <c r="F6" s="274" t="s">
        <v>283</v>
      </c>
      <c r="G6" s="275" t="s">
        <v>284</v>
      </c>
      <c r="H6" s="274" t="s">
        <v>283</v>
      </c>
      <c r="I6" s="293" t="s">
        <v>284</v>
      </c>
      <c r="J6" s="109"/>
      <c r="O6" s="109"/>
    </row>
    <row r="7" spans="1:15" ht="13.5" x14ac:dyDescent="0.2">
      <c r="A7" s="167" t="s">
        <v>192</v>
      </c>
      <c r="B7" s="280">
        <v>1256.2137999999993</v>
      </c>
      <c r="C7" s="323">
        <v>3.3294708494407563E-2</v>
      </c>
      <c r="D7" s="195">
        <v>1256.2137999999993</v>
      </c>
      <c r="E7" s="323">
        <v>3.3303473464468908E-2</v>
      </c>
      <c r="F7" s="280">
        <v>1256.7077999999992</v>
      </c>
      <c r="G7" s="323">
        <v>3.3385664215851513E-2</v>
      </c>
      <c r="H7" s="195">
        <v>1256.7077999999992</v>
      </c>
      <c r="I7" s="201">
        <v>3.3385664215851513E-2</v>
      </c>
      <c r="J7" s="111"/>
      <c r="O7" s="60"/>
    </row>
    <row r="8" spans="1:15" x14ac:dyDescent="0.2">
      <c r="A8" s="167" t="s">
        <v>315</v>
      </c>
      <c r="B8" s="280">
        <v>516218.29299999977</v>
      </c>
      <c r="C8" s="323">
        <v>5.0400905261442121E-2</v>
      </c>
      <c r="D8" s="195">
        <v>423774.21600000001</v>
      </c>
      <c r="E8" s="323">
        <v>5.2606344613824005E-2</v>
      </c>
      <c r="F8" s="280">
        <v>382322.91000000003</v>
      </c>
      <c r="G8" s="323">
        <v>5.4804526499714012E-2</v>
      </c>
      <c r="H8" s="195">
        <v>1322315.4189999998</v>
      </c>
      <c r="I8" s="201">
        <v>5.2319334853758712E-2</v>
      </c>
      <c r="J8" s="111"/>
      <c r="O8" s="60"/>
    </row>
    <row r="9" spans="1:15" x14ac:dyDescent="0.2">
      <c r="A9" s="167" t="s">
        <v>316</v>
      </c>
      <c r="B9" s="280">
        <v>238176.95500000002</v>
      </c>
      <c r="C9" s="323">
        <v>4.3600872350782485E-2</v>
      </c>
      <c r="D9" s="195">
        <v>161953.06599999999</v>
      </c>
      <c r="E9" s="323">
        <v>4.7200180747710291E-2</v>
      </c>
      <c r="F9" s="280">
        <v>141619.6</v>
      </c>
      <c r="G9" s="323">
        <v>5.2183109392865135E-2</v>
      </c>
      <c r="H9" s="195">
        <v>541749.62100000004</v>
      </c>
      <c r="I9" s="202">
        <v>4.6671339694214567E-2</v>
      </c>
      <c r="J9" s="101"/>
      <c r="O9" s="104"/>
    </row>
    <row r="10" spans="1:15" x14ac:dyDescent="0.2">
      <c r="A10" s="170" t="s">
        <v>40</v>
      </c>
      <c r="B10" s="282">
        <v>33632.576000000001</v>
      </c>
      <c r="C10" s="324">
        <v>4.5771752512317118E-2</v>
      </c>
      <c r="D10" s="196">
        <v>17278.587</v>
      </c>
      <c r="E10" s="324">
        <v>3.7814682459573708E-2</v>
      </c>
      <c r="F10" s="282">
        <v>11078.014999999999</v>
      </c>
      <c r="G10" s="324">
        <v>3.220281864686602E-2</v>
      </c>
      <c r="H10" s="196">
        <v>61989.178</v>
      </c>
      <c r="I10" s="203">
        <v>4.0364777114866419E-2</v>
      </c>
      <c r="J10" s="101"/>
      <c r="O10" s="127"/>
    </row>
    <row r="11" spans="1:15" x14ac:dyDescent="0.2">
      <c r="A11" s="170" t="s">
        <v>39</v>
      </c>
      <c r="B11" s="282">
        <v>483.48</v>
      </c>
      <c r="C11" s="324">
        <v>1.1679254170384875E-2</v>
      </c>
      <c r="D11" s="196">
        <v>312.19</v>
      </c>
      <c r="E11" s="324">
        <v>9.4604472304532384E-3</v>
      </c>
      <c r="F11" s="282">
        <v>240.35000000000002</v>
      </c>
      <c r="G11" s="324">
        <v>8.8158506169793288E-3</v>
      </c>
      <c r="H11" s="196">
        <v>1036.02</v>
      </c>
      <c r="I11" s="203">
        <v>1.0191092175675414E-2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640.03</v>
      </c>
      <c r="G12" s="324">
        <v>5.3973482350731135E-3</v>
      </c>
      <c r="H12" s="196">
        <v>640.03</v>
      </c>
      <c r="I12" s="203">
        <v>9.5935583330616285E-4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196">
        <v>0</v>
      </c>
      <c r="E13" s="324">
        <v>0</v>
      </c>
      <c r="F13" s="282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17.762</v>
      </c>
      <c r="C14" s="324">
        <v>4.8480884960389898E-3</v>
      </c>
      <c r="D14" s="196">
        <v>20.033000000000001</v>
      </c>
      <c r="E14" s="324">
        <v>4.6144387962057162E-3</v>
      </c>
      <c r="F14" s="282">
        <v>15.263999999999999</v>
      </c>
      <c r="G14" s="324">
        <v>3.2035568211582497E-3</v>
      </c>
      <c r="H14" s="196">
        <v>53.058999999999997</v>
      </c>
      <c r="I14" s="203">
        <v>4.1550412461787735E-3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139254.973</v>
      </c>
      <c r="C16" s="324">
        <v>5.9962975844666533E-2</v>
      </c>
      <c r="D16" s="196">
        <v>99634.474000000002</v>
      </c>
      <c r="E16" s="324">
        <v>7.3328282649935725E-2</v>
      </c>
      <c r="F16" s="282">
        <v>68746.934999999998</v>
      </c>
      <c r="G16" s="324">
        <v>6.8399301773074808E-2</v>
      </c>
      <c r="H16" s="196">
        <v>307636.38199999998</v>
      </c>
      <c r="I16" s="203">
        <v>6.5647620760305544E-2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1820</v>
      </c>
      <c r="C19" s="324">
        <v>1.9464729354274925E-2</v>
      </c>
      <c r="D19" s="196">
        <v>1208</v>
      </c>
      <c r="E19" s="324">
        <v>1.6126248017075562E-2</v>
      </c>
      <c r="F19" s="282">
        <v>670</v>
      </c>
      <c r="G19" s="324">
        <v>8.1526450642420527E-3</v>
      </c>
      <c r="H19" s="196">
        <v>3698</v>
      </c>
      <c r="I19" s="203">
        <v>1.4756978502506197E-2</v>
      </c>
      <c r="J19" s="101"/>
      <c r="O19" s="127"/>
    </row>
    <row r="20" spans="1:15" x14ac:dyDescent="0.2">
      <c r="A20" s="170" t="s">
        <v>34</v>
      </c>
      <c r="B20" s="282">
        <v>2921</v>
      </c>
      <c r="C20" s="324">
        <v>0.69216024848576641</v>
      </c>
      <c r="D20" s="196">
        <v>0</v>
      </c>
      <c r="E20" s="324">
        <v>0</v>
      </c>
      <c r="F20" s="282">
        <v>0</v>
      </c>
      <c r="G20" s="324">
        <v>0</v>
      </c>
      <c r="H20" s="196">
        <v>2921</v>
      </c>
      <c r="I20" s="203">
        <v>0.54576514460907932</v>
      </c>
      <c r="J20" s="101"/>
      <c r="O20" s="127"/>
    </row>
    <row r="21" spans="1:15" x14ac:dyDescent="0.2">
      <c r="A21" s="170" t="s">
        <v>33</v>
      </c>
      <c r="B21" s="282">
        <v>2442.1</v>
      </c>
      <c r="C21" s="324">
        <v>8.4570995212050904E-3</v>
      </c>
      <c r="D21" s="196">
        <v>2968.7</v>
      </c>
      <c r="E21" s="324">
        <v>1.1916898063106056E-2</v>
      </c>
      <c r="F21" s="282">
        <v>2674.1</v>
      </c>
      <c r="G21" s="324">
        <v>1.2239977042067219E-2</v>
      </c>
      <c r="H21" s="196">
        <v>8084.9</v>
      </c>
      <c r="I21" s="203">
        <v>1.0689324143249626E-2</v>
      </c>
      <c r="J21" s="101"/>
      <c r="O21" s="127"/>
    </row>
    <row r="22" spans="1:15" x14ac:dyDescent="0.2">
      <c r="A22" s="170" t="s">
        <v>32</v>
      </c>
      <c r="B22" s="282">
        <v>7490</v>
      </c>
      <c r="C22" s="324">
        <v>3.8312122364724442E-2</v>
      </c>
      <c r="D22" s="196">
        <v>6114</v>
      </c>
      <c r="E22" s="324">
        <v>3.3039346554569519E-2</v>
      </c>
      <c r="F22" s="282">
        <v>7281</v>
      </c>
      <c r="G22" s="324">
        <v>5.2011679761666069E-2</v>
      </c>
      <c r="H22" s="196">
        <v>20885</v>
      </c>
      <c r="I22" s="203">
        <v>4.0121846387814138E-2</v>
      </c>
      <c r="J22" s="101"/>
      <c r="O22" s="127"/>
    </row>
    <row r="23" spans="1:15" x14ac:dyDescent="0.2">
      <c r="A23" s="170" t="s">
        <v>3</v>
      </c>
      <c r="B23" s="282">
        <v>28</v>
      </c>
      <c r="C23" s="324">
        <v>1</v>
      </c>
      <c r="D23" s="196">
        <v>52.8</v>
      </c>
      <c r="E23" s="324">
        <v>1</v>
      </c>
      <c r="F23" s="282">
        <v>51.2</v>
      </c>
      <c r="G23" s="324">
        <v>1</v>
      </c>
      <c r="H23" s="196">
        <v>132</v>
      </c>
      <c r="I23" s="203">
        <v>1</v>
      </c>
      <c r="J23" s="101"/>
      <c r="O23" s="127"/>
    </row>
    <row r="24" spans="1:15" x14ac:dyDescent="0.2">
      <c r="A24" s="170" t="s">
        <v>31</v>
      </c>
      <c r="B24" s="282">
        <v>33.78</v>
      </c>
      <c r="C24" s="324">
        <v>1.3625876903634432E-3</v>
      </c>
      <c r="D24" s="196">
        <v>8.75</v>
      </c>
      <c r="E24" s="324">
        <v>4.3882173105393449E-3</v>
      </c>
      <c r="F24" s="282">
        <v>115.18</v>
      </c>
      <c r="G24" s="324">
        <v>2.60310551075041E-2</v>
      </c>
      <c r="H24" s="196">
        <v>157.71</v>
      </c>
      <c r="I24" s="203">
        <v>5.0532275869122466E-3</v>
      </c>
      <c r="J24" s="101"/>
      <c r="O24" s="127"/>
    </row>
    <row r="25" spans="1:15" x14ac:dyDescent="0.2">
      <c r="A25" s="170" t="s">
        <v>30</v>
      </c>
      <c r="B25" s="282">
        <v>50053.284</v>
      </c>
      <c r="C25" s="324">
        <v>3.9184295336053492E-2</v>
      </c>
      <c r="D25" s="196">
        <v>34355.531999999992</v>
      </c>
      <c r="E25" s="324">
        <v>4.0120257544125057E-2</v>
      </c>
      <c r="F25" s="282">
        <v>50107.526000000005</v>
      </c>
      <c r="G25" s="324">
        <v>6.8282583541420125E-2</v>
      </c>
      <c r="H25" s="196">
        <v>134516.342</v>
      </c>
      <c r="I25" s="203">
        <v>4.6910325684500299E-2</v>
      </c>
      <c r="J25" s="101"/>
      <c r="O25" s="98"/>
    </row>
    <row r="26" spans="1:15" ht="13.5" customHeight="1" x14ac:dyDescent="0.2">
      <c r="A26" s="168" t="s">
        <v>318</v>
      </c>
      <c r="B26" s="280">
        <v>231436.65999999997</v>
      </c>
      <c r="C26" s="323">
        <v>4.7911416375385686E-2</v>
      </c>
      <c r="D26" s="195">
        <v>156483.77000000002</v>
      </c>
      <c r="E26" s="323">
        <v>5.3447153819465978E-2</v>
      </c>
      <c r="F26" s="280">
        <v>135371.75599999999</v>
      </c>
      <c r="G26" s="323">
        <v>5.9110737719955488E-2</v>
      </c>
      <c r="H26" s="195">
        <v>523292.18599999999</v>
      </c>
      <c r="I26" s="202">
        <v>5.207679075604274E-2</v>
      </c>
      <c r="J26" s="10"/>
      <c r="O26" s="78"/>
    </row>
    <row r="27" spans="1:15" ht="12.75" customHeight="1" x14ac:dyDescent="0.2">
      <c r="A27" s="170" t="s">
        <v>26</v>
      </c>
      <c r="B27" s="282">
        <v>121948.81299999999</v>
      </c>
      <c r="C27" s="324">
        <v>0.10659186551578555</v>
      </c>
      <c r="D27" s="196">
        <v>106904.47900000001</v>
      </c>
      <c r="E27" s="324">
        <v>0.10628788110639831</v>
      </c>
      <c r="F27" s="282">
        <v>94864.649000000005</v>
      </c>
      <c r="G27" s="324">
        <v>0.10700907415489951</v>
      </c>
      <c r="H27" s="196">
        <v>323717.94099999999</v>
      </c>
      <c r="I27" s="203">
        <v>0.10661298006566822</v>
      </c>
      <c r="J27" s="101"/>
      <c r="O27" s="78"/>
    </row>
    <row r="28" spans="1:15" ht="12.75" customHeight="1" x14ac:dyDescent="0.2">
      <c r="A28" s="170" t="s">
        <v>0</v>
      </c>
      <c r="B28" s="282">
        <v>261.55599999999998</v>
      </c>
      <c r="C28" s="324">
        <v>1.4981457728210595E-3</v>
      </c>
      <c r="D28" s="196">
        <v>228.73500000000001</v>
      </c>
      <c r="E28" s="324">
        <v>1.7233209057988953E-3</v>
      </c>
      <c r="F28" s="282">
        <v>289.23</v>
      </c>
      <c r="G28" s="324">
        <v>2.6135169564461464E-3</v>
      </c>
      <c r="H28" s="196">
        <v>779.52099999999996</v>
      </c>
      <c r="I28" s="203">
        <v>1.8649601932757744E-3</v>
      </c>
      <c r="J28" s="101"/>
      <c r="O28" s="78"/>
    </row>
    <row r="29" spans="1:15" ht="12.75" customHeight="1" x14ac:dyDescent="0.2">
      <c r="A29" s="170" t="s">
        <v>1</v>
      </c>
      <c r="B29" s="282">
        <v>946.8</v>
      </c>
      <c r="C29" s="324">
        <v>1.9731543473104272E-2</v>
      </c>
      <c r="D29" s="196">
        <v>271.11</v>
      </c>
      <c r="E29" s="324">
        <v>1.5268130813826121E-2</v>
      </c>
      <c r="F29" s="282">
        <v>172.4</v>
      </c>
      <c r="G29" s="324">
        <v>3.5839089969836126E-2</v>
      </c>
      <c r="H29" s="196">
        <v>1390.31</v>
      </c>
      <c r="I29" s="203">
        <v>1.9706435052306653E-2</v>
      </c>
      <c r="J29" s="101"/>
      <c r="O29" s="78"/>
    </row>
    <row r="30" spans="1:15" ht="12.75" customHeight="1" x14ac:dyDescent="0.2">
      <c r="A30" s="170" t="s">
        <v>2</v>
      </c>
      <c r="B30" s="282">
        <v>812.04600000000005</v>
      </c>
      <c r="C30" s="324">
        <v>4.2731245426844908E-2</v>
      </c>
      <c r="D30" s="196">
        <v>170.679</v>
      </c>
      <c r="E30" s="324">
        <v>2.752387227738962E-2</v>
      </c>
      <c r="F30" s="282">
        <v>120.78999999999999</v>
      </c>
      <c r="G30" s="324">
        <v>4.1745579717157193E-2</v>
      </c>
      <c r="H30" s="196">
        <v>1103.5150000000001</v>
      </c>
      <c r="I30" s="203">
        <v>3.9273552716296019E-2</v>
      </c>
      <c r="J30" s="101"/>
    </row>
    <row r="31" spans="1:15" x14ac:dyDescent="0.2">
      <c r="A31" s="170" t="s">
        <v>6</v>
      </c>
      <c r="B31" s="282">
        <v>739.5</v>
      </c>
      <c r="C31" s="324">
        <v>1.6270896275335508E-2</v>
      </c>
      <c r="D31" s="196">
        <v>672.16000000000008</v>
      </c>
      <c r="E31" s="324">
        <v>1.9195043009221657E-2</v>
      </c>
      <c r="F31" s="282">
        <v>594.83000000000004</v>
      </c>
      <c r="G31" s="324">
        <v>2.3608479700112813E-2</v>
      </c>
      <c r="H31" s="196">
        <v>2006.4900000000002</v>
      </c>
      <c r="I31" s="203">
        <v>1.898966167948566E-2</v>
      </c>
      <c r="J31" s="101"/>
    </row>
    <row r="32" spans="1:15" x14ac:dyDescent="0.2">
      <c r="A32" s="170" t="s">
        <v>25</v>
      </c>
      <c r="B32" s="282">
        <v>77065.09199999999</v>
      </c>
      <c r="C32" s="324">
        <v>3.6358037974888104E-2</v>
      </c>
      <c r="D32" s="196">
        <v>36610.579000000005</v>
      </c>
      <c r="E32" s="324">
        <v>3.2329115262335631E-2</v>
      </c>
      <c r="F32" s="282">
        <v>30550.998</v>
      </c>
      <c r="G32" s="324">
        <v>3.4752807493468839E-2</v>
      </c>
      <c r="H32" s="196">
        <v>144226.66899999999</v>
      </c>
      <c r="I32" s="203">
        <v>3.4912037479783817E-2</v>
      </c>
      <c r="J32" s="101"/>
    </row>
    <row r="33" spans="1:10" x14ac:dyDescent="0.2">
      <c r="A33" s="170" t="s">
        <v>5</v>
      </c>
      <c r="B33" s="282">
        <v>29564.913</v>
      </c>
      <c r="C33" s="324">
        <v>2.5219031128649316E-2</v>
      </c>
      <c r="D33" s="196">
        <v>11621.028</v>
      </c>
      <c r="E33" s="324">
        <v>2.122339336459448E-2</v>
      </c>
      <c r="F33" s="282">
        <v>8778.8590000000004</v>
      </c>
      <c r="G33" s="324">
        <v>2.5151891111505828E-2</v>
      </c>
      <c r="H33" s="196">
        <v>49964.800000000003</v>
      </c>
      <c r="I33" s="203">
        <v>2.415022276097074E-2</v>
      </c>
      <c r="J33" s="101"/>
    </row>
    <row r="34" spans="1:10" x14ac:dyDescent="0.2">
      <c r="A34" s="170" t="s">
        <v>3</v>
      </c>
      <c r="B34" s="282">
        <v>97.94</v>
      </c>
      <c r="C34" s="324">
        <v>9.1128918044518562E-4</v>
      </c>
      <c r="D34" s="196">
        <v>5</v>
      </c>
      <c r="E34" s="324">
        <v>9.93529065712688E-5</v>
      </c>
      <c r="F34" s="282">
        <v>0</v>
      </c>
      <c r="G34" s="324">
        <v>0</v>
      </c>
      <c r="H34" s="196">
        <v>102.94</v>
      </c>
      <c r="I34" s="203">
        <v>5.4255185613030039E-4</v>
      </c>
      <c r="J34" s="101"/>
    </row>
    <row r="35" spans="1:10" ht="11.45" customHeight="1" x14ac:dyDescent="0.2">
      <c r="A35" s="190" t="s">
        <v>337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3.3385664215851513E-2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 x14ac:dyDescent="0.2">
      <c r="A39" s="103" t="s">
        <v>59</v>
      </c>
      <c r="B39" s="104">
        <f>+I8</f>
        <v>5.2319334853758712E-2</v>
      </c>
      <c r="C39" s="93"/>
      <c r="D39" s="103"/>
      <c r="E39" s="103"/>
      <c r="H39" s="116">
        <f>I7</f>
        <v>3.3385664215851513E-2</v>
      </c>
    </row>
    <row r="40" spans="1:10" x14ac:dyDescent="0.2">
      <c r="A40" s="103" t="s">
        <v>116</v>
      </c>
      <c r="B40" s="104">
        <f t="shared" ref="B40" si="0">+I9</f>
        <v>4.6671339694214567E-2</v>
      </c>
      <c r="C40" s="93"/>
      <c r="D40" s="103"/>
      <c r="E40" s="103"/>
      <c r="H40" s="116">
        <f>I8</f>
        <v>5.2319334853758712E-2</v>
      </c>
    </row>
    <row r="41" spans="1:10" x14ac:dyDescent="0.2">
      <c r="B41" s="78"/>
      <c r="C41" s="78"/>
      <c r="H41" s="116">
        <f>I9</f>
        <v>4.6671339694214567E-2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4 G25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{00C56957-FD89-4F86-A313-9C965C06D401}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C56957-FD89-4F86-A313-9C965C06D401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G10:G24 G25 G10:G25 G27:G34 I10:I25 I27:I34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4"/>
  <dimension ref="A1:O45"/>
  <sheetViews>
    <sheetView showGridLines="0" zoomScaleNormal="100" zoomScaleSheetLayoutView="80" workbookViewId="0">
      <selection activeCell="A5" sqref="A5"/>
    </sheetView>
  </sheetViews>
  <sheetFormatPr defaultColWidth="9.140625" defaultRowHeight="12" x14ac:dyDescent="0.2"/>
  <cols>
    <col min="1" max="1" width="30.5703125" style="66" customWidth="1"/>
    <col min="2" max="3" width="8.7109375" style="66" customWidth="1"/>
    <col min="4" max="4" width="7.28515625" style="66" customWidth="1"/>
    <col min="5" max="5" width="8.7109375" style="66" customWidth="1"/>
    <col min="6" max="6" width="8.28515625" style="66" customWidth="1"/>
    <col min="7" max="7" width="7.28515625" style="66" customWidth="1"/>
    <col min="8" max="8" width="8.7109375" style="66" customWidth="1"/>
    <col min="9" max="9" width="8.42578125" style="66" customWidth="1"/>
    <col min="10" max="10" width="7.28515625" style="66" customWidth="1"/>
    <col min="11" max="12" width="8.7109375" style="66" customWidth="1"/>
    <col min="13" max="13" width="7.28515625" style="66" customWidth="1"/>
    <col min="14" max="16384" width="9.140625" style="66"/>
  </cols>
  <sheetData>
    <row r="1" spans="1:15" s="76" customFormat="1" ht="20.25" x14ac:dyDescent="0.3">
      <c r="A1" s="177" t="s">
        <v>276</v>
      </c>
      <c r="B1" s="72"/>
      <c r="C1" s="72"/>
      <c r="D1" s="72"/>
      <c r="E1" s="72"/>
      <c r="F1" s="72"/>
      <c r="G1" s="72"/>
      <c r="H1" s="72"/>
      <c r="I1" s="72"/>
      <c r="J1" s="65"/>
      <c r="M1" s="239" t="str">
        <f>'3'!N1</f>
        <v>IV. čtvrtletí 2023</v>
      </c>
    </row>
    <row r="2" spans="1:15" ht="6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</row>
    <row r="3" spans="1:15" x14ac:dyDescent="0.2">
      <c r="A3" s="381">
        <v>2024</v>
      </c>
      <c r="B3" s="382" t="s">
        <v>11</v>
      </c>
      <c r="C3" s="383"/>
      <c r="D3" s="384"/>
      <c r="E3" s="382" t="s">
        <v>12</v>
      </c>
      <c r="F3" s="383"/>
      <c r="G3" s="384"/>
      <c r="H3" s="382" t="s">
        <v>13</v>
      </c>
      <c r="I3" s="383"/>
      <c r="J3" s="384"/>
      <c r="K3" s="383" t="s">
        <v>7</v>
      </c>
      <c r="L3" s="383"/>
      <c r="M3" s="383"/>
    </row>
    <row r="4" spans="1:15" ht="27" customHeight="1" x14ac:dyDescent="0.2">
      <c r="A4" s="381"/>
      <c r="B4" s="274" t="s">
        <v>162</v>
      </c>
      <c r="C4" s="273" t="s">
        <v>165</v>
      </c>
      <c r="D4" s="285" t="s">
        <v>168</v>
      </c>
      <c r="E4" s="274" t="s">
        <v>162</v>
      </c>
      <c r="F4" s="273" t="s">
        <v>165</v>
      </c>
      <c r="G4" s="285" t="s">
        <v>168</v>
      </c>
      <c r="H4" s="274" t="s">
        <v>162</v>
      </c>
      <c r="I4" s="273" t="s">
        <v>165</v>
      </c>
      <c r="J4" s="285" t="s">
        <v>168</v>
      </c>
      <c r="K4" s="219" t="s">
        <v>162</v>
      </c>
      <c r="L4" s="219" t="s">
        <v>165</v>
      </c>
      <c r="M4" s="220" t="s">
        <v>168</v>
      </c>
      <c r="O4" s="131"/>
    </row>
    <row r="5" spans="1:15" x14ac:dyDescent="0.2">
      <c r="A5" s="168" t="s">
        <v>184</v>
      </c>
      <c r="B5" s="280">
        <v>9629.6162999999979</v>
      </c>
      <c r="C5" s="195">
        <v>6224.6715970000005</v>
      </c>
      <c r="D5" s="286">
        <v>0.64640909908321076</v>
      </c>
      <c r="E5" s="280">
        <v>7421.7497509999994</v>
      </c>
      <c r="F5" s="195">
        <v>4944.9170649999996</v>
      </c>
      <c r="G5" s="286">
        <v>0.66627375361635255</v>
      </c>
      <c r="H5" s="280">
        <v>6404.9744880000007</v>
      </c>
      <c r="I5" s="195">
        <v>3894.3731389999994</v>
      </c>
      <c r="J5" s="286">
        <v>0.60802320856957004</v>
      </c>
      <c r="K5" s="195">
        <v>23456.340539000004</v>
      </c>
      <c r="L5" s="195">
        <v>15063.961800999999</v>
      </c>
      <c r="M5" s="241">
        <v>0.64221278574778951</v>
      </c>
      <c r="O5" s="128"/>
    </row>
    <row r="6" spans="1:15" x14ac:dyDescent="0.2">
      <c r="A6" s="166" t="s">
        <v>40</v>
      </c>
      <c r="B6" s="276">
        <v>2030.8045690000004</v>
      </c>
      <c r="C6" s="272">
        <v>1531.5748760000001</v>
      </c>
      <c r="D6" s="287">
        <v>0.75417147438966581</v>
      </c>
      <c r="E6" s="276">
        <v>1795.861443</v>
      </c>
      <c r="F6" s="272">
        <v>1393.6711869999999</v>
      </c>
      <c r="G6" s="287">
        <v>0.7760460543503076</v>
      </c>
      <c r="H6" s="276">
        <v>1608.2487919999999</v>
      </c>
      <c r="I6" s="272">
        <v>1269.2685719999999</v>
      </c>
      <c r="J6" s="287">
        <v>0.78922401702634082</v>
      </c>
      <c r="K6" s="216">
        <v>5434.914804</v>
      </c>
      <c r="L6" s="216">
        <v>4194.5146349999995</v>
      </c>
      <c r="M6" s="242">
        <v>0.77177192030920372</v>
      </c>
      <c r="N6" s="121"/>
      <c r="O6" s="121"/>
    </row>
    <row r="7" spans="1:15" x14ac:dyDescent="0.2">
      <c r="A7" s="166" t="s">
        <v>39</v>
      </c>
      <c r="B7" s="276">
        <v>156.81100600000005</v>
      </c>
      <c r="C7" s="272">
        <v>147.07542699999999</v>
      </c>
      <c r="D7" s="287">
        <v>0.93791520602833156</v>
      </c>
      <c r="E7" s="276">
        <v>132.695717</v>
      </c>
      <c r="F7" s="272">
        <v>122.613873</v>
      </c>
      <c r="G7" s="287">
        <v>0.92402283790365292</v>
      </c>
      <c r="H7" s="276">
        <v>117.25974199999993</v>
      </c>
      <c r="I7" s="272">
        <v>107.17471500000001</v>
      </c>
      <c r="J7" s="287">
        <v>0.91399412255230839</v>
      </c>
      <c r="K7" s="216">
        <v>406.76646500000004</v>
      </c>
      <c r="L7" s="216">
        <v>376.86401499999999</v>
      </c>
      <c r="M7" s="242">
        <v>0.92648742565343967</v>
      </c>
      <c r="N7" s="121"/>
      <c r="O7" s="121"/>
    </row>
    <row r="8" spans="1:15" x14ac:dyDescent="0.2">
      <c r="A8" s="166" t="s">
        <v>38</v>
      </c>
      <c r="B8" s="276">
        <v>615.76992899999993</v>
      </c>
      <c r="C8" s="272">
        <v>415.29714100000001</v>
      </c>
      <c r="D8" s="287">
        <v>0.67443556666437998</v>
      </c>
      <c r="E8" s="276">
        <v>333.317544</v>
      </c>
      <c r="F8" s="272">
        <v>212.08864999999997</v>
      </c>
      <c r="G8" s="287">
        <v>0.63629609007319454</v>
      </c>
      <c r="H8" s="276">
        <v>298.10725200000002</v>
      </c>
      <c r="I8" s="272">
        <v>163.354206</v>
      </c>
      <c r="J8" s="287">
        <v>0.5479712583442955</v>
      </c>
      <c r="K8" s="216">
        <v>1247.1947249999998</v>
      </c>
      <c r="L8" s="216">
        <v>790.7399969999999</v>
      </c>
      <c r="M8" s="242">
        <v>0.63401486644356997</v>
      </c>
      <c r="N8" s="121"/>
      <c r="O8" s="121"/>
    </row>
    <row r="9" spans="1:15" x14ac:dyDescent="0.2">
      <c r="A9" s="166" t="s">
        <v>60</v>
      </c>
      <c r="B9" s="276">
        <v>10.47142</v>
      </c>
      <c r="C9" s="272">
        <v>0</v>
      </c>
      <c r="D9" s="287">
        <v>0</v>
      </c>
      <c r="E9" s="276">
        <v>11.568232</v>
      </c>
      <c r="F9" s="272">
        <v>0</v>
      </c>
      <c r="G9" s="287">
        <v>0</v>
      </c>
      <c r="H9" s="276">
        <v>9.1024799999999999</v>
      </c>
      <c r="I9" s="272">
        <v>0</v>
      </c>
      <c r="J9" s="287">
        <v>0</v>
      </c>
      <c r="K9" s="216">
        <v>31.142132</v>
      </c>
      <c r="L9" s="216">
        <v>0</v>
      </c>
      <c r="M9" s="242">
        <v>0</v>
      </c>
      <c r="N9" s="121"/>
      <c r="O9" s="121"/>
    </row>
    <row r="10" spans="1:15" x14ac:dyDescent="0.2">
      <c r="A10" s="166" t="s">
        <v>61</v>
      </c>
      <c r="B10" s="276">
        <v>4.0876000000000001</v>
      </c>
      <c r="C10" s="272">
        <v>0</v>
      </c>
      <c r="D10" s="287">
        <v>0</v>
      </c>
      <c r="E10" s="276">
        <v>4.8755800000000002</v>
      </c>
      <c r="F10" s="272">
        <v>0</v>
      </c>
      <c r="G10" s="287">
        <v>0</v>
      </c>
      <c r="H10" s="276">
        <v>5.4192999999999998</v>
      </c>
      <c r="I10" s="272">
        <v>0</v>
      </c>
      <c r="J10" s="287">
        <v>0</v>
      </c>
      <c r="K10" s="216">
        <v>14.382480000000001</v>
      </c>
      <c r="L10" s="216">
        <v>0</v>
      </c>
      <c r="M10" s="242">
        <v>0</v>
      </c>
      <c r="N10" s="121"/>
      <c r="O10" s="121"/>
    </row>
    <row r="11" spans="1:15" x14ac:dyDescent="0.2">
      <c r="A11" s="166" t="s">
        <v>62</v>
      </c>
      <c r="B11" s="276">
        <v>0.11172</v>
      </c>
      <c r="C11" s="272">
        <v>0</v>
      </c>
      <c r="D11" s="287">
        <v>0</v>
      </c>
      <c r="E11" s="276">
        <v>0.10122999999999999</v>
      </c>
      <c r="F11" s="272">
        <v>0</v>
      </c>
      <c r="G11" s="287">
        <v>0</v>
      </c>
      <c r="H11" s="276">
        <v>8.9779999999999999E-2</v>
      </c>
      <c r="I11" s="272">
        <v>0</v>
      </c>
      <c r="J11" s="287">
        <v>0</v>
      </c>
      <c r="K11" s="216">
        <v>0.30272999999999994</v>
      </c>
      <c r="L11" s="216">
        <v>0</v>
      </c>
      <c r="M11" s="242">
        <v>0</v>
      </c>
      <c r="N11" s="121"/>
      <c r="O11" s="121"/>
    </row>
    <row r="12" spans="1:15" x14ac:dyDescent="0.2">
      <c r="A12" s="166" t="s">
        <v>37</v>
      </c>
      <c r="B12" s="276">
        <v>3484.6827630000007</v>
      </c>
      <c r="C12" s="272">
        <v>2887.2253940000001</v>
      </c>
      <c r="D12" s="287">
        <v>0.82854755808943614</v>
      </c>
      <c r="E12" s="276">
        <v>2465.5801940000001</v>
      </c>
      <c r="F12" s="272">
        <v>2037.6181510000001</v>
      </c>
      <c r="G12" s="287">
        <v>0.82642542147221676</v>
      </c>
      <c r="H12" s="276">
        <v>1904.5380619999999</v>
      </c>
      <c r="I12" s="272">
        <v>1354.4971110000001</v>
      </c>
      <c r="J12" s="287">
        <v>0.7111945610462681</v>
      </c>
      <c r="K12" s="216">
        <v>7854.8010190000005</v>
      </c>
      <c r="L12" s="216">
        <v>6279.3406560000003</v>
      </c>
      <c r="M12" s="242">
        <v>0.79942708170593824</v>
      </c>
      <c r="N12" s="121"/>
      <c r="O12" s="121"/>
    </row>
    <row r="13" spans="1:15" x14ac:dyDescent="0.2">
      <c r="A13" s="166" t="s">
        <v>72</v>
      </c>
      <c r="B13" s="276">
        <v>131.80600000000001</v>
      </c>
      <c r="C13" s="272">
        <v>0</v>
      </c>
      <c r="D13" s="287">
        <v>0</v>
      </c>
      <c r="E13" s="276">
        <v>79.427999999999997</v>
      </c>
      <c r="F13" s="272">
        <v>0</v>
      </c>
      <c r="G13" s="287">
        <v>0</v>
      </c>
      <c r="H13" s="276">
        <v>46.429000000000002</v>
      </c>
      <c r="I13" s="272">
        <v>0</v>
      </c>
      <c r="J13" s="287">
        <v>0</v>
      </c>
      <c r="K13" s="216">
        <v>257.66300000000001</v>
      </c>
      <c r="L13" s="216">
        <v>0</v>
      </c>
      <c r="M13" s="242">
        <v>0</v>
      </c>
      <c r="N13" s="121"/>
      <c r="O13" s="121"/>
    </row>
    <row r="14" spans="1:15" x14ac:dyDescent="0.2">
      <c r="A14" s="166" t="s">
        <v>36</v>
      </c>
      <c r="B14" s="276">
        <v>0</v>
      </c>
      <c r="C14" s="272">
        <v>0</v>
      </c>
      <c r="D14" s="287">
        <v>0</v>
      </c>
      <c r="E14" s="276">
        <v>0</v>
      </c>
      <c r="F14" s="272">
        <v>0</v>
      </c>
      <c r="G14" s="287">
        <v>0</v>
      </c>
      <c r="H14" s="276">
        <v>0</v>
      </c>
      <c r="I14" s="272">
        <v>0</v>
      </c>
      <c r="J14" s="287">
        <v>0</v>
      </c>
      <c r="K14" s="216">
        <v>0</v>
      </c>
      <c r="L14" s="216">
        <v>0</v>
      </c>
      <c r="M14" s="242">
        <v>0</v>
      </c>
      <c r="N14" s="121"/>
      <c r="O14" s="121"/>
    </row>
    <row r="15" spans="1:15" x14ac:dyDescent="0.2">
      <c r="A15" s="166" t="s">
        <v>35</v>
      </c>
      <c r="B15" s="276">
        <v>524.66816200000005</v>
      </c>
      <c r="C15" s="272">
        <v>80.388657999999992</v>
      </c>
      <c r="D15" s="287">
        <v>0.15321809826150645</v>
      </c>
      <c r="E15" s="276">
        <v>513.48471100000006</v>
      </c>
      <c r="F15" s="272">
        <v>76.65650500000001</v>
      </c>
      <c r="G15" s="287">
        <v>0.14928683047001179</v>
      </c>
      <c r="H15" s="276">
        <v>538.75696600000003</v>
      </c>
      <c r="I15" s="272">
        <v>64.113303000000002</v>
      </c>
      <c r="J15" s="287">
        <v>0.11900227198176032</v>
      </c>
      <c r="K15" s="216">
        <v>1576.9098389999999</v>
      </c>
      <c r="L15" s="216">
        <v>221.158466</v>
      </c>
      <c r="M15" s="242">
        <v>0.14024800944881416</v>
      </c>
      <c r="N15" s="121"/>
      <c r="O15" s="121"/>
    </row>
    <row r="16" spans="1:15" x14ac:dyDescent="0.2">
      <c r="A16" s="166" t="s">
        <v>34</v>
      </c>
      <c r="B16" s="276">
        <v>33.190427999999997</v>
      </c>
      <c r="C16" s="272">
        <v>14.194794</v>
      </c>
      <c r="D16" s="287">
        <v>0.4276773411900564</v>
      </c>
      <c r="E16" s="276">
        <v>1.4939469999999999</v>
      </c>
      <c r="F16" s="272">
        <v>0.28551500000000002</v>
      </c>
      <c r="G16" s="287">
        <v>0.19111454422412577</v>
      </c>
      <c r="H16" s="276">
        <v>1.030173</v>
      </c>
      <c r="I16" s="272">
        <v>0.38025299999999995</v>
      </c>
      <c r="J16" s="287">
        <v>0.36911567280447066</v>
      </c>
      <c r="K16" s="216">
        <v>35.714547999999994</v>
      </c>
      <c r="L16" s="216">
        <v>14.860562</v>
      </c>
      <c r="M16" s="242">
        <v>0.41609268021535656</v>
      </c>
      <c r="N16" s="121"/>
      <c r="O16" s="121"/>
    </row>
    <row r="17" spans="1:15" x14ac:dyDescent="0.2">
      <c r="A17" s="166" t="s">
        <v>33</v>
      </c>
      <c r="B17" s="276">
        <v>324.38128299999994</v>
      </c>
      <c r="C17" s="272">
        <v>251.49409700000001</v>
      </c>
      <c r="D17" s="287">
        <v>0.77530397153031805</v>
      </c>
      <c r="E17" s="276">
        <v>286.404473</v>
      </c>
      <c r="F17" s="272">
        <v>237.08301499999999</v>
      </c>
      <c r="G17" s="287">
        <v>0.82779089487195257</v>
      </c>
      <c r="H17" s="276">
        <v>260.74767299999996</v>
      </c>
      <c r="I17" s="272">
        <v>211.18100299999998</v>
      </c>
      <c r="J17" s="287">
        <v>0.80990560939732725</v>
      </c>
      <c r="K17" s="216">
        <v>871.53342899999996</v>
      </c>
      <c r="L17" s="216">
        <v>699.75811499999998</v>
      </c>
      <c r="M17" s="242">
        <v>0.8029045033911143</v>
      </c>
      <c r="N17" s="121"/>
      <c r="O17" s="121"/>
    </row>
    <row r="18" spans="1:15" x14ac:dyDescent="0.2">
      <c r="A18" s="166" t="s">
        <v>32</v>
      </c>
      <c r="B18" s="276">
        <v>559.53927099999999</v>
      </c>
      <c r="C18" s="272">
        <v>346.50650200000007</v>
      </c>
      <c r="D18" s="287">
        <v>0.61927110385072526</v>
      </c>
      <c r="E18" s="276">
        <v>581.67309599999987</v>
      </c>
      <c r="F18" s="272">
        <v>373.27061299999997</v>
      </c>
      <c r="G18" s="287">
        <v>0.64171888912668573</v>
      </c>
      <c r="H18" s="276">
        <v>534.49047199999995</v>
      </c>
      <c r="I18" s="272">
        <v>318.80567200000002</v>
      </c>
      <c r="J18" s="287">
        <v>0.59646652036109649</v>
      </c>
      <c r="K18" s="216">
        <v>1675.7028389999998</v>
      </c>
      <c r="L18" s="216">
        <v>1038.5827870000001</v>
      </c>
      <c r="M18" s="242">
        <v>0.61978935812974423</v>
      </c>
      <c r="N18" s="121"/>
      <c r="O18" s="121"/>
    </row>
    <row r="19" spans="1:15" x14ac:dyDescent="0.2">
      <c r="A19" s="166" t="s">
        <v>3</v>
      </c>
      <c r="B19" s="276">
        <v>2.8000000000000001E-2</v>
      </c>
      <c r="C19" s="272">
        <v>0</v>
      </c>
      <c r="D19" s="287">
        <v>0</v>
      </c>
      <c r="E19" s="276">
        <v>5.28E-2</v>
      </c>
      <c r="F19" s="272">
        <v>0</v>
      </c>
      <c r="G19" s="287">
        <v>0</v>
      </c>
      <c r="H19" s="276">
        <v>5.1200000000000002E-2</v>
      </c>
      <c r="I19" s="272">
        <v>0</v>
      </c>
      <c r="J19" s="287">
        <v>0</v>
      </c>
      <c r="K19" s="216">
        <v>0.13200000000000001</v>
      </c>
      <c r="L19" s="216">
        <v>0</v>
      </c>
      <c r="M19" s="242">
        <v>0</v>
      </c>
      <c r="N19" s="121"/>
      <c r="O19" s="121"/>
    </row>
    <row r="20" spans="1:15" x14ac:dyDescent="0.2">
      <c r="A20" s="166" t="s">
        <v>31</v>
      </c>
      <c r="B20" s="276">
        <v>32.688121000000002</v>
      </c>
      <c r="C20" s="272">
        <v>1.7488939999999999</v>
      </c>
      <c r="D20" s="287">
        <v>5.3502432886858187E-2</v>
      </c>
      <c r="E20" s="276">
        <v>3.1814790000000004</v>
      </c>
      <c r="F20" s="272">
        <v>1.3638000000000003</v>
      </c>
      <c r="G20" s="287">
        <v>0.42866855321062947</v>
      </c>
      <c r="H20" s="276">
        <v>6.5811489999999999</v>
      </c>
      <c r="I20" s="272">
        <v>0.52520199999999995</v>
      </c>
      <c r="J20" s="287">
        <v>7.9803997751760364E-2</v>
      </c>
      <c r="K20" s="216">
        <v>42.450749000000002</v>
      </c>
      <c r="L20" s="216">
        <v>3.6378960000000005</v>
      </c>
      <c r="M20" s="242">
        <v>8.5696862498232954E-2</v>
      </c>
      <c r="N20" s="121"/>
      <c r="O20" s="121"/>
    </row>
    <row r="21" spans="1:15" x14ac:dyDescent="0.2">
      <c r="A21" s="166" t="s">
        <v>30</v>
      </c>
      <c r="B21" s="276">
        <v>1720.5760279999986</v>
      </c>
      <c r="C21" s="272">
        <v>549.1658139999995</v>
      </c>
      <c r="D21" s="287">
        <v>0.3191755581055904</v>
      </c>
      <c r="E21" s="276">
        <v>1212.0313050000002</v>
      </c>
      <c r="F21" s="272">
        <v>490.26575600000012</v>
      </c>
      <c r="G21" s="287">
        <v>0.40449925177468915</v>
      </c>
      <c r="H21" s="276">
        <v>1074.1224470000009</v>
      </c>
      <c r="I21" s="272">
        <v>405.07310199999944</v>
      </c>
      <c r="J21" s="287">
        <v>0.37712004169669783</v>
      </c>
      <c r="K21" s="216">
        <v>4006.7297799999997</v>
      </c>
      <c r="L21" s="216">
        <v>1444.5046719999991</v>
      </c>
      <c r="M21" s="242">
        <v>0.36051961357873236</v>
      </c>
      <c r="N21" s="121"/>
      <c r="O21" s="121"/>
    </row>
    <row r="22" spans="1:15" s="77" customFormat="1" ht="11.25" x14ac:dyDescent="0.2">
      <c r="A22" s="190"/>
      <c r="B22" s="4"/>
      <c r="C22" s="4"/>
      <c r="D22" s="4"/>
      <c r="E22" s="4"/>
      <c r="F22" s="4"/>
      <c r="G22" s="4"/>
      <c r="H22" s="4"/>
      <c r="I22" s="4"/>
      <c r="M22" s="3"/>
    </row>
    <row r="23" spans="1:15" x14ac:dyDescent="0.2">
      <c r="A23" s="16"/>
      <c r="B23" s="8"/>
      <c r="C23" s="130"/>
      <c r="D23" s="130"/>
      <c r="E23" s="130"/>
      <c r="F23" s="130"/>
      <c r="G23" s="130"/>
      <c r="H23" s="130"/>
      <c r="I23" s="130"/>
      <c r="J23" s="131"/>
      <c r="K23" s="131"/>
      <c r="L23" s="131"/>
      <c r="M23" s="131"/>
      <c r="O23" s="131"/>
    </row>
    <row r="24" spans="1:15" x14ac:dyDescent="0.2">
      <c r="A24" s="16"/>
      <c r="B24" s="8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5" x14ac:dyDescent="0.2">
      <c r="A25" s="16"/>
      <c r="B25" s="25" t="str">
        <f>+B3</f>
        <v>Duben</v>
      </c>
      <c r="C25" s="93"/>
      <c r="D25" s="25" t="str">
        <f>+E3</f>
        <v>Květen</v>
      </c>
      <c r="E25" s="93"/>
      <c r="F25" s="25" t="str">
        <f>+H3</f>
        <v>Červen</v>
      </c>
      <c r="G25" s="93"/>
      <c r="J25" s="78"/>
      <c r="K25" s="131"/>
      <c r="L25" s="131"/>
      <c r="M25" s="131"/>
    </row>
    <row r="26" spans="1:15" x14ac:dyDescent="0.2">
      <c r="A26" s="16"/>
      <c r="B26" s="25" t="str">
        <f>+B4</f>
        <v>Qnetto</v>
      </c>
      <c r="C26" s="93" t="str">
        <f>+C4</f>
        <v>QKVET</v>
      </c>
      <c r="D26" s="25" t="str">
        <f>+E4</f>
        <v>Qnetto</v>
      </c>
      <c r="E26" s="93" t="str">
        <f>+F4</f>
        <v>QKVET</v>
      </c>
      <c r="F26" s="25" t="str">
        <f>+H4</f>
        <v>Qnetto</v>
      </c>
      <c r="G26" s="93" t="str">
        <f>+I4</f>
        <v>QKVET</v>
      </c>
      <c r="J26" s="78"/>
      <c r="K26" s="131"/>
      <c r="L26" s="131"/>
      <c r="M26" s="131"/>
    </row>
    <row r="27" spans="1:15" x14ac:dyDescent="0.2">
      <c r="A27" s="16"/>
      <c r="B27" s="8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</row>
    <row r="28" spans="1:15" x14ac:dyDescent="0.2">
      <c r="A28" s="16"/>
      <c r="B28" s="8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5" x14ac:dyDescent="0.2">
      <c r="A29" s="16"/>
      <c r="B29" s="8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5" x14ac:dyDescent="0.2">
      <c r="A30" s="16"/>
      <c r="B30" s="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</row>
    <row r="31" spans="1:15" x14ac:dyDescent="0.2">
      <c r="A31" s="16"/>
      <c r="B31" s="8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</row>
    <row r="32" spans="1:15" x14ac:dyDescent="0.2">
      <c r="A32" s="16"/>
      <c r="B32" s="8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 x14ac:dyDescent="0.2">
      <c r="A33" s="16"/>
      <c r="B33" s="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</row>
    <row r="34" spans="1:13" x14ac:dyDescent="0.2">
      <c r="A34" s="16"/>
      <c r="B34" s="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1:13" x14ac:dyDescent="0.2">
      <c r="A35" s="16"/>
      <c r="B35" s="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 x14ac:dyDescent="0.2">
      <c r="A36" s="16"/>
      <c r="B36" s="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  <row r="37" spans="1:13" x14ac:dyDescent="0.2">
      <c r="A37" s="16"/>
      <c r="B37" s="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</row>
    <row r="38" spans="1:13" x14ac:dyDescent="0.2">
      <c r="A38" s="16"/>
      <c r="B38" s="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</row>
    <row r="39" spans="1:13" x14ac:dyDescent="0.2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3" x14ac:dyDescent="0.2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</row>
    <row r="41" spans="1:13" x14ac:dyDescent="0.2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 x14ac:dyDescent="0.2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</row>
    <row r="43" spans="1:13" x14ac:dyDescent="0.2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 x14ac:dyDescent="0.2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</row>
    <row r="45" spans="1:13" x14ac:dyDescent="0.2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</row>
  </sheetData>
  <mergeCells count="5">
    <mergeCell ref="K3:M3"/>
    <mergeCell ref="A3:A4"/>
    <mergeCell ref="B3:D3"/>
    <mergeCell ref="E3:G3"/>
    <mergeCell ref="H3:J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5"/>
  <dimension ref="A1:S36"/>
  <sheetViews>
    <sheetView showGridLines="0" zoomScaleNormal="100" zoomScaleSheetLayoutView="100" workbookViewId="0">
      <selection activeCell="C23" sqref="C23"/>
    </sheetView>
  </sheetViews>
  <sheetFormatPr defaultColWidth="9.140625" defaultRowHeight="12" x14ac:dyDescent="0.2"/>
  <cols>
    <col min="1" max="1" width="29.7109375" style="66" customWidth="1"/>
    <col min="2" max="6" width="10.7109375" style="66" customWidth="1"/>
    <col min="7" max="7" width="11.42578125" style="66" bestFit="1" customWidth="1"/>
    <col min="8" max="10" width="9.140625" style="66"/>
    <col min="11" max="11" width="9.140625" style="66" customWidth="1"/>
    <col min="12" max="12" width="12.7109375" style="66" customWidth="1"/>
    <col min="13" max="16384" width="9.140625" style="66"/>
  </cols>
  <sheetData>
    <row r="1" spans="1:12" s="131" customFormat="1" ht="20.25" x14ac:dyDescent="0.3">
      <c r="A1" s="174" t="s">
        <v>277</v>
      </c>
      <c r="L1" s="239" t="str">
        <f>'3'!N1</f>
        <v>IV. čtvrtletí 2023</v>
      </c>
    </row>
    <row r="2" spans="1:12" s="76" customFormat="1" ht="18" x14ac:dyDescent="0.25">
      <c r="A2" s="234" t="s">
        <v>278</v>
      </c>
      <c r="B2" s="147"/>
      <c r="C2" s="147"/>
      <c r="D2" s="147"/>
      <c r="E2" s="147"/>
    </row>
    <row r="3" spans="1:12" ht="6" customHeight="1" x14ac:dyDescent="0.2">
      <c r="A3" s="7"/>
      <c r="B3" s="7"/>
      <c r="C3" s="7"/>
      <c r="D3" s="7"/>
      <c r="E3" s="7"/>
    </row>
    <row r="4" spans="1:12" s="74" customFormat="1" ht="12" customHeight="1" x14ac:dyDescent="0.2">
      <c r="A4" s="243"/>
      <c r="B4" s="219" t="s">
        <v>42</v>
      </c>
      <c r="C4" s="219" t="s">
        <v>43</v>
      </c>
      <c r="D4" s="219" t="s">
        <v>44</v>
      </c>
      <c r="E4" s="219" t="s">
        <v>45</v>
      </c>
      <c r="F4" s="219" t="s">
        <v>7</v>
      </c>
    </row>
    <row r="5" spans="1:12" s="74" customFormat="1" x14ac:dyDescent="0.2">
      <c r="A5" s="243" t="s">
        <v>172</v>
      </c>
      <c r="B5" s="244">
        <v>59492.390077321405</v>
      </c>
      <c r="C5" s="244">
        <v>33647.194626035664</v>
      </c>
      <c r="D5" s="244">
        <v>26175.937773657737</v>
      </c>
      <c r="E5" s="244">
        <v>50852.251834295188</v>
      </c>
      <c r="F5" s="196">
        <f t="shared" ref="F5:F11" si="0">SUM(B5:E5)</f>
        <v>170167.77431131</v>
      </c>
      <c r="H5" s="145">
        <v>2017</v>
      </c>
    </row>
    <row r="6" spans="1:12" s="74" customFormat="1" x14ac:dyDescent="0.2">
      <c r="A6" s="243" t="s">
        <v>173</v>
      </c>
      <c r="B6" s="244">
        <v>59760.704269635316</v>
      </c>
      <c r="C6" s="244">
        <v>28688.566620999998</v>
      </c>
      <c r="D6" s="244">
        <v>24452.443356056858</v>
      </c>
      <c r="E6" s="244">
        <v>50022.54916319999</v>
      </c>
      <c r="F6" s="196">
        <f t="shared" si="0"/>
        <v>162924.26340989216</v>
      </c>
      <c r="H6" s="145">
        <f>+H5+1</f>
        <v>2018</v>
      </c>
    </row>
    <row r="7" spans="1:12" s="74" customFormat="1" x14ac:dyDescent="0.2">
      <c r="A7" s="243" t="s">
        <v>182</v>
      </c>
      <c r="B7" s="244">
        <v>55809.228224338687</v>
      </c>
      <c r="C7" s="244">
        <v>32753.71361992339</v>
      </c>
      <c r="D7" s="244">
        <v>24978.363623037163</v>
      </c>
      <c r="E7" s="244">
        <v>48372.261379309275</v>
      </c>
      <c r="F7" s="196">
        <f t="shared" si="0"/>
        <v>161913.56684660853</v>
      </c>
      <c r="H7" s="145">
        <f>+H6+1</f>
        <v>2019</v>
      </c>
    </row>
    <row r="8" spans="1:12" s="74" customFormat="1" x14ac:dyDescent="0.2">
      <c r="A8" s="243" t="s">
        <v>187</v>
      </c>
      <c r="B8" s="244">
        <v>53528.76771021785</v>
      </c>
      <c r="C8" s="244">
        <v>31489.553688778622</v>
      </c>
      <c r="D8" s="244">
        <v>24527.664056400004</v>
      </c>
      <c r="E8" s="244">
        <v>47371.722850400001</v>
      </c>
      <c r="F8" s="196">
        <f t="shared" si="0"/>
        <v>156917.70830579646</v>
      </c>
      <c r="H8" s="145"/>
    </row>
    <row r="9" spans="1:12" s="74" customFormat="1" x14ac:dyDescent="0.2">
      <c r="A9" s="243" t="s">
        <v>196</v>
      </c>
      <c r="B9" s="244">
        <v>55541.375279728229</v>
      </c>
      <c r="C9" s="244">
        <v>33762.132468309996</v>
      </c>
      <c r="D9" s="244">
        <v>24376.239993047431</v>
      </c>
      <c r="E9" s="244">
        <v>48025.460575200006</v>
      </c>
      <c r="F9" s="196">
        <f t="shared" si="0"/>
        <v>161705.20831628566</v>
      </c>
      <c r="H9" s="145"/>
    </row>
    <row r="10" spans="1:12" s="74" customFormat="1" x14ac:dyDescent="0.2">
      <c r="A10" s="243" t="s">
        <v>285</v>
      </c>
      <c r="B10" s="244">
        <v>51649.8799137733</v>
      </c>
      <c r="C10" s="244">
        <v>30879.657070071997</v>
      </c>
      <c r="D10" s="244">
        <v>24270.988412999999</v>
      </c>
      <c r="E10" s="244">
        <v>44292.940444376</v>
      </c>
      <c r="F10" s="196">
        <f t="shared" si="0"/>
        <v>151093.46584122127</v>
      </c>
      <c r="H10" s="145"/>
    </row>
    <row r="11" spans="1:12" s="74" customFormat="1" x14ac:dyDescent="0.2">
      <c r="A11" s="243" t="s">
        <v>310</v>
      </c>
      <c r="B11" s="244">
        <v>47947.32585420915</v>
      </c>
      <c r="C11" s="244">
        <v>29448.770146895615</v>
      </c>
      <c r="D11" s="244">
        <v>21427.777402999996</v>
      </c>
      <c r="E11" s="244">
        <v>42099.155503999995</v>
      </c>
      <c r="F11" s="196">
        <f t="shared" si="0"/>
        <v>140923.02890810475</v>
      </c>
      <c r="H11" s="145"/>
    </row>
    <row r="12" spans="1:12" s="74" customFormat="1" x14ac:dyDescent="0.2">
      <c r="A12" s="243" t="s">
        <v>322</v>
      </c>
      <c r="B12" s="244">
        <f>+'3'!B5</f>
        <v>44947.634300000005</v>
      </c>
      <c r="C12" s="244">
        <f>+'3'!E5</f>
        <v>25273.934057000006</v>
      </c>
      <c r="D12" s="244"/>
      <c r="E12" s="244"/>
      <c r="F12" s="196"/>
      <c r="H12" s="145"/>
    </row>
    <row r="13" spans="1:12" s="74" customFormat="1" x14ac:dyDescent="0.2">
      <c r="A13" s="243" t="s">
        <v>171</v>
      </c>
      <c r="B13" s="196">
        <f>+B12-B11</f>
        <v>-2999.6915542091447</v>
      </c>
      <c r="C13" s="196">
        <f>+C12-C11</f>
        <v>-4174.8360898956089</v>
      </c>
      <c r="D13" s="353">
        <f t="shared" ref="D13:F13" si="1">+D12-D11</f>
        <v>-21427.777402999996</v>
      </c>
      <c r="E13" s="353">
        <f t="shared" si="1"/>
        <v>-42099.155503999995</v>
      </c>
      <c r="F13" s="353">
        <f t="shared" si="1"/>
        <v>-140923.02890810475</v>
      </c>
    </row>
    <row r="14" spans="1:12" s="74" customFormat="1" x14ac:dyDescent="0.2">
      <c r="A14" s="245" t="s">
        <v>171</v>
      </c>
      <c r="B14" s="201">
        <f>+(B12-B11)/B11</f>
        <v>-6.2562228461502625E-2</v>
      </c>
      <c r="C14" s="201">
        <f>+(C12-C11)/C11</f>
        <v>-0.14176605912813325</v>
      </c>
      <c r="D14" s="355">
        <f t="shared" ref="D14:F14" si="2">+(D12-D11)/D11</f>
        <v>-1</v>
      </c>
      <c r="E14" s="355">
        <f t="shared" si="2"/>
        <v>-1</v>
      </c>
      <c r="F14" s="355">
        <f t="shared" si="2"/>
        <v>-1</v>
      </c>
    </row>
    <row r="15" spans="1:12" s="74" customFormat="1" x14ac:dyDescent="0.2">
      <c r="A15" s="243" t="s">
        <v>175</v>
      </c>
      <c r="B15" s="244">
        <v>37510.164867892709</v>
      </c>
      <c r="C15" s="244">
        <v>16101.258851967654</v>
      </c>
      <c r="D15" s="244">
        <v>10892.098498398203</v>
      </c>
      <c r="E15" s="244">
        <v>29809.263052627972</v>
      </c>
      <c r="F15" s="196">
        <f t="shared" ref="F15:F21" si="3">SUM(B15:E15)</f>
        <v>94312.785270886539</v>
      </c>
    </row>
    <row r="16" spans="1:12" s="74" customFormat="1" x14ac:dyDescent="0.2">
      <c r="A16" s="243" t="s">
        <v>176</v>
      </c>
      <c r="B16" s="244">
        <v>38059.708081806333</v>
      </c>
      <c r="C16" s="244">
        <v>12376.442392000001</v>
      </c>
      <c r="D16" s="244">
        <v>9704.6084629196266</v>
      </c>
      <c r="E16" s="244">
        <v>28893.454441721136</v>
      </c>
      <c r="F16" s="196">
        <f t="shared" si="3"/>
        <v>89034.213378447108</v>
      </c>
    </row>
    <row r="17" spans="1:11" s="74" customFormat="1" x14ac:dyDescent="0.2">
      <c r="A17" s="243" t="s">
        <v>183</v>
      </c>
      <c r="B17" s="244">
        <v>34400.185867995431</v>
      </c>
      <c r="C17" s="244">
        <v>15804.078629958018</v>
      </c>
      <c r="D17" s="244">
        <v>10045.79911108522</v>
      </c>
      <c r="E17" s="244">
        <v>27517.002409825865</v>
      </c>
      <c r="F17" s="196">
        <f t="shared" si="3"/>
        <v>87767.066018864542</v>
      </c>
    </row>
    <row r="18" spans="1:11" s="74" customFormat="1" x14ac:dyDescent="0.2">
      <c r="A18" s="243" t="s">
        <v>188</v>
      </c>
      <c r="B18" s="244">
        <v>32870.945788518613</v>
      </c>
      <c r="C18" s="244">
        <v>14818.914658930849</v>
      </c>
      <c r="D18" s="244">
        <v>9700.1600115525835</v>
      </c>
      <c r="E18" s="244">
        <v>28538.475790229295</v>
      </c>
      <c r="F18" s="196">
        <f t="shared" si="3"/>
        <v>85928.496249231335</v>
      </c>
    </row>
    <row r="19" spans="1:11" s="74" customFormat="1" x14ac:dyDescent="0.2">
      <c r="A19" s="243" t="s">
        <v>197</v>
      </c>
      <c r="B19" s="244">
        <v>35884.338605227051</v>
      </c>
      <c r="C19" s="244">
        <v>17769.04911468277</v>
      </c>
      <c r="D19" s="244">
        <v>9774.41938479083</v>
      </c>
      <c r="E19" s="244">
        <v>29062.793518273029</v>
      </c>
      <c r="F19" s="196">
        <f t="shared" si="3"/>
        <v>92490.600622973681</v>
      </c>
    </row>
    <row r="20" spans="1:11" s="74" customFormat="1" x14ac:dyDescent="0.2">
      <c r="A20" s="243" t="s">
        <v>286</v>
      </c>
      <c r="B20" s="244">
        <v>31881.908243022164</v>
      </c>
      <c r="C20" s="244">
        <v>14755.739691572808</v>
      </c>
      <c r="D20" s="244">
        <v>9897.3190016545013</v>
      </c>
      <c r="E20" s="244">
        <v>25535.021715121322</v>
      </c>
      <c r="F20" s="196">
        <f t="shared" si="3"/>
        <v>82069.988651370804</v>
      </c>
    </row>
    <row r="21" spans="1:11" s="74" customFormat="1" x14ac:dyDescent="0.2">
      <c r="A21" s="243" t="s">
        <v>311</v>
      </c>
      <c r="B21" s="244">
        <v>29484.432911276286</v>
      </c>
      <c r="C21" s="244">
        <v>14352.910966146559</v>
      </c>
      <c r="D21" s="244">
        <v>8028.099451</v>
      </c>
      <c r="E21" s="244">
        <v>23937.290303095695</v>
      </c>
      <c r="F21" s="196">
        <f t="shared" si="3"/>
        <v>75802.733631518538</v>
      </c>
    </row>
    <row r="22" spans="1:11" s="74" customFormat="1" x14ac:dyDescent="0.2">
      <c r="A22" s="243" t="s">
        <v>323</v>
      </c>
      <c r="B22" s="244">
        <f>+'3'!B13</f>
        <v>27403.570512999999</v>
      </c>
      <c r="C22" s="244">
        <f>+'3'!E13</f>
        <v>11607.758092000002</v>
      </c>
      <c r="D22" s="244"/>
      <c r="E22" s="244"/>
      <c r="F22" s="196"/>
    </row>
    <row r="23" spans="1:11" s="74" customFormat="1" x14ac:dyDescent="0.2">
      <c r="A23" s="243" t="s">
        <v>174</v>
      </c>
      <c r="B23" s="196">
        <f>+B22-B21</f>
        <v>-2080.8623982762874</v>
      </c>
      <c r="C23" s="196">
        <f>+C22-C21</f>
        <v>-2745.1528741465572</v>
      </c>
      <c r="D23" s="353">
        <f t="shared" ref="D23:F23" si="4">+D22-D21</f>
        <v>-8028.099451</v>
      </c>
      <c r="E23" s="353">
        <f t="shared" si="4"/>
        <v>-23937.290303095695</v>
      </c>
      <c r="F23" s="353">
        <f t="shared" si="4"/>
        <v>-75802.733631518538</v>
      </c>
    </row>
    <row r="24" spans="1:11" s="74" customFormat="1" x14ac:dyDescent="0.2">
      <c r="A24" s="245" t="s">
        <v>174</v>
      </c>
      <c r="B24" s="201">
        <f>+(B22-B21)/B21</f>
        <v>-7.0574950671018807E-2</v>
      </c>
      <c r="C24" s="201">
        <f>+(C22-C21)/C21</f>
        <v>-0.19126105363723095</v>
      </c>
      <c r="D24" s="355">
        <f t="shared" ref="D24:F24" si="5">+(D22-D21)/D21</f>
        <v>-1</v>
      </c>
      <c r="E24" s="355">
        <f t="shared" si="5"/>
        <v>-1</v>
      </c>
      <c r="F24" s="355">
        <f t="shared" si="5"/>
        <v>-1</v>
      </c>
      <c r="K24" s="74" t="s">
        <v>203</v>
      </c>
    </row>
    <row r="25" spans="1:11" s="77" customFormat="1" ht="11.25" x14ac:dyDescent="0.2">
      <c r="F25" s="99"/>
    </row>
    <row r="26" spans="1:11" x14ac:dyDescent="0.2">
      <c r="B26" s="144"/>
      <c r="C26" s="144"/>
      <c r="D26" s="144"/>
      <c r="E26" s="144"/>
      <c r="F26" s="144"/>
      <c r="H26" s="66" t="s">
        <v>203</v>
      </c>
    </row>
    <row r="34" spans="16:19" x14ac:dyDescent="0.2">
      <c r="P34" s="79"/>
      <c r="Q34" s="79"/>
      <c r="R34" s="79"/>
      <c r="S34" s="79"/>
    </row>
    <row r="35" spans="16:19" x14ac:dyDescent="0.2">
      <c r="Q35" s="128"/>
      <c r="R35" s="128"/>
      <c r="S35" s="128"/>
    </row>
    <row r="36" spans="16:19" x14ac:dyDescent="0.2">
      <c r="Q36" s="128"/>
      <c r="R36" s="128"/>
      <c r="S36" s="128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46"/>
  <dimension ref="A1:N47"/>
  <sheetViews>
    <sheetView showGridLines="0" topLeftCell="A13" zoomScaleNormal="100" zoomScaleSheetLayoutView="100" workbookViewId="0">
      <selection activeCell="G50" sqref="G50"/>
    </sheetView>
  </sheetViews>
  <sheetFormatPr defaultColWidth="9.140625" defaultRowHeight="12.75" x14ac:dyDescent="0.2"/>
  <cols>
    <col min="1" max="1" width="29.7109375" style="134" customWidth="1"/>
    <col min="2" max="13" width="8.7109375" style="134" customWidth="1"/>
    <col min="14" max="14" width="8.85546875" style="134" customWidth="1"/>
    <col min="15" max="16384" width="9.140625" style="134"/>
  </cols>
  <sheetData>
    <row r="1" spans="1:14" ht="18" x14ac:dyDescent="0.25">
      <c r="A1" s="234" t="s">
        <v>279</v>
      </c>
      <c r="N1" s="239" t="str">
        <f>'3'!N1</f>
        <v>IV. čtvrtletí 2023</v>
      </c>
    </row>
    <row r="2" spans="1:14" s="74" customFormat="1" ht="6" customHeight="1" x14ac:dyDescent="0.2"/>
    <row r="3" spans="1:14" s="74" customFormat="1" ht="12" x14ac:dyDescent="0.2">
      <c r="A3" s="243"/>
      <c r="B3" s="219" t="s">
        <v>8</v>
      </c>
      <c r="C3" s="219" t="s">
        <v>9</v>
      </c>
      <c r="D3" s="219" t="s">
        <v>10</v>
      </c>
      <c r="E3" s="219" t="s">
        <v>11</v>
      </c>
      <c r="F3" s="219" t="s">
        <v>12</v>
      </c>
      <c r="G3" s="219" t="s">
        <v>13</v>
      </c>
      <c r="H3" s="219" t="s">
        <v>14</v>
      </c>
      <c r="I3" s="219" t="s">
        <v>15</v>
      </c>
      <c r="J3" s="219" t="s">
        <v>16</v>
      </c>
      <c r="K3" s="219" t="s">
        <v>17</v>
      </c>
      <c r="L3" s="219" t="s">
        <v>18</v>
      </c>
      <c r="M3" s="219" t="s">
        <v>19</v>
      </c>
      <c r="N3" s="219" t="s">
        <v>7</v>
      </c>
    </row>
    <row r="4" spans="1:14" s="74" customFormat="1" ht="12" x14ac:dyDescent="0.2">
      <c r="A4" s="243" t="s">
        <v>172</v>
      </c>
      <c r="B4" s="244">
        <v>24789.614332580783</v>
      </c>
      <c r="C4" s="244">
        <v>18587.654647233896</v>
      </c>
      <c r="D4" s="244">
        <v>16115.121097506728</v>
      </c>
      <c r="E4" s="244">
        <v>14166.977929142482</v>
      </c>
      <c r="F4" s="196">
        <v>11027.89462236002</v>
      </c>
      <c r="G4" s="196">
        <v>8452.32207453316</v>
      </c>
      <c r="H4" s="196">
        <v>7792.7375030096828</v>
      </c>
      <c r="I4" s="196">
        <v>8048.3981191524254</v>
      </c>
      <c r="J4" s="196">
        <v>10334.802151495629</v>
      </c>
      <c r="K4" s="196">
        <v>13440.563805668024</v>
      </c>
      <c r="L4" s="196">
        <v>17328.765497294422</v>
      </c>
      <c r="M4" s="196">
        <v>20082.922531332741</v>
      </c>
      <c r="N4" s="196">
        <f t="shared" ref="N4:N10" si="0">SUM(B4:M4)</f>
        <v>170167.77431131</v>
      </c>
    </row>
    <row r="5" spans="1:14" s="74" customFormat="1" ht="12" x14ac:dyDescent="0.2">
      <c r="A5" s="243" t="s">
        <v>173</v>
      </c>
      <c r="B5" s="244">
        <v>20205.211442418848</v>
      </c>
      <c r="C5" s="244">
        <v>19893.166386910842</v>
      </c>
      <c r="D5" s="244">
        <v>19662.32644030562</v>
      </c>
      <c r="E5" s="244">
        <v>11150.511060999999</v>
      </c>
      <c r="F5" s="244">
        <v>9168.1220959999991</v>
      </c>
      <c r="G5" s="244">
        <v>8369.9334639999997</v>
      </c>
      <c r="H5" s="244">
        <v>7962.9605086828506</v>
      </c>
      <c r="I5" s="244">
        <v>7784.6699982328555</v>
      </c>
      <c r="J5" s="244">
        <v>8704.8128491411517</v>
      </c>
      <c r="K5" s="244">
        <v>13135.075855999996</v>
      </c>
      <c r="L5" s="244">
        <v>16756.354485800002</v>
      </c>
      <c r="M5" s="244">
        <v>20131.118821399996</v>
      </c>
      <c r="N5" s="196">
        <f t="shared" si="0"/>
        <v>162924.26340989216</v>
      </c>
    </row>
    <row r="6" spans="1:14" s="74" customFormat="1" ht="12" x14ac:dyDescent="0.2">
      <c r="A6" s="243" t="s">
        <v>182</v>
      </c>
      <c r="B6" s="244">
        <v>22056.231138374733</v>
      </c>
      <c r="C6" s="244">
        <v>17612.441168614299</v>
      </c>
      <c r="D6" s="244">
        <v>16140.555917349662</v>
      </c>
      <c r="E6" s="244">
        <v>12700.30037967566</v>
      </c>
      <c r="F6" s="244">
        <v>11948.674272138687</v>
      </c>
      <c r="G6" s="244">
        <v>8104.7389681090417</v>
      </c>
      <c r="H6" s="244">
        <v>7552.761860120464</v>
      </c>
      <c r="I6" s="244">
        <v>7913.1296058622011</v>
      </c>
      <c r="J6" s="244">
        <v>9512.4721570544971</v>
      </c>
      <c r="K6" s="244">
        <v>13236.202923498169</v>
      </c>
      <c r="L6" s="244">
        <v>16157.598374748406</v>
      </c>
      <c r="M6" s="244">
        <v>18978.460081062705</v>
      </c>
      <c r="N6" s="196">
        <f t="shared" si="0"/>
        <v>161913.5668466085</v>
      </c>
    </row>
    <row r="7" spans="1:14" s="74" customFormat="1" ht="12" x14ac:dyDescent="0.2">
      <c r="A7" s="243" t="s">
        <v>187</v>
      </c>
      <c r="B7" s="244">
        <v>20414.695697199997</v>
      </c>
      <c r="C7" s="244">
        <v>16681.781302230935</v>
      </c>
      <c r="D7" s="244">
        <v>16432.290710786918</v>
      </c>
      <c r="E7" s="244">
        <v>12068.091523978623</v>
      </c>
      <c r="F7" s="244">
        <v>10838.722607399999</v>
      </c>
      <c r="G7" s="244">
        <v>8582.739557400002</v>
      </c>
      <c r="H7" s="244">
        <v>8024.1053863999996</v>
      </c>
      <c r="I7" s="244">
        <v>7694.3480824000017</v>
      </c>
      <c r="J7" s="244">
        <v>8809.2105876000023</v>
      </c>
      <c r="K7" s="244">
        <v>13094.066603000003</v>
      </c>
      <c r="L7" s="244">
        <v>16139.0916548</v>
      </c>
      <c r="M7" s="244">
        <v>18138.5645926</v>
      </c>
      <c r="N7" s="196">
        <f t="shared" si="0"/>
        <v>156917.70830579643</v>
      </c>
    </row>
    <row r="8" spans="1:14" s="74" customFormat="1" ht="12" x14ac:dyDescent="0.2">
      <c r="A8" s="243" t="s">
        <v>196</v>
      </c>
      <c r="B8" s="244">
        <v>20176.025784691454</v>
      </c>
      <c r="C8" s="244">
        <v>18164.750606779115</v>
      </c>
      <c r="D8" s="244">
        <v>17200.598888257657</v>
      </c>
      <c r="E8" s="244">
        <v>14288.328006858932</v>
      </c>
      <c r="F8" s="244">
        <v>11521.628364990023</v>
      </c>
      <c r="G8" s="244">
        <v>7952.1760964610366</v>
      </c>
      <c r="H8" s="244">
        <v>7518.2408620681244</v>
      </c>
      <c r="I8" s="244">
        <v>7904.9501709583219</v>
      </c>
      <c r="J8" s="244">
        <v>8953.0489600209839</v>
      </c>
      <c r="K8" s="244">
        <v>12887.296510599999</v>
      </c>
      <c r="L8" s="244">
        <v>16133.109281400002</v>
      </c>
      <c r="M8" s="244">
        <v>19005.054783200001</v>
      </c>
      <c r="N8" s="196">
        <f t="shared" si="0"/>
        <v>161705.20831628566</v>
      </c>
    </row>
    <row r="9" spans="1:14" s="74" customFormat="1" ht="12" x14ac:dyDescent="0.2">
      <c r="A9" s="243" t="s">
        <v>285</v>
      </c>
      <c r="B9" s="244">
        <v>19443.893473</v>
      </c>
      <c r="C9" s="244">
        <v>15892.034386651603</v>
      </c>
      <c r="D9" s="244">
        <v>16313.952054121697</v>
      </c>
      <c r="E9" s="244">
        <v>13523.164816279999</v>
      </c>
      <c r="F9" s="244">
        <v>9408.3478437360027</v>
      </c>
      <c r="G9" s="244">
        <v>7948.1444100559984</v>
      </c>
      <c r="H9" s="244">
        <v>7511.9053000000004</v>
      </c>
      <c r="I9" s="244">
        <v>7457.2335599999997</v>
      </c>
      <c r="J9" s="244">
        <v>9301.849553</v>
      </c>
      <c r="K9" s="244">
        <v>11147.413182376002</v>
      </c>
      <c r="L9" s="244">
        <v>14951.953478183999</v>
      </c>
      <c r="M9" s="244">
        <v>18193.573783816002</v>
      </c>
      <c r="N9" s="196">
        <f t="shared" si="0"/>
        <v>151093.4658412213</v>
      </c>
    </row>
    <row r="10" spans="1:14" s="74" customFormat="1" ht="12" x14ac:dyDescent="0.2">
      <c r="A10" s="243" t="s">
        <v>310</v>
      </c>
      <c r="B10" s="244">
        <v>17250.727659492997</v>
      </c>
      <c r="C10" s="244">
        <v>15720.919288129891</v>
      </c>
      <c r="D10" s="244">
        <v>14975.678906586258</v>
      </c>
      <c r="E10" s="244">
        <v>12947.129540670849</v>
      </c>
      <c r="F10" s="244">
        <v>9390.8753124830073</v>
      </c>
      <c r="G10" s="244">
        <v>7110.7652937417606</v>
      </c>
      <c r="H10" s="244">
        <v>7057.8295559999988</v>
      </c>
      <c r="I10" s="244">
        <v>7065.552075999999</v>
      </c>
      <c r="J10" s="244">
        <v>7304.3957709999986</v>
      </c>
      <c r="K10" s="244">
        <v>10630.693201999999</v>
      </c>
      <c r="L10" s="244">
        <v>14252.357816999996</v>
      </c>
      <c r="M10" s="244">
        <v>17216.104485</v>
      </c>
      <c r="N10" s="196">
        <f t="shared" si="0"/>
        <v>140923.02890810475</v>
      </c>
    </row>
    <row r="11" spans="1:14" s="74" customFormat="1" ht="12" x14ac:dyDescent="0.2">
      <c r="A11" s="243" t="s">
        <v>322</v>
      </c>
      <c r="B11" s="244">
        <f>+'3'!B6</f>
        <v>18511.904012000003</v>
      </c>
      <c r="C11" s="244">
        <f>+'3'!C6</f>
        <v>13582.229508</v>
      </c>
      <c r="D11" s="244">
        <f>+'3'!D6</f>
        <v>12853.500779999998</v>
      </c>
      <c r="E11" s="244">
        <f>+'3'!E6</f>
        <v>10242.242482</v>
      </c>
      <c r="F11" s="244">
        <f>+'3'!F6</f>
        <v>8055.5723670000016</v>
      </c>
      <c r="G11" s="244">
        <f>+'3'!G6</f>
        <v>6976.1192080000019</v>
      </c>
      <c r="H11" s="244"/>
      <c r="I11" s="244"/>
      <c r="J11" s="244"/>
      <c r="K11" s="244"/>
      <c r="L11" s="244"/>
      <c r="M11" s="244"/>
      <c r="N11" s="196"/>
    </row>
    <row r="12" spans="1:14" s="74" customFormat="1" ht="12" x14ac:dyDescent="0.2">
      <c r="A12" s="243" t="s">
        <v>171</v>
      </c>
      <c r="B12" s="196">
        <f>+B11-B10</f>
        <v>1261.1763525070055</v>
      </c>
      <c r="C12" s="196">
        <f t="shared" ref="C12:G12" si="1">+C11-C10</f>
        <v>-2138.689780129891</v>
      </c>
      <c r="D12" s="196">
        <f t="shared" si="1"/>
        <v>-2122.1781265862592</v>
      </c>
      <c r="E12" s="196">
        <f t="shared" si="1"/>
        <v>-2704.887058670849</v>
      </c>
      <c r="F12" s="196">
        <f t="shared" si="1"/>
        <v>-1335.3029454830057</v>
      </c>
      <c r="G12" s="196">
        <f t="shared" si="1"/>
        <v>-134.64608574175872</v>
      </c>
      <c r="H12" s="353"/>
      <c r="I12" s="353"/>
      <c r="J12" s="353"/>
      <c r="K12" s="353"/>
      <c r="L12" s="353"/>
      <c r="M12" s="353"/>
      <c r="N12" s="353"/>
    </row>
    <row r="13" spans="1:14" s="74" customFormat="1" ht="12" x14ac:dyDescent="0.2">
      <c r="A13" s="245" t="s">
        <v>171</v>
      </c>
      <c r="B13" s="201">
        <f>+(B11-B10)/B10</f>
        <v>7.3108588657881099E-2</v>
      </c>
      <c r="C13" s="201">
        <f t="shared" ref="C13:G13" si="2">+(C11-C10)/C10</f>
        <v>-0.13604101267441226</v>
      </c>
      <c r="D13" s="201">
        <f t="shared" si="2"/>
        <v>-0.14170830850632968</v>
      </c>
      <c r="E13" s="201">
        <f t="shared" si="2"/>
        <v>-0.20891789567517502</v>
      </c>
      <c r="F13" s="201">
        <f t="shared" si="2"/>
        <v>-0.14219153178490485</v>
      </c>
      <c r="G13" s="201">
        <f t="shared" si="2"/>
        <v>-1.893552665284309E-2</v>
      </c>
      <c r="H13" s="355"/>
      <c r="I13" s="355"/>
      <c r="J13" s="355"/>
      <c r="K13" s="355"/>
      <c r="L13" s="355"/>
      <c r="M13" s="355"/>
      <c r="N13" s="355"/>
    </row>
    <row r="14" spans="1:14" s="74" customFormat="1" ht="12" x14ac:dyDescent="0.2">
      <c r="A14" s="243" t="s">
        <v>175</v>
      </c>
      <c r="B14" s="244">
        <v>16476.822179766987</v>
      </c>
      <c r="C14" s="244">
        <v>11652.657417777555</v>
      </c>
      <c r="D14" s="244">
        <v>9380.6852703481654</v>
      </c>
      <c r="E14" s="244">
        <v>7846.1932239972994</v>
      </c>
      <c r="F14" s="196">
        <v>5061.2887705423545</v>
      </c>
      <c r="G14" s="196">
        <v>3193.7768574279994</v>
      </c>
      <c r="H14" s="196">
        <v>3007.0443668119992</v>
      </c>
      <c r="I14" s="196">
        <v>3096.8376864330003</v>
      </c>
      <c r="J14" s="196">
        <v>4788.2164451532044</v>
      </c>
      <c r="K14" s="196">
        <v>7068.3588332386571</v>
      </c>
      <c r="L14" s="196">
        <v>10311.594856714655</v>
      </c>
      <c r="M14" s="196">
        <v>12429.309362674659</v>
      </c>
      <c r="N14" s="196">
        <f t="shared" ref="N14:N20" si="3">SUM(B14:M14)</f>
        <v>94312.785270886539</v>
      </c>
    </row>
    <row r="15" spans="1:14" s="74" customFormat="1" ht="12" x14ac:dyDescent="0.2">
      <c r="A15" s="243" t="s">
        <v>176</v>
      </c>
      <c r="B15" s="244">
        <v>12397.069831099545</v>
      </c>
      <c r="C15" s="244">
        <v>13087.221872299897</v>
      </c>
      <c r="D15" s="244">
        <v>12575.416378406891</v>
      </c>
      <c r="E15" s="244">
        <v>5467.8344290000005</v>
      </c>
      <c r="F15" s="244">
        <v>3743.2424710000005</v>
      </c>
      <c r="G15" s="244">
        <v>3165.3654920000004</v>
      </c>
      <c r="H15" s="244">
        <v>3043.6241652031031</v>
      </c>
      <c r="I15" s="244">
        <v>2999.7638298816933</v>
      </c>
      <c r="J15" s="244">
        <v>3661.2204678348289</v>
      </c>
      <c r="K15" s="244">
        <v>6796.5151675803772</v>
      </c>
      <c r="L15" s="244">
        <v>9833.6370210698296</v>
      </c>
      <c r="M15" s="244">
        <v>12263.30225307093</v>
      </c>
      <c r="N15" s="196">
        <f t="shared" si="3"/>
        <v>89034.213378447079</v>
      </c>
    </row>
    <row r="16" spans="1:14" s="74" customFormat="1" ht="12" x14ac:dyDescent="0.2">
      <c r="A16" s="243" t="s">
        <v>183</v>
      </c>
      <c r="B16" s="244">
        <v>14046.377311420394</v>
      </c>
      <c r="C16" s="244">
        <v>10951.410166529384</v>
      </c>
      <c r="D16" s="244">
        <v>9402.3983900456515</v>
      </c>
      <c r="E16" s="244">
        <v>6672.4892621367935</v>
      </c>
      <c r="F16" s="244">
        <v>6033.9070927347129</v>
      </c>
      <c r="G16" s="244">
        <v>3097.6822750865108</v>
      </c>
      <c r="H16" s="244">
        <v>2995.5989487909433</v>
      </c>
      <c r="I16" s="244">
        <v>2998.0573648818945</v>
      </c>
      <c r="J16" s="244">
        <v>4052.1427974123826</v>
      </c>
      <c r="K16" s="244">
        <v>6857.3032858455736</v>
      </c>
      <c r="L16" s="244">
        <v>9198.7341189238577</v>
      </c>
      <c r="M16" s="244">
        <v>11460.965005056434</v>
      </c>
      <c r="N16" s="196">
        <f t="shared" si="3"/>
        <v>87767.066018864542</v>
      </c>
    </row>
    <row r="17" spans="1:14" s="74" customFormat="1" ht="12" x14ac:dyDescent="0.2">
      <c r="A17" s="243" t="s">
        <v>188</v>
      </c>
      <c r="B17" s="244">
        <v>12828.653282152001</v>
      </c>
      <c r="C17" s="244">
        <v>10230.655329161164</v>
      </c>
      <c r="D17" s="244">
        <v>9811.6371772054445</v>
      </c>
      <c r="E17" s="244">
        <v>6347.7918524037395</v>
      </c>
      <c r="F17" s="244">
        <v>5236.2863215845528</v>
      </c>
      <c r="G17" s="244">
        <v>3234.8364849425575</v>
      </c>
      <c r="H17" s="244">
        <v>3001.1451649450755</v>
      </c>
      <c r="I17" s="244">
        <v>2961.1161144077792</v>
      </c>
      <c r="J17" s="244">
        <v>3737.8987321997274</v>
      </c>
      <c r="K17" s="244">
        <v>7281.3866980098837</v>
      </c>
      <c r="L17" s="244">
        <v>9737.8378540964059</v>
      </c>
      <c r="M17" s="244">
        <v>11519.251238123004</v>
      </c>
      <c r="N17" s="196">
        <f t="shared" si="3"/>
        <v>85928.496249231335</v>
      </c>
    </row>
    <row r="18" spans="1:14" s="74" customFormat="1" ht="12" x14ac:dyDescent="0.2">
      <c r="A18" s="243" t="s">
        <v>197</v>
      </c>
      <c r="B18" s="244">
        <v>13037.750163676315</v>
      </c>
      <c r="C18" s="244">
        <v>12001.977727090547</v>
      </c>
      <c r="D18" s="244">
        <v>10844.610714460185</v>
      </c>
      <c r="E18" s="244">
        <v>8602.3087977396353</v>
      </c>
      <c r="F18" s="244">
        <v>5992.6151067167639</v>
      </c>
      <c r="G18" s="244">
        <v>3174.1252102263697</v>
      </c>
      <c r="H18" s="244">
        <v>2786.1713241585499</v>
      </c>
      <c r="I18" s="244">
        <v>3049.7825915463495</v>
      </c>
      <c r="J18" s="244">
        <v>3938.4654690859302</v>
      </c>
      <c r="K18" s="244">
        <v>7227.680271653624</v>
      </c>
      <c r="L18" s="244">
        <v>9693.6752158233594</v>
      </c>
      <c r="M18" s="244">
        <v>12141.438030796044</v>
      </c>
      <c r="N18" s="196">
        <f t="shared" si="3"/>
        <v>92490.600622973667</v>
      </c>
    </row>
    <row r="19" spans="1:14" s="74" customFormat="1" ht="12" x14ac:dyDescent="0.2">
      <c r="A19" s="243" t="s">
        <v>286</v>
      </c>
      <c r="B19" s="244">
        <v>12108.59828866639</v>
      </c>
      <c r="C19" s="244">
        <v>9829.5325508641927</v>
      </c>
      <c r="D19" s="244">
        <v>9943.7774034915819</v>
      </c>
      <c r="E19" s="244">
        <v>7782.3585524380142</v>
      </c>
      <c r="F19" s="244">
        <v>3971.3348682932165</v>
      </c>
      <c r="G19" s="244">
        <v>3002.0462708415785</v>
      </c>
      <c r="H19" s="244">
        <v>2836.0209574157179</v>
      </c>
      <c r="I19" s="244">
        <v>2853.2195907728974</v>
      </c>
      <c r="J19" s="244">
        <v>4208.0784534658869</v>
      </c>
      <c r="K19" s="244">
        <v>5671.6382388346465</v>
      </c>
      <c r="L19" s="244">
        <v>8529.203142023347</v>
      </c>
      <c r="M19" s="244">
        <v>11334.180334263327</v>
      </c>
      <c r="N19" s="196">
        <f t="shared" si="3"/>
        <v>82069.98865137079</v>
      </c>
    </row>
    <row r="20" spans="1:14" s="74" customFormat="1" ht="12" x14ac:dyDescent="0.2">
      <c r="A20" s="243" t="s">
        <v>311</v>
      </c>
      <c r="B20" s="244">
        <v>10483.732458235478</v>
      </c>
      <c r="C20" s="244">
        <v>9991.8577184010446</v>
      </c>
      <c r="D20" s="244">
        <v>9008.8427346397639</v>
      </c>
      <c r="E20" s="244">
        <v>7307.0193761318142</v>
      </c>
      <c r="F20" s="244">
        <v>4265.2032931853355</v>
      </c>
      <c r="G20" s="244">
        <v>2780.6882968294094</v>
      </c>
      <c r="H20" s="244">
        <v>2578.1191059999996</v>
      </c>
      <c r="I20" s="244">
        <v>2659.5106129999999</v>
      </c>
      <c r="J20" s="244">
        <v>2790.4697320000005</v>
      </c>
      <c r="K20" s="244">
        <v>5038.0440149296774</v>
      </c>
      <c r="L20" s="244">
        <v>8464.0722282333627</v>
      </c>
      <c r="M20" s="244">
        <v>10435.174059932653</v>
      </c>
      <c r="N20" s="196">
        <f t="shared" si="3"/>
        <v>75802.733631518538</v>
      </c>
    </row>
    <row r="21" spans="1:14" s="74" customFormat="1" ht="12" x14ac:dyDescent="0.2">
      <c r="A21" s="243" t="s">
        <v>323</v>
      </c>
      <c r="B21" s="244">
        <f>+'3'!B14</f>
        <v>11740.203434999998</v>
      </c>
      <c r="C21" s="244">
        <f>+'3'!C14</f>
        <v>8167.0624819999975</v>
      </c>
      <c r="D21" s="244">
        <f>+'3'!D14</f>
        <v>7496.3045959999999</v>
      </c>
      <c r="E21" s="244">
        <f>+'3'!E14</f>
        <v>5462.6649000000007</v>
      </c>
      <c r="F21" s="244">
        <f>+'3'!F14</f>
        <v>3431.1958860000009</v>
      </c>
      <c r="G21" s="244">
        <f>+'3'!G14</f>
        <v>2713.8973060000003</v>
      </c>
      <c r="H21" s="244"/>
      <c r="I21" s="244"/>
      <c r="J21" s="244"/>
      <c r="K21" s="244"/>
      <c r="L21" s="244"/>
      <c r="M21" s="244"/>
      <c r="N21" s="196"/>
    </row>
    <row r="22" spans="1:14" s="75" customFormat="1" ht="12" x14ac:dyDescent="0.2">
      <c r="A22" s="243" t="s">
        <v>174</v>
      </c>
      <c r="B22" s="196">
        <f>+B21-B20</f>
        <v>1256.4709767645199</v>
      </c>
      <c r="C22" s="196">
        <f t="shared" ref="C22:G22" si="4">+C21-C20</f>
        <v>-1824.7952364010471</v>
      </c>
      <c r="D22" s="196">
        <f t="shared" si="4"/>
        <v>-1512.5381386397639</v>
      </c>
      <c r="E22" s="196">
        <f t="shared" si="4"/>
        <v>-1844.3544761318135</v>
      </c>
      <c r="F22" s="196">
        <f t="shared" si="4"/>
        <v>-834.00740718533461</v>
      </c>
      <c r="G22" s="196">
        <f t="shared" si="4"/>
        <v>-66.790990829409111</v>
      </c>
      <c r="H22" s="353"/>
      <c r="I22" s="353"/>
      <c r="J22" s="353"/>
      <c r="K22" s="353"/>
      <c r="L22" s="353"/>
      <c r="M22" s="353"/>
      <c r="N22" s="353"/>
    </row>
    <row r="23" spans="1:14" s="74" customFormat="1" ht="12" x14ac:dyDescent="0.2">
      <c r="A23" s="245" t="s">
        <v>174</v>
      </c>
      <c r="B23" s="201">
        <f>+(B21-B20)/B20</f>
        <v>0.11984958427449199</v>
      </c>
      <c r="C23" s="201">
        <f t="shared" ref="C23:G23" si="5">+(C21-C20)/C20</f>
        <v>-0.18262822468343368</v>
      </c>
      <c r="D23" s="201">
        <f t="shared" si="5"/>
        <v>-0.16789483213242545</v>
      </c>
      <c r="E23" s="201">
        <f t="shared" si="5"/>
        <v>-0.25240859250440045</v>
      </c>
      <c r="F23" s="201">
        <f t="shared" si="5"/>
        <v>-0.19553755116851229</v>
      </c>
      <c r="G23" s="201">
        <f t="shared" si="5"/>
        <v>-2.4019589288582038E-2</v>
      </c>
      <c r="H23" s="355"/>
      <c r="I23" s="355"/>
      <c r="J23" s="355"/>
      <c r="K23" s="355"/>
      <c r="L23" s="355"/>
      <c r="M23" s="355"/>
      <c r="N23" s="355"/>
    </row>
    <row r="24" spans="1:14" s="74" customFormat="1" ht="12" x14ac:dyDescent="0.2">
      <c r="A24" s="342"/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100"/>
    </row>
    <row r="25" spans="1:14" s="74" customFormat="1" ht="12" x14ac:dyDescent="0.2"/>
    <row r="26" spans="1:14" s="74" customFormat="1" ht="12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s="74" customFormat="1" x14ac:dyDescent="0.2">
      <c r="A27" s="341"/>
      <c r="B27" s="341">
        <v>1</v>
      </c>
      <c r="C27" s="341">
        <v>2</v>
      </c>
      <c r="D27" s="341">
        <v>3</v>
      </c>
      <c r="E27" s="341">
        <v>4</v>
      </c>
      <c r="F27" s="341">
        <v>5</v>
      </c>
      <c r="G27" s="341">
        <v>6</v>
      </c>
      <c r="H27" s="341">
        <v>7</v>
      </c>
      <c r="I27" s="341">
        <v>8</v>
      </c>
      <c r="J27" s="341">
        <v>9</v>
      </c>
      <c r="K27" s="341">
        <v>10</v>
      </c>
      <c r="L27" s="341">
        <v>11</v>
      </c>
      <c r="M27" s="341">
        <v>12</v>
      </c>
      <c r="N27" s="103"/>
    </row>
    <row r="28" spans="1:14" s="74" customFormat="1" x14ac:dyDescent="0.2">
      <c r="A28" s="341" t="s">
        <v>59</v>
      </c>
      <c r="B28" s="341" t="s">
        <v>8</v>
      </c>
      <c r="C28" s="341" t="s">
        <v>9</v>
      </c>
      <c r="D28" s="341" t="s">
        <v>10</v>
      </c>
      <c r="E28" s="341" t="s">
        <v>11</v>
      </c>
      <c r="F28" s="341" t="s">
        <v>12</v>
      </c>
      <c r="G28" s="341" t="s">
        <v>13</v>
      </c>
      <c r="H28" s="341" t="s">
        <v>14</v>
      </c>
      <c r="I28" s="341" t="s">
        <v>15</v>
      </c>
      <c r="J28" s="341" t="s">
        <v>16</v>
      </c>
      <c r="K28" s="341" t="s">
        <v>17</v>
      </c>
      <c r="L28" s="341" t="s">
        <v>18</v>
      </c>
      <c r="M28" s="341" t="s">
        <v>19</v>
      </c>
      <c r="N28" s="103"/>
    </row>
    <row r="29" spans="1:14" s="74" customFormat="1" x14ac:dyDescent="0.2">
      <c r="A29" s="341" t="s">
        <v>287</v>
      </c>
      <c r="B29" s="340">
        <f>+MAX(B4:B10)</f>
        <v>24789.614332580783</v>
      </c>
      <c r="C29" s="340">
        <f t="shared" ref="C29:M29" si="6">+MAX(C4:C10)</f>
        <v>19893.166386910842</v>
      </c>
      <c r="D29" s="340">
        <f t="shared" si="6"/>
        <v>19662.32644030562</v>
      </c>
      <c r="E29" s="340">
        <f t="shared" si="6"/>
        <v>14288.328006858932</v>
      </c>
      <c r="F29" s="340">
        <f t="shared" si="6"/>
        <v>11948.674272138687</v>
      </c>
      <c r="G29" s="340">
        <f t="shared" si="6"/>
        <v>8582.739557400002</v>
      </c>
      <c r="H29" s="340">
        <f t="shared" si="6"/>
        <v>8024.1053863999996</v>
      </c>
      <c r="I29" s="340">
        <f t="shared" si="6"/>
        <v>8048.3981191524254</v>
      </c>
      <c r="J29" s="340">
        <f t="shared" si="6"/>
        <v>10334.802151495629</v>
      </c>
      <c r="K29" s="340">
        <f t="shared" si="6"/>
        <v>13440.563805668024</v>
      </c>
      <c r="L29" s="340">
        <f t="shared" si="6"/>
        <v>17328.765497294422</v>
      </c>
      <c r="M29" s="340">
        <f t="shared" si="6"/>
        <v>20131.118821399996</v>
      </c>
      <c r="N29" s="103"/>
    </row>
    <row r="30" spans="1:14" s="74" customFormat="1" x14ac:dyDescent="0.2">
      <c r="A30" s="341" t="s">
        <v>288</v>
      </c>
      <c r="B30" s="340">
        <f>+MIN(B4:B10)</f>
        <v>17250.727659492997</v>
      </c>
      <c r="C30" s="340">
        <f t="shared" ref="C30:M30" si="7">+MIN(C4:C10)</f>
        <v>15720.919288129891</v>
      </c>
      <c r="D30" s="340">
        <f t="shared" si="7"/>
        <v>14975.678906586258</v>
      </c>
      <c r="E30" s="340">
        <f t="shared" si="7"/>
        <v>11150.511060999999</v>
      </c>
      <c r="F30" s="340">
        <f t="shared" si="7"/>
        <v>9168.1220959999991</v>
      </c>
      <c r="G30" s="340">
        <f t="shared" si="7"/>
        <v>7110.7652937417606</v>
      </c>
      <c r="H30" s="340">
        <f t="shared" si="7"/>
        <v>7057.8295559999988</v>
      </c>
      <c r="I30" s="340">
        <f t="shared" si="7"/>
        <v>7065.552075999999</v>
      </c>
      <c r="J30" s="340">
        <f t="shared" si="7"/>
        <v>7304.3957709999986</v>
      </c>
      <c r="K30" s="340">
        <f t="shared" si="7"/>
        <v>10630.693201999999</v>
      </c>
      <c r="L30" s="340">
        <f t="shared" si="7"/>
        <v>14252.357816999996</v>
      </c>
      <c r="M30" s="340">
        <f t="shared" si="7"/>
        <v>17216.104485</v>
      </c>
      <c r="N30" s="103"/>
    </row>
    <row r="31" spans="1:14" s="74" customFormat="1" x14ac:dyDescent="0.2">
      <c r="A31" s="341" t="s">
        <v>324</v>
      </c>
      <c r="B31" s="340">
        <f>+B29-B30</f>
        <v>7538.8866730877853</v>
      </c>
      <c r="C31" s="340">
        <f t="shared" ref="C31:M31" si="8">+C29-C30</f>
        <v>4172.2470987809502</v>
      </c>
      <c r="D31" s="340">
        <f t="shared" si="8"/>
        <v>4686.6475337193624</v>
      </c>
      <c r="E31" s="340">
        <f t="shared" si="8"/>
        <v>3137.8169458589327</v>
      </c>
      <c r="F31" s="340">
        <f t="shared" si="8"/>
        <v>2780.5521761386881</v>
      </c>
      <c r="G31" s="340">
        <f t="shared" si="8"/>
        <v>1471.9742636582414</v>
      </c>
      <c r="H31" s="340">
        <f t="shared" si="8"/>
        <v>966.27583040000081</v>
      </c>
      <c r="I31" s="340">
        <f t="shared" si="8"/>
        <v>982.84604315242632</v>
      </c>
      <c r="J31" s="340">
        <f t="shared" si="8"/>
        <v>3030.4063804956304</v>
      </c>
      <c r="K31" s="340">
        <f t="shared" si="8"/>
        <v>2809.8706036680251</v>
      </c>
      <c r="L31" s="340">
        <f t="shared" si="8"/>
        <v>3076.4076802944255</v>
      </c>
      <c r="M31" s="340">
        <f t="shared" si="8"/>
        <v>2915.014336399996</v>
      </c>
      <c r="N31" s="103"/>
    </row>
    <row r="32" spans="1:14" s="74" customFormat="1" x14ac:dyDescent="0.2">
      <c r="A32" s="341">
        <v>2023</v>
      </c>
      <c r="B32" s="340">
        <f>+B10</f>
        <v>17250.727659492997</v>
      </c>
      <c r="C32" s="340">
        <f t="shared" ref="C32:M32" si="9">+C10</f>
        <v>15720.919288129891</v>
      </c>
      <c r="D32" s="340">
        <f t="shared" si="9"/>
        <v>14975.678906586258</v>
      </c>
      <c r="E32" s="340">
        <f t="shared" si="9"/>
        <v>12947.129540670849</v>
      </c>
      <c r="F32" s="340">
        <f t="shared" si="9"/>
        <v>9390.8753124830073</v>
      </c>
      <c r="G32" s="340">
        <f t="shared" si="9"/>
        <v>7110.7652937417606</v>
      </c>
      <c r="H32" s="340">
        <f t="shared" si="9"/>
        <v>7057.8295559999988</v>
      </c>
      <c r="I32" s="340">
        <f t="shared" si="9"/>
        <v>7065.552075999999</v>
      </c>
      <c r="J32" s="340">
        <f t="shared" si="9"/>
        <v>7304.3957709999986</v>
      </c>
      <c r="K32" s="340">
        <f t="shared" si="9"/>
        <v>10630.693201999999</v>
      </c>
      <c r="L32" s="340">
        <f t="shared" si="9"/>
        <v>14252.357816999996</v>
      </c>
      <c r="M32" s="340">
        <f t="shared" si="9"/>
        <v>17216.104485</v>
      </c>
      <c r="N32" s="103"/>
    </row>
    <row r="33" spans="1:14" s="74" customFormat="1" x14ac:dyDescent="0.2">
      <c r="A33" s="341">
        <v>2024</v>
      </c>
      <c r="B33" s="340">
        <f>+B11</f>
        <v>18511.904012000003</v>
      </c>
      <c r="C33" s="340">
        <f t="shared" ref="C33:G33" si="10">+C11</f>
        <v>13582.229508</v>
      </c>
      <c r="D33" s="340">
        <f t="shared" si="10"/>
        <v>12853.500779999998</v>
      </c>
      <c r="E33" s="340">
        <f t="shared" si="10"/>
        <v>10242.242482</v>
      </c>
      <c r="F33" s="340">
        <f t="shared" si="10"/>
        <v>8055.5723670000016</v>
      </c>
      <c r="G33" s="340">
        <f t="shared" si="10"/>
        <v>6976.1192080000019</v>
      </c>
      <c r="H33" s="340"/>
      <c r="I33" s="340"/>
      <c r="J33" s="340"/>
      <c r="K33" s="340"/>
      <c r="L33" s="340"/>
      <c r="M33" s="340"/>
      <c r="N33" s="103"/>
    </row>
    <row r="34" spans="1:14" s="74" customFormat="1" x14ac:dyDescent="0.2">
      <c r="A34" s="341"/>
      <c r="B34" s="341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103"/>
    </row>
    <row r="35" spans="1:14" s="74" customFormat="1" x14ac:dyDescent="0.2">
      <c r="A35" s="341" t="s">
        <v>116</v>
      </c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103"/>
    </row>
    <row r="36" spans="1:14" s="74" customFormat="1" x14ac:dyDescent="0.2">
      <c r="A36" s="341" t="s">
        <v>287</v>
      </c>
      <c r="B36" s="340">
        <f>+MAX(B14:B20)</f>
        <v>16476.822179766987</v>
      </c>
      <c r="C36" s="340">
        <f t="shared" ref="C36:M36" si="11">+MAX(C14:C20)</f>
        <v>13087.221872299897</v>
      </c>
      <c r="D36" s="340">
        <f t="shared" si="11"/>
        <v>12575.416378406891</v>
      </c>
      <c r="E36" s="340">
        <f t="shared" si="11"/>
        <v>8602.3087977396353</v>
      </c>
      <c r="F36" s="340">
        <f t="shared" si="11"/>
        <v>6033.9070927347129</v>
      </c>
      <c r="G36" s="340">
        <f t="shared" si="11"/>
        <v>3234.8364849425575</v>
      </c>
      <c r="H36" s="340">
        <f t="shared" si="11"/>
        <v>3043.6241652031031</v>
      </c>
      <c r="I36" s="340">
        <f t="shared" si="11"/>
        <v>3096.8376864330003</v>
      </c>
      <c r="J36" s="340">
        <f t="shared" si="11"/>
        <v>4788.2164451532044</v>
      </c>
      <c r="K36" s="340">
        <f t="shared" si="11"/>
        <v>7281.3866980098837</v>
      </c>
      <c r="L36" s="340">
        <f t="shared" si="11"/>
        <v>10311.594856714655</v>
      </c>
      <c r="M36" s="340">
        <f t="shared" si="11"/>
        <v>12429.309362674659</v>
      </c>
      <c r="N36" s="103"/>
    </row>
    <row r="37" spans="1:14" s="74" customFormat="1" x14ac:dyDescent="0.2">
      <c r="A37" s="341" t="s">
        <v>288</v>
      </c>
      <c r="B37" s="340">
        <f>+MIN(B14:B20)</f>
        <v>10483.732458235478</v>
      </c>
      <c r="C37" s="340">
        <f t="shared" ref="C37:M37" si="12">+MIN(C14:C20)</f>
        <v>9829.5325508641927</v>
      </c>
      <c r="D37" s="340">
        <f t="shared" si="12"/>
        <v>9008.8427346397639</v>
      </c>
      <c r="E37" s="340">
        <f t="shared" si="12"/>
        <v>5467.8344290000005</v>
      </c>
      <c r="F37" s="340">
        <f t="shared" si="12"/>
        <v>3743.2424710000005</v>
      </c>
      <c r="G37" s="340">
        <f t="shared" si="12"/>
        <v>2780.6882968294094</v>
      </c>
      <c r="H37" s="340">
        <f t="shared" si="12"/>
        <v>2578.1191059999996</v>
      </c>
      <c r="I37" s="340">
        <f t="shared" si="12"/>
        <v>2659.5106129999999</v>
      </c>
      <c r="J37" s="340">
        <f t="shared" si="12"/>
        <v>2790.4697320000005</v>
      </c>
      <c r="K37" s="340">
        <f t="shared" si="12"/>
        <v>5038.0440149296774</v>
      </c>
      <c r="L37" s="340">
        <f t="shared" si="12"/>
        <v>8464.0722282333627</v>
      </c>
      <c r="M37" s="340">
        <f t="shared" si="12"/>
        <v>10435.174059932653</v>
      </c>
      <c r="N37" s="103"/>
    </row>
    <row r="38" spans="1:14" s="74" customFormat="1" x14ac:dyDescent="0.2">
      <c r="A38" s="341" t="s">
        <v>324</v>
      </c>
      <c r="B38" s="340">
        <f>+B36-B37</f>
        <v>5993.089721531509</v>
      </c>
      <c r="C38" s="340">
        <f t="shared" ref="C38:M38" si="13">+C36-C37</f>
        <v>3257.6893214357042</v>
      </c>
      <c r="D38" s="340">
        <f t="shared" si="13"/>
        <v>3566.5736437671276</v>
      </c>
      <c r="E38" s="340">
        <f t="shared" si="13"/>
        <v>3134.4743687396349</v>
      </c>
      <c r="F38" s="340">
        <f t="shared" si="13"/>
        <v>2290.6646217347125</v>
      </c>
      <c r="G38" s="340">
        <f t="shared" si="13"/>
        <v>454.14818811314808</v>
      </c>
      <c r="H38" s="340">
        <f t="shared" si="13"/>
        <v>465.50505920310343</v>
      </c>
      <c r="I38" s="340">
        <f t="shared" si="13"/>
        <v>437.32707343300035</v>
      </c>
      <c r="J38" s="340">
        <f t="shared" si="13"/>
        <v>1997.7467131532039</v>
      </c>
      <c r="K38" s="340">
        <f t="shared" si="13"/>
        <v>2243.3426830802064</v>
      </c>
      <c r="L38" s="340">
        <f t="shared" si="13"/>
        <v>1847.5226284812925</v>
      </c>
      <c r="M38" s="340">
        <f t="shared" si="13"/>
        <v>1994.1353027420064</v>
      </c>
      <c r="N38" s="103"/>
    </row>
    <row r="39" spans="1:14" s="74" customFormat="1" x14ac:dyDescent="0.2">
      <c r="A39" s="341">
        <v>2023</v>
      </c>
      <c r="B39" s="340">
        <f>+B20</f>
        <v>10483.732458235478</v>
      </c>
      <c r="C39" s="340">
        <f t="shared" ref="C39:M39" si="14">+C20</f>
        <v>9991.8577184010446</v>
      </c>
      <c r="D39" s="340">
        <f t="shared" si="14"/>
        <v>9008.8427346397639</v>
      </c>
      <c r="E39" s="340">
        <f t="shared" si="14"/>
        <v>7307.0193761318142</v>
      </c>
      <c r="F39" s="340">
        <f t="shared" si="14"/>
        <v>4265.2032931853355</v>
      </c>
      <c r="G39" s="340">
        <f t="shared" si="14"/>
        <v>2780.6882968294094</v>
      </c>
      <c r="H39" s="340">
        <f t="shared" si="14"/>
        <v>2578.1191059999996</v>
      </c>
      <c r="I39" s="340">
        <f t="shared" si="14"/>
        <v>2659.5106129999999</v>
      </c>
      <c r="J39" s="340">
        <f t="shared" si="14"/>
        <v>2790.4697320000005</v>
      </c>
      <c r="K39" s="340">
        <f t="shared" si="14"/>
        <v>5038.0440149296774</v>
      </c>
      <c r="L39" s="340">
        <f t="shared" si="14"/>
        <v>8464.0722282333627</v>
      </c>
      <c r="M39" s="340">
        <f t="shared" si="14"/>
        <v>10435.174059932653</v>
      </c>
      <c r="N39" s="103"/>
    </row>
    <row r="40" spans="1:14" s="74" customFormat="1" x14ac:dyDescent="0.2">
      <c r="A40" s="341">
        <v>2024</v>
      </c>
      <c r="B40" s="340">
        <f>+B21</f>
        <v>11740.203434999998</v>
      </c>
      <c r="C40" s="340">
        <f t="shared" ref="C40:G40" si="15">+C21</f>
        <v>8167.0624819999975</v>
      </c>
      <c r="D40" s="340">
        <f t="shared" si="15"/>
        <v>7496.3045959999999</v>
      </c>
      <c r="E40" s="340">
        <f t="shared" si="15"/>
        <v>5462.6649000000007</v>
      </c>
      <c r="F40" s="340">
        <f t="shared" si="15"/>
        <v>3431.1958860000009</v>
      </c>
      <c r="G40" s="340">
        <f t="shared" si="15"/>
        <v>2713.8973060000003</v>
      </c>
      <c r="H40" s="340"/>
      <c r="I40" s="340"/>
      <c r="J40" s="340"/>
      <c r="K40" s="340"/>
      <c r="L40" s="340"/>
      <c r="M40" s="340"/>
      <c r="N40" s="103"/>
    </row>
    <row r="41" spans="1:14" s="74" customFormat="1" ht="12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  <row r="42" spans="1:14" s="74" customFormat="1" ht="12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</row>
    <row r="43" spans="1:14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</row>
    <row r="47" spans="1:14" x14ac:dyDescent="0.2">
      <c r="A47" s="337"/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47"/>
  <dimension ref="A1:P39"/>
  <sheetViews>
    <sheetView showGridLines="0" zoomScaleNormal="100" zoomScaleSheetLayoutView="100" workbookViewId="0">
      <selection activeCell="I40" sqref="I40"/>
    </sheetView>
  </sheetViews>
  <sheetFormatPr defaultColWidth="9.140625" defaultRowHeight="12" x14ac:dyDescent="0.2"/>
  <cols>
    <col min="1" max="1" width="21" style="66" customWidth="1"/>
    <col min="2" max="2" width="9.42578125" style="131" customWidth="1"/>
    <col min="3" max="3" width="10.7109375" style="131" customWidth="1"/>
    <col min="4" max="4" width="10.7109375" style="66" customWidth="1"/>
    <col min="5" max="5" width="8.7109375" style="66" customWidth="1"/>
    <col min="6" max="6" width="4.7109375" style="131" customWidth="1"/>
    <col min="7" max="7" width="18.7109375" style="66" bestFit="1" customWidth="1"/>
    <col min="8" max="8" width="9.5703125" style="131" customWidth="1"/>
    <col min="9" max="9" width="9.28515625" style="66" customWidth="1"/>
    <col min="10" max="10" width="10.7109375" style="131" customWidth="1"/>
    <col min="11" max="11" width="9.28515625" style="66" customWidth="1"/>
    <col min="12" max="12" width="7.85546875" style="66" customWidth="1"/>
    <col min="13" max="15" width="8.5703125" style="66" customWidth="1"/>
    <col min="16" max="16" width="10.42578125" style="66" customWidth="1"/>
    <col min="17" max="17" width="10" style="66" customWidth="1"/>
    <col min="18" max="18" width="11.42578125" style="66" bestFit="1" customWidth="1"/>
    <col min="19" max="16384" width="9.140625" style="66"/>
  </cols>
  <sheetData>
    <row r="1" spans="1:16" s="76" customFormat="1" ht="18" x14ac:dyDescent="0.25">
      <c r="A1" s="234" t="s">
        <v>289</v>
      </c>
      <c r="B1" s="132"/>
      <c r="C1" s="132"/>
      <c r="D1" s="72"/>
      <c r="E1" s="72"/>
      <c r="F1" s="132"/>
      <c r="G1" s="72"/>
      <c r="H1" s="132"/>
      <c r="K1" s="239" t="str">
        <f>'3'!N1</f>
        <v>IV. čtvrtletí 2023</v>
      </c>
      <c r="M1" s="72"/>
      <c r="N1" s="72"/>
    </row>
    <row r="2" spans="1:16" ht="6" customHeight="1" x14ac:dyDescent="0.2">
      <c r="A2" s="7"/>
      <c r="B2" s="130"/>
      <c r="C2" s="130"/>
      <c r="D2" s="7"/>
      <c r="E2" s="7"/>
      <c r="F2" s="130"/>
      <c r="G2" s="7"/>
      <c r="H2" s="130"/>
      <c r="I2" s="7"/>
      <c r="J2" s="130"/>
      <c r="K2" s="7"/>
      <c r="L2" s="7"/>
      <c r="M2" s="7"/>
      <c r="N2" s="7"/>
      <c r="O2" s="7"/>
      <c r="P2" s="7"/>
    </row>
    <row r="3" spans="1:16" ht="24" x14ac:dyDescent="0.2">
      <c r="A3" s="245"/>
      <c r="B3" s="208" t="s">
        <v>334</v>
      </c>
      <c r="C3" s="208" t="s">
        <v>335</v>
      </c>
      <c r="D3" s="208" t="s">
        <v>325</v>
      </c>
      <c r="E3" s="208" t="s">
        <v>170</v>
      </c>
      <c r="F3" s="135"/>
      <c r="G3" s="245"/>
      <c r="H3" s="208" t="s">
        <v>334</v>
      </c>
      <c r="I3" s="208" t="s">
        <v>335</v>
      </c>
      <c r="J3" s="208" t="s">
        <v>325</v>
      </c>
      <c r="K3" s="208" t="s">
        <v>170</v>
      </c>
    </row>
    <row r="4" spans="1:16" s="79" customFormat="1" x14ac:dyDescent="0.2">
      <c r="A4" s="246" t="s">
        <v>59</v>
      </c>
      <c r="B4" s="216">
        <f>SUM(B5:B20)</f>
        <v>25273.934056999999</v>
      </c>
      <c r="C4" s="216">
        <f>SUM(C5:C20)</f>
        <v>29448.770146895618</v>
      </c>
      <c r="D4" s="216">
        <f t="shared" ref="D4:D20" si="0">+B4-C4</f>
        <v>-4174.8360898956198</v>
      </c>
      <c r="E4" s="204">
        <f t="shared" ref="E4:E17" si="1">+B4/C4-1</f>
        <v>-0.14176605912813356</v>
      </c>
      <c r="F4" s="133"/>
      <c r="G4" s="246" t="s">
        <v>116</v>
      </c>
      <c r="H4" s="216">
        <f>SUM(H5:H20)</f>
        <v>11607.758092</v>
      </c>
      <c r="I4" s="216">
        <f>SUM(I5:I20)</f>
        <v>14352.910966146559</v>
      </c>
      <c r="J4" s="216">
        <f t="shared" ref="J4:J20" si="2">+H4-I4</f>
        <v>-2745.152874146559</v>
      </c>
      <c r="K4" s="204">
        <f t="shared" ref="K4:K20" si="3">+H4/I4-1</f>
        <v>-0.19126105363723112</v>
      </c>
    </row>
    <row r="5" spans="1:16" x14ac:dyDescent="0.2">
      <c r="A5" s="198" t="s">
        <v>40</v>
      </c>
      <c r="B5" s="217">
        <f>+'4.1'!E8+'4.1'!F8+'4.1'!G8</f>
        <v>5730.1443410000011</v>
      </c>
      <c r="C5" s="217">
        <v>5218.2120169999998</v>
      </c>
      <c r="D5" s="217">
        <f t="shared" si="0"/>
        <v>511.93232400000124</v>
      </c>
      <c r="E5" s="247">
        <f t="shared" si="1"/>
        <v>9.8104929874872404E-2</v>
      </c>
      <c r="G5" s="198" t="s">
        <v>40</v>
      </c>
      <c r="H5" s="217">
        <f>+'5.1'!E8+'5.1'!F8+'5.1'!G8</f>
        <v>1535.7245210000001</v>
      </c>
      <c r="I5" s="217">
        <v>1697.7215029999995</v>
      </c>
      <c r="J5" s="217">
        <f t="shared" si="2"/>
        <v>-161.99698199999943</v>
      </c>
      <c r="K5" s="247">
        <f t="shared" si="3"/>
        <v>-9.542023336203187E-2</v>
      </c>
    </row>
    <row r="6" spans="1:16" x14ac:dyDescent="0.2">
      <c r="A6" s="198" t="s">
        <v>39</v>
      </c>
      <c r="B6" s="290">
        <f>+'4.1'!E9+'4.1'!F9+'4.1'!G9</f>
        <v>897.34201899999994</v>
      </c>
      <c r="C6" s="217">
        <v>995.81867000000011</v>
      </c>
      <c r="D6" s="217">
        <f t="shared" si="0"/>
        <v>-98.476651000000174</v>
      </c>
      <c r="E6" s="247">
        <f t="shared" si="1"/>
        <v>-9.889014332298085E-2</v>
      </c>
      <c r="G6" s="198" t="s">
        <v>39</v>
      </c>
      <c r="H6" s="217">
        <f>+'5.1'!E9+'5.1'!F9+'5.1'!G9</f>
        <v>101.65936900000003</v>
      </c>
      <c r="I6" s="217">
        <v>127.437022</v>
      </c>
      <c r="J6" s="217">
        <f t="shared" si="2"/>
        <v>-25.777652999999972</v>
      </c>
      <c r="K6" s="247">
        <f t="shared" si="3"/>
        <v>-0.20227758460959622</v>
      </c>
    </row>
    <row r="7" spans="1:16" x14ac:dyDescent="0.2">
      <c r="A7" s="198" t="s">
        <v>38</v>
      </c>
      <c r="B7" s="290">
        <f>+'4.1'!E10+'4.1'!F10+'4.1'!G10</f>
        <v>1295.2439439999998</v>
      </c>
      <c r="C7" s="217">
        <v>2004.7995159999996</v>
      </c>
      <c r="D7" s="217">
        <f t="shared" si="0"/>
        <v>-709.55557199999976</v>
      </c>
      <c r="E7" s="247">
        <f t="shared" si="1"/>
        <v>-0.35392844338655549</v>
      </c>
      <c r="G7" s="198" t="s">
        <v>38</v>
      </c>
      <c r="H7" s="217">
        <f>+'5.1'!E10+'5.1'!F10+'5.1'!G10</f>
        <v>667.14557600000001</v>
      </c>
      <c r="I7" s="217">
        <v>1230.4109640000001</v>
      </c>
      <c r="J7" s="217">
        <f t="shared" si="2"/>
        <v>-563.26538800000014</v>
      </c>
      <c r="K7" s="247">
        <f t="shared" si="3"/>
        <v>-0.45778638559010765</v>
      </c>
    </row>
    <row r="8" spans="1:16" x14ac:dyDescent="0.2">
      <c r="A8" s="198" t="s">
        <v>60</v>
      </c>
      <c r="B8" s="290">
        <f>+'4.1'!E11+'4.1'!F11+'4.1'!G11</f>
        <v>31.163132000000001</v>
      </c>
      <c r="C8" s="217">
        <v>29.273562999999999</v>
      </c>
      <c r="D8" s="217">
        <f t="shared" si="0"/>
        <v>1.8895690000000016</v>
      </c>
      <c r="E8" s="247">
        <f t="shared" si="1"/>
        <v>6.4548650944881603E-2</v>
      </c>
      <c r="G8" s="198" t="s">
        <v>60</v>
      </c>
      <c r="H8" s="217">
        <f>+'5.1'!E11+'5.1'!F11+'5.1'!G11</f>
        <v>22.115874999999999</v>
      </c>
      <c r="I8" s="217">
        <v>18.719253000000002</v>
      </c>
      <c r="J8" s="217">
        <f t="shared" si="2"/>
        <v>3.3966219999999971</v>
      </c>
      <c r="K8" s="247">
        <f t="shared" si="3"/>
        <v>0.18145072348773739</v>
      </c>
    </row>
    <row r="9" spans="1:16" x14ac:dyDescent="0.2">
      <c r="A9" s="198" t="s">
        <v>189</v>
      </c>
      <c r="B9" s="290">
        <f>+'4.1'!E12+'4.1'!F12+'4.1'!G12</f>
        <v>14.382480000000001</v>
      </c>
      <c r="C9" s="217">
        <v>12.508679788716597</v>
      </c>
      <c r="D9" s="217">
        <f t="shared" si="0"/>
        <v>1.8738002112834042</v>
      </c>
      <c r="E9" s="247">
        <f t="shared" si="1"/>
        <v>0.14979999831586199</v>
      </c>
      <c r="G9" s="198" t="s">
        <v>189</v>
      </c>
      <c r="H9" s="217">
        <f>+'5.1'!E12+'5.1'!F12+'5.1'!G12</f>
        <v>12.769789000000003</v>
      </c>
      <c r="I9" s="217">
        <v>11.608225788716597</v>
      </c>
      <c r="J9" s="217">
        <f t="shared" si="2"/>
        <v>1.161563211283406</v>
      </c>
      <c r="K9" s="247">
        <f t="shared" si="3"/>
        <v>0.10006380237817791</v>
      </c>
    </row>
    <row r="10" spans="1:16" x14ac:dyDescent="0.2">
      <c r="A10" s="198" t="s">
        <v>190</v>
      </c>
      <c r="B10" s="290">
        <f>+'4.1'!E13+'4.1'!F13+'4.1'!G13</f>
        <v>0.30272999999999994</v>
      </c>
      <c r="C10" s="217">
        <v>0.15972999999999998</v>
      </c>
      <c r="D10" s="217">
        <f t="shared" si="0"/>
        <v>0.14299999999999996</v>
      </c>
      <c r="E10" s="247">
        <f t="shared" si="1"/>
        <v>0.89526075251987725</v>
      </c>
      <c r="G10" s="198" t="s">
        <v>190</v>
      </c>
      <c r="H10" s="217">
        <f>+'5.1'!E13+'5.1'!F13+'5.1'!G13</f>
        <v>0.30272999999999994</v>
      </c>
      <c r="I10" s="217">
        <v>0.15972999999999998</v>
      </c>
      <c r="J10" s="217">
        <f t="shared" si="2"/>
        <v>0.14299999999999996</v>
      </c>
      <c r="K10" s="247">
        <f t="shared" si="3"/>
        <v>0.89526075251987725</v>
      </c>
    </row>
    <row r="11" spans="1:16" x14ac:dyDescent="0.2">
      <c r="A11" s="198" t="s">
        <v>37</v>
      </c>
      <c r="B11" s="290">
        <f>+'4.1'!E14+'4.1'!F14+'4.1'!G14</f>
        <v>8211.1220790000007</v>
      </c>
      <c r="C11" s="217">
        <v>10842.135335000003</v>
      </c>
      <c r="D11" s="217">
        <f t="shared" si="0"/>
        <v>-2631.013256000002</v>
      </c>
      <c r="E11" s="247">
        <f t="shared" si="1"/>
        <v>-0.24266559812315802</v>
      </c>
      <c r="G11" s="198" t="s">
        <v>37</v>
      </c>
      <c r="H11" s="217">
        <f>+'5.1'!E14+'5.1'!F14+'5.1'!G14</f>
        <v>4686.1771749999998</v>
      </c>
      <c r="I11" s="217">
        <v>6087.7129709999999</v>
      </c>
      <c r="J11" s="217">
        <f t="shared" si="2"/>
        <v>-1401.5357960000001</v>
      </c>
      <c r="K11" s="247">
        <f t="shared" si="3"/>
        <v>-0.23022369856734171</v>
      </c>
    </row>
    <row r="12" spans="1:16" x14ac:dyDescent="0.2">
      <c r="A12" s="198" t="s">
        <v>72</v>
      </c>
      <c r="B12" s="290">
        <f>+'4.1'!E15+'4.1'!F15+'4.1'!G15</f>
        <v>257.66300000000001</v>
      </c>
      <c r="C12" s="217">
        <v>164.57300000000001</v>
      </c>
      <c r="D12" s="217">
        <f t="shared" si="0"/>
        <v>93.09</v>
      </c>
      <c r="E12" s="247">
        <f t="shared" si="1"/>
        <v>0.56564564053641853</v>
      </c>
      <c r="G12" s="198" t="s">
        <v>72</v>
      </c>
      <c r="H12" s="217">
        <f>+'5.1'!E15+'5.1'!F15+'5.1'!G15</f>
        <v>150.16279</v>
      </c>
      <c r="I12" s="217">
        <v>40.966949999999997</v>
      </c>
      <c r="J12" s="217">
        <f t="shared" si="2"/>
        <v>109.19584</v>
      </c>
      <c r="K12" s="247">
        <f t="shared" si="3"/>
        <v>2.6654617929819038</v>
      </c>
    </row>
    <row r="13" spans="1:16" x14ac:dyDescent="0.2">
      <c r="A13" s="198" t="s">
        <v>36</v>
      </c>
      <c r="B13" s="290">
        <f>+'4.1'!E16+'4.1'!F16+'4.1'!G16</f>
        <v>0</v>
      </c>
      <c r="C13" s="217">
        <v>0</v>
      </c>
      <c r="D13" s="217">
        <f t="shared" si="0"/>
        <v>0</v>
      </c>
      <c r="E13" s="247">
        <v>0</v>
      </c>
      <c r="G13" s="198" t="s">
        <v>36</v>
      </c>
      <c r="H13" s="217">
        <f>+'5.1'!E16+'5.1'!F16+'5.1'!G16</f>
        <v>0</v>
      </c>
      <c r="I13" s="217">
        <v>0</v>
      </c>
      <c r="J13" s="217">
        <f t="shared" si="2"/>
        <v>0</v>
      </c>
      <c r="K13" s="247">
        <v>0</v>
      </c>
    </row>
    <row r="14" spans="1:16" x14ac:dyDescent="0.2">
      <c r="A14" s="198" t="s">
        <v>35</v>
      </c>
      <c r="B14" s="290">
        <f>+'4.1'!E17+'4.1'!F17+'4.1'!G17</f>
        <v>1669.9268399999996</v>
      </c>
      <c r="C14" s="217">
        <v>2130.691648</v>
      </c>
      <c r="D14" s="217">
        <f t="shared" si="0"/>
        <v>-460.76480800000036</v>
      </c>
      <c r="E14" s="247">
        <f t="shared" si="1"/>
        <v>-0.21625128555438933</v>
      </c>
      <c r="G14" s="198" t="s">
        <v>35</v>
      </c>
      <c r="H14" s="217">
        <f>+'5.1'!E17+'5.1'!F17+'5.1'!G17</f>
        <v>250.59330399999999</v>
      </c>
      <c r="I14" s="217">
        <v>194.67327400000002</v>
      </c>
      <c r="J14" s="217">
        <f t="shared" si="2"/>
        <v>55.920029999999969</v>
      </c>
      <c r="K14" s="247">
        <f t="shared" si="3"/>
        <v>0.28725067828262829</v>
      </c>
    </row>
    <row r="15" spans="1:16" x14ac:dyDescent="0.2">
      <c r="A15" s="198" t="s">
        <v>34</v>
      </c>
      <c r="B15" s="290">
        <f>+'4.1'!E18+'4.1'!F18+'4.1'!G18</f>
        <v>38.670547999999997</v>
      </c>
      <c r="C15" s="217">
        <v>83.838740999999985</v>
      </c>
      <c r="D15" s="217">
        <f t="shared" si="0"/>
        <v>-45.168192999999988</v>
      </c>
      <c r="E15" s="247">
        <f t="shared" si="1"/>
        <v>-0.53875085027815484</v>
      </c>
      <c r="G15" s="198" t="s">
        <v>34</v>
      </c>
      <c r="H15" s="217">
        <f>+'5.1'!E18+'5.1'!F18+'5.1'!G18</f>
        <v>5.3521189999999983</v>
      </c>
      <c r="I15" s="217">
        <v>9.6457940000000004</v>
      </c>
      <c r="J15" s="217">
        <f t="shared" si="2"/>
        <v>-4.2936750000000021</v>
      </c>
      <c r="K15" s="247">
        <f t="shared" si="3"/>
        <v>-0.44513442853952734</v>
      </c>
    </row>
    <row r="16" spans="1:16" x14ac:dyDescent="0.2">
      <c r="A16" s="198" t="s">
        <v>33</v>
      </c>
      <c r="B16" s="290">
        <f>+'4.1'!E19+'4.1'!F19+'4.1'!G19</f>
        <v>1145.5658510000001</v>
      </c>
      <c r="C16" s="217">
        <v>1064.1027404766492</v>
      </c>
      <c r="D16" s="217">
        <f t="shared" si="0"/>
        <v>81.463110523350906</v>
      </c>
      <c r="E16" s="247">
        <f t="shared" si="1"/>
        <v>7.6555681537725073E-2</v>
      </c>
      <c r="G16" s="198" t="s">
        <v>33</v>
      </c>
      <c r="H16" s="217">
        <f>+'5.1'!E19+'5.1'!F19+'5.1'!G19</f>
        <v>756.35277699999995</v>
      </c>
      <c r="I16" s="217">
        <v>761.75070480377531</v>
      </c>
      <c r="J16" s="217">
        <f t="shared" si="2"/>
        <v>-5.3979278037753602</v>
      </c>
      <c r="K16" s="247">
        <f t="shared" si="3"/>
        <v>-7.0862130743494234E-3</v>
      </c>
    </row>
    <row r="17" spans="1:14" x14ac:dyDescent="0.2">
      <c r="A17" s="198" t="s">
        <v>32</v>
      </c>
      <c r="B17" s="290">
        <f>+'4.1'!E20+'4.1'!F20+'4.1'!G20</f>
        <v>1793.9097160000001</v>
      </c>
      <c r="C17" s="217">
        <v>1882.2977809999998</v>
      </c>
      <c r="D17" s="217">
        <f t="shared" si="0"/>
        <v>-88.388064999999642</v>
      </c>
      <c r="E17" s="247">
        <f t="shared" si="1"/>
        <v>-4.6957535567535014E-2</v>
      </c>
      <c r="G17" s="198" t="s">
        <v>32</v>
      </c>
      <c r="H17" s="217">
        <f>+'5.1'!E20+'5.1'!F20+'5.1'!G20</f>
        <v>520.53935399999989</v>
      </c>
      <c r="I17" s="217">
        <v>649.37911699999995</v>
      </c>
      <c r="J17" s="217">
        <f t="shared" si="2"/>
        <v>-128.83976300000006</v>
      </c>
      <c r="K17" s="247">
        <f t="shared" si="3"/>
        <v>-0.19840453692938831</v>
      </c>
    </row>
    <row r="18" spans="1:14" x14ac:dyDescent="0.2">
      <c r="A18" s="198" t="s">
        <v>3</v>
      </c>
      <c r="B18" s="290">
        <f>+'4.1'!E21+'4.1'!F21+'4.1'!G21</f>
        <v>0.13200000000000001</v>
      </c>
      <c r="C18" s="217">
        <v>0</v>
      </c>
      <c r="D18" s="217">
        <f t="shared" si="0"/>
        <v>0.13200000000000001</v>
      </c>
      <c r="E18" s="247">
        <v>0</v>
      </c>
      <c r="G18" s="198" t="s">
        <v>3</v>
      </c>
      <c r="H18" s="217">
        <f>+'5.1'!E21+'5.1'!F21+'5.1'!G21</f>
        <v>0.13200000000000001</v>
      </c>
      <c r="I18" s="217">
        <v>0</v>
      </c>
      <c r="J18" s="217">
        <f t="shared" si="2"/>
        <v>0.13200000000000001</v>
      </c>
      <c r="K18" s="247">
        <v>0</v>
      </c>
    </row>
    <row r="19" spans="1:14" x14ac:dyDescent="0.2">
      <c r="A19" s="198" t="s">
        <v>31</v>
      </c>
      <c r="B19" s="290">
        <f>+'4.1'!E22+'4.1'!F22+'4.1'!G22</f>
        <v>48.264191000000011</v>
      </c>
      <c r="C19" s="217">
        <v>131.18752799999999</v>
      </c>
      <c r="D19" s="217">
        <f t="shared" si="0"/>
        <v>-82.923336999999975</v>
      </c>
      <c r="E19" s="247">
        <f>+B19/C19-1</f>
        <v>-0.63209771739886722</v>
      </c>
      <c r="G19" s="198" t="s">
        <v>31</v>
      </c>
      <c r="H19" s="217">
        <f>+'5.1'!E22+'5.1'!F22+'5.1'!G22</f>
        <v>31.209756000000002</v>
      </c>
      <c r="I19" s="217">
        <v>67.714271999999994</v>
      </c>
      <c r="J19" s="217">
        <f t="shared" si="2"/>
        <v>-36.504515999999995</v>
      </c>
      <c r="K19" s="247">
        <f t="shared" si="3"/>
        <v>-0.53909633703216953</v>
      </c>
    </row>
    <row r="20" spans="1:14" x14ac:dyDescent="0.2">
      <c r="A20" s="198" t="s">
        <v>30</v>
      </c>
      <c r="B20" s="290">
        <f>+'4.1'!E23+'4.1'!F23+'4.1'!G23</f>
        <v>4140.1011859999999</v>
      </c>
      <c r="C20" s="217">
        <v>4889.1711976302504</v>
      </c>
      <c r="D20" s="217">
        <f t="shared" si="0"/>
        <v>-749.07001163025052</v>
      </c>
      <c r="E20" s="247">
        <f>+B20/C20-1</f>
        <v>-0.15321001890735997</v>
      </c>
      <c r="G20" s="198" t="s">
        <v>30</v>
      </c>
      <c r="H20" s="217">
        <f>+'5.1'!E23+'5.1'!F23+'5.1'!G23</f>
        <v>2867.5209570000006</v>
      </c>
      <c r="I20" s="217">
        <v>3455.0111855540672</v>
      </c>
      <c r="J20" s="217">
        <f t="shared" si="2"/>
        <v>-587.49022855406656</v>
      </c>
      <c r="K20" s="247">
        <f t="shared" si="3"/>
        <v>-0.17004003663156098</v>
      </c>
    </row>
    <row r="21" spans="1:14" s="77" customFormat="1" ht="11.25" x14ac:dyDescent="0.2">
      <c r="A21" s="190"/>
      <c r="B21" s="4"/>
      <c r="C21" s="4"/>
      <c r="D21" s="4"/>
      <c r="E21" s="163"/>
      <c r="F21" s="4"/>
      <c r="G21" s="190"/>
      <c r="H21" s="4"/>
      <c r="I21" s="4"/>
      <c r="K21" s="163"/>
    </row>
    <row r="22" spans="1:14" s="77" customFormat="1" x14ac:dyDescent="0.2">
      <c r="A22" s="71"/>
      <c r="B22" s="4"/>
      <c r="C22" s="4"/>
      <c r="D22" s="4"/>
      <c r="E22" s="4"/>
      <c r="F22" s="4"/>
      <c r="G22" s="71"/>
      <c r="H22" s="4"/>
      <c r="I22" s="4"/>
      <c r="J22" s="131"/>
      <c r="K22" s="131"/>
      <c r="L22" s="131"/>
      <c r="M22" s="131"/>
      <c r="N22" s="131"/>
    </row>
    <row r="23" spans="1:14" ht="24" x14ac:dyDescent="0.2">
      <c r="A23" s="245"/>
      <c r="B23" s="208" t="s">
        <v>334</v>
      </c>
      <c r="C23" s="208" t="s">
        <v>335</v>
      </c>
      <c r="D23" s="208" t="s">
        <v>325</v>
      </c>
      <c r="E23" s="208" t="s">
        <v>170</v>
      </c>
      <c r="G23" s="245"/>
      <c r="H23" s="208" t="s">
        <v>334</v>
      </c>
      <c r="I23" s="208" t="s">
        <v>335</v>
      </c>
      <c r="J23" s="208" t="s">
        <v>325</v>
      </c>
      <c r="K23" s="208" t="s">
        <v>170</v>
      </c>
    </row>
    <row r="24" spans="1:14" x14ac:dyDescent="0.2">
      <c r="A24" s="246" t="s">
        <v>59</v>
      </c>
      <c r="B24" s="216">
        <f>SUM(B25:B38)</f>
        <v>25273.934056999999</v>
      </c>
      <c r="C24" s="216">
        <f>SUM(C25:C38)</f>
        <v>29448.770146895615</v>
      </c>
      <c r="D24" s="216">
        <f t="shared" ref="D24:D38" si="4">+B24-C24</f>
        <v>-4174.8360898956162</v>
      </c>
      <c r="E24" s="204">
        <f t="shared" ref="E24:E38" si="5">+B24/C24-1</f>
        <v>-0.14176605912813345</v>
      </c>
      <c r="F24" s="133"/>
      <c r="G24" s="246" t="s">
        <v>116</v>
      </c>
      <c r="H24" s="216">
        <f>SUM(H25:H38)</f>
        <v>11607.758092000002</v>
      </c>
      <c r="I24" s="216">
        <f>SUM(I25:I38)</f>
        <v>14352.910966146559</v>
      </c>
      <c r="J24" s="216">
        <f t="shared" ref="J24:J38" si="6">+H24-I24</f>
        <v>-2745.1528741465572</v>
      </c>
      <c r="K24" s="204">
        <f t="shared" ref="K24:K38" si="7">+H24/I24-1</f>
        <v>-0.19126105363723089</v>
      </c>
    </row>
    <row r="25" spans="1:14" x14ac:dyDescent="0.2">
      <c r="A25" s="198" t="s">
        <v>129</v>
      </c>
      <c r="B25" s="217">
        <f>+'4.2'!E7+'4.2'!F7+'4.2'!G7</f>
        <v>792.87163299999986</v>
      </c>
      <c r="C25" s="217">
        <v>844.74833799999988</v>
      </c>
      <c r="D25" s="217">
        <f t="shared" si="4"/>
        <v>-51.876705000000015</v>
      </c>
      <c r="E25" s="247">
        <f t="shared" si="5"/>
        <v>-6.1410839970187703E-2</v>
      </c>
      <c r="G25" s="198" t="s">
        <v>129</v>
      </c>
      <c r="H25" s="217">
        <f>+'5.2'!E7+'5.2'!F7+'5.2'!G7</f>
        <v>582.66225099999997</v>
      </c>
      <c r="I25" s="217">
        <v>642.04531799999995</v>
      </c>
      <c r="J25" s="217">
        <f t="shared" si="6"/>
        <v>-59.383066999999983</v>
      </c>
      <c r="K25" s="247">
        <f t="shared" si="7"/>
        <v>-9.2490460307351641E-2</v>
      </c>
    </row>
    <row r="26" spans="1:14" x14ac:dyDescent="0.2">
      <c r="A26" s="198" t="s">
        <v>99</v>
      </c>
      <c r="B26" s="290">
        <f>+'4.2'!E8+'4.2'!F8+'4.2'!G8</f>
        <v>1079.6623630000001</v>
      </c>
      <c r="C26" s="217">
        <v>1430.525286000001</v>
      </c>
      <c r="D26" s="217">
        <f t="shared" si="4"/>
        <v>-350.86292300000082</v>
      </c>
      <c r="E26" s="247">
        <f t="shared" si="5"/>
        <v>-0.24526859219739827</v>
      </c>
      <c r="G26" s="198" t="s">
        <v>99</v>
      </c>
      <c r="H26" s="217">
        <f>+'5.2'!E8+'5.2'!F8+'5.2'!G8</f>
        <v>567.82498900000007</v>
      </c>
      <c r="I26" s="217">
        <v>859.21278400000006</v>
      </c>
      <c r="J26" s="217">
        <f t="shared" si="6"/>
        <v>-291.38779499999998</v>
      </c>
      <c r="K26" s="247">
        <f t="shared" si="7"/>
        <v>-0.33913344915966703</v>
      </c>
    </row>
    <row r="27" spans="1:14" x14ac:dyDescent="0.2">
      <c r="A27" s="198" t="s">
        <v>100</v>
      </c>
      <c r="B27" s="290">
        <f>+'4.2'!E9+'4.2'!F9+'4.2'!G9</f>
        <v>1058.6981109999997</v>
      </c>
      <c r="C27" s="217">
        <v>1268.192605</v>
      </c>
      <c r="D27" s="217">
        <f t="shared" si="4"/>
        <v>-209.49449400000026</v>
      </c>
      <c r="E27" s="247">
        <f t="shared" si="5"/>
        <v>-0.16519138589362792</v>
      </c>
      <c r="G27" s="198" t="s">
        <v>100</v>
      </c>
      <c r="H27" s="217">
        <f>+'5.2'!E9+'5.2'!F9+'5.2'!G9</f>
        <v>717.58979599999998</v>
      </c>
      <c r="I27" s="217">
        <v>899.36171300000001</v>
      </c>
      <c r="J27" s="217">
        <f t="shared" si="6"/>
        <v>-181.77191700000003</v>
      </c>
      <c r="K27" s="247">
        <f t="shared" si="7"/>
        <v>-0.20211213616561863</v>
      </c>
    </row>
    <row r="28" spans="1:14" x14ac:dyDescent="0.2">
      <c r="A28" s="198" t="s">
        <v>101</v>
      </c>
      <c r="B28" s="290">
        <f>+'4.2'!E10+'4.2'!F10+'4.2'!G10</f>
        <v>1378.2787169999999</v>
      </c>
      <c r="C28" s="217">
        <v>2071.9816920000003</v>
      </c>
      <c r="D28" s="217">
        <f t="shared" si="4"/>
        <v>-693.70297500000038</v>
      </c>
      <c r="E28" s="247">
        <f t="shared" si="5"/>
        <v>-0.33480169138482918</v>
      </c>
      <c r="G28" s="198" t="s">
        <v>101</v>
      </c>
      <c r="H28" s="217">
        <f>+'5.2'!E10+'5.2'!F10+'5.2'!G10</f>
        <v>522.03519400000005</v>
      </c>
      <c r="I28" s="217">
        <v>637.58620300000007</v>
      </c>
      <c r="J28" s="217">
        <f t="shared" si="6"/>
        <v>-115.55100900000002</v>
      </c>
      <c r="K28" s="247">
        <f t="shared" si="7"/>
        <v>-0.18123197844668548</v>
      </c>
    </row>
    <row r="29" spans="1:14" x14ac:dyDescent="0.2">
      <c r="A29" s="198" t="s">
        <v>128</v>
      </c>
      <c r="B29" s="290">
        <f>+'4.2'!E11+'4.2'!F11+'4.2'!G11</f>
        <v>668.64350400000001</v>
      </c>
      <c r="C29" s="217">
        <v>738.86005000000011</v>
      </c>
      <c r="D29" s="217">
        <f t="shared" si="4"/>
        <v>-70.216546000000108</v>
      </c>
      <c r="E29" s="247">
        <f t="shared" si="5"/>
        <v>-9.5033621049074313E-2</v>
      </c>
      <c r="G29" s="198" t="s">
        <v>128</v>
      </c>
      <c r="H29" s="217">
        <f>+'5.2'!E11+'5.2'!F11+'5.2'!G11</f>
        <v>212.00411900000006</v>
      </c>
      <c r="I29" s="217">
        <v>268.15105700000004</v>
      </c>
      <c r="J29" s="217">
        <f t="shared" si="6"/>
        <v>-56.146937999999977</v>
      </c>
      <c r="K29" s="247">
        <f t="shared" si="7"/>
        <v>-0.20938548081128749</v>
      </c>
    </row>
    <row r="30" spans="1:14" x14ac:dyDescent="0.2">
      <c r="A30" s="198" t="s">
        <v>102</v>
      </c>
      <c r="B30" s="290">
        <f>+'4.2'!E12+'4.2'!F12+'4.2'!G12</f>
        <v>692.47146699999996</v>
      </c>
      <c r="C30" s="217">
        <v>777.92932899999983</v>
      </c>
      <c r="D30" s="217">
        <f t="shared" si="4"/>
        <v>-85.457861999999864</v>
      </c>
      <c r="E30" s="247">
        <f t="shared" si="5"/>
        <v>-0.10985298897247242</v>
      </c>
      <c r="G30" s="198" t="s">
        <v>102</v>
      </c>
      <c r="H30" s="217">
        <f>+'5.2'!E12+'5.2'!F12+'5.2'!G12</f>
        <v>464.96220200000005</v>
      </c>
      <c r="I30" s="217">
        <v>541.84758199999999</v>
      </c>
      <c r="J30" s="217">
        <f t="shared" si="6"/>
        <v>-76.885379999999941</v>
      </c>
      <c r="K30" s="247">
        <f t="shared" si="7"/>
        <v>-0.14189484747022452</v>
      </c>
    </row>
    <row r="31" spans="1:14" x14ac:dyDescent="0.2">
      <c r="A31" s="198" t="s">
        <v>103</v>
      </c>
      <c r="B31" s="290">
        <f>+'4.2'!E13+'4.2'!F13+'4.2'!G13</f>
        <v>369.87543599999998</v>
      </c>
      <c r="C31" s="217">
        <v>434.503258895616</v>
      </c>
      <c r="D31" s="217">
        <f t="shared" si="4"/>
        <v>-64.627822895616021</v>
      </c>
      <c r="E31" s="247">
        <f t="shared" si="5"/>
        <v>-0.14873955850154408</v>
      </c>
      <c r="G31" s="198" t="s">
        <v>103</v>
      </c>
      <c r="H31" s="217">
        <f>+'5.2'!E13+'5.2'!F13+'5.2'!G13</f>
        <v>266.74282000000005</v>
      </c>
      <c r="I31" s="217">
        <v>341.29143137723702</v>
      </c>
      <c r="J31" s="217">
        <f t="shared" si="6"/>
        <v>-74.548611377236966</v>
      </c>
      <c r="K31" s="247">
        <f t="shared" si="7"/>
        <v>-0.21843094939830687</v>
      </c>
    </row>
    <row r="32" spans="1:14" x14ac:dyDescent="0.2">
      <c r="A32" s="198" t="s">
        <v>104</v>
      </c>
      <c r="B32" s="290">
        <f>+'4.2'!E14+'4.2'!F14+'4.2'!G14</f>
        <v>4753.2079319999993</v>
      </c>
      <c r="C32" s="217">
        <v>5966.7995959999998</v>
      </c>
      <c r="D32" s="217">
        <f t="shared" si="4"/>
        <v>-1213.5916640000005</v>
      </c>
      <c r="E32" s="247">
        <f t="shared" si="5"/>
        <v>-0.20339071967718902</v>
      </c>
      <c r="G32" s="198" t="s">
        <v>104</v>
      </c>
      <c r="H32" s="217">
        <f>+'5.2'!E14+'5.2'!F14+'5.2'!G14</f>
        <v>1464.447494</v>
      </c>
      <c r="I32" s="217">
        <v>2389.2577770000012</v>
      </c>
      <c r="J32" s="217">
        <f t="shared" si="6"/>
        <v>-924.81028300000116</v>
      </c>
      <c r="K32" s="247">
        <f t="shared" si="7"/>
        <v>-0.38707011520590762</v>
      </c>
    </row>
    <row r="33" spans="1:11" x14ac:dyDescent="0.2">
      <c r="A33" s="198" t="s">
        <v>105</v>
      </c>
      <c r="B33" s="290">
        <f>+'4.2'!E15+'4.2'!F15+'4.2'!G15</f>
        <v>1052.3631440000001</v>
      </c>
      <c r="C33" s="217">
        <v>1158.6078619999998</v>
      </c>
      <c r="D33" s="217">
        <f t="shared" si="4"/>
        <v>-106.24471799999969</v>
      </c>
      <c r="E33" s="247">
        <f t="shared" si="5"/>
        <v>-9.1700325437632624E-2</v>
      </c>
      <c r="G33" s="198" t="s">
        <v>105</v>
      </c>
      <c r="H33" s="217">
        <f>+'5.2'!E15+'5.2'!F15+'5.2'!G15</f>
        <v>441.40861899999993</v>
      </c>
      <c r="I33" s="217">
        <v>550.17863599999987</v>
      </c>
      <c r="J33" s="217">
        <f t="shared" si="6"/>
        <v>-108.77001699999994</v>
      </c>
      <c r="K33" s="247">
        <f t="shared" si="7"/>
        <v>-0.19769945592725624</v>
      </c>
    </row>
    <row r="34" spans="1:11" x14ac:dyDescent="0.2">
      <c r="A34" s="198" t="s">
        <v>106</v>
      </c>
      <c r="B34" s="290">
        <f>+'4.2'!E16+'4.2'!F16+'4.2'!G16</f>
        <v>960.13787300000001</v>
      </c>
      <c r="C34" s="217">
        <v>1164.082686</v>
      </c>
      <c r="D34" s="217">
        <f t="shared" si="4"/>
        <v>-203.94481299999995</v>
      </c>
      <c r="E34" s="247">
        <f t="shared" si="5"/>
        <v>-0.17519787507603213</v>
      </c>
      <c r="G34" s="198" t="s">
        <v>106</v>
      </c>
      <c r="H34" s="217">
        <f>+'5.2'!E16+'5.2'!F16+'5.2'!G16</f>
        <v>452.58958400000006</v>
      </c>
      <c r="I34" s="217">
        <v>617.78173699999991</v>
      </c>
      <c r="J34" s="217">
        <f t="shared" si="6"/>
        <v>-165.19215299999985</v>
      </c>
      <c r="K34" s="247">
        <f t="shared" si="7"/>
        <v>-0.26739565627528394</v>
      </c>
    </row>
    <row r="35" spans="1:11" x14ac:dyDescent="0.2">
      <c r="A35" s="198" t="s">
        <v>107</v>
      </c>
      <c r="B35" s="290">
        <f>+'4.2'!E17+'4.2'!F17+'4.2'!G17</f>
        <v>883.57247200000018</v>
      </c>
      <c r="C35" s="217">
        <v>1052.4780900000001</v>
      </c>
      <c r="D35" s="217">
        <f t="shared" si="4"/>
        <v>-168.90561799999989</v>
      </c>
      <c r="E35" s="247">
        <f t="shared" si="5"/>
        <v>-0.16048373795600812</v>
      </c>
      <c r="G35" s="198" t="s">
        <v>107</v>
      </c>
      <c r="H35" s="217">
        <f>+'5.2'!E17+'5.2'!F17+'5.2'!G17</f>
        <v>563.63145299999996</v>
      </c>
      <c r="I35" s="217">
        <v>688.00544800000011</v>
      </c>
      <c r="J35" s="217">
        <f t="shared" si="6"/>
        <v>-124.37399500000015</v>
      </c>
      <c r="K35" s="247">
        <f t="shared" si="7"/>
        <v>-0.18077472403968542</v>
      </c>
    </row>
    <row r="36" spans="1:11" x14ac:dyDescent="0.2">
      <c r="A36" s="198" t="s">
        <v>108</v>
      </c>
      <c r="B36" s="290">
        <f>+'4.2'!E18+'4.2'!F18+'4.2'!G18</f>
        <v>3982.7146730000013</v>
      </c>
      <c r="C36" s="217">
        <v>4767.6518389999983</v>
      </c>
      <c r="D36" s="217">
        <f t="shared" si="4"/>
        <v>-784.93716599999698</v>
      </c>
      <c r="E36" s="247">
        <f t="shared" si="5"/>
        <v>-0.16463810540423929</v>
      </c>
      <c r="G36" s="198" t="s">
        <v>108</v>
      </c>
      <c r="H36" s="217">
        <f>+'5.2'!E18+'5.2'!F18+'5.2'!G18</f>
        <v>2778.2207190000004</v>
      </c>
      <c r="I36" s="217">
        <v>3123.5435400000006</v>
      </c>
      <c r="J36" s="217">
        <f t="shared" si="6"/>
        <v>-345.3228210000002</v>
      </c>
      <c r="K36" s="247">
        <f t="shared" si="7"/>
        <v>-0.11055482869945843</v>
      </c>
    </row>
    <row r="37" spans="1:11" x14ac:dyDescent="0.2">
      <c r="A37" s="198" t="s">
        <v>109</v>
      </c>
      <c r="B37" s="290">
        <f>+'4.2'!E19+'4.2'!F19+'4.2'!G19</f>
        <v>6279.1213129999987</v>
      </c>
      <c r="C37" s="217">
        <v>6262.1673530000007</v>
      </c>
      <c r="D37" s="217">
        <f t="shared" si="4"/>
        <v>16.953959999998006</v>
      </c>
      <c r="E37" s="247">
        <f t="shared" si="5"/>
        <v>2.7073629694478463E-3</v>
      </c>
      <c r="G37" s="198" t="s">
        <v>109</v>
      </c>
      <c r="H37" s="217">
        <f>+'5.2'!E19+'5.2'!F19+'5.2'!G19</f>
        <v>2031.8892310000003</v>
      </c>
      <c r="I37" s="217">
        <v>2142.6556369999998</v>
      </c>
      <c r="J37" s="217">
        <f t="shared" si="6"/>
        <v>-110.76640599999951</v>
      </c>
      <c r="K37" s="247">
        <f t="shared" si="7"/>
        <v>-5.1695850741133142E-2</v>
      </c>
    </row>
    <row r="38" spans="1:11" x14ac:dyDescent="0.2">
      <c r="A38" s="198" t="s">
        <v>110</v>
      </c>
      <c r="B38" s="290">
        <f>+'4.2'!E20+'4.2'!F20+'4.2'!G20</f>
        <v>1322.3154189999998</v>
      </c>
      <c r="C38" s="217">
        <v>1510.242162</v>
      </c>
      <c r="D38" s="217">
        <f t="shared" si="4"/>
        <v>-187.92674300000022</v>
      </c>
      <c r="E38" s="247">
        <f t="shared" si="5"/>
        <v>-0.1244348408013789</v>
      </c>
      <c r="G38" s="198" t="s">
        <v>110</v>
      </c>
      <c r="H38" s="217">
        <f>+'5.2'!E20+'5.2'!F20+'5.2'!G20</f>
        <v>541.74962100000005</v>
      </c>
      <c r="I38" s="217">
        <v>651.99210276932263</v>
      </c>
      <c r="J38" s="217">
        <f t="shared" si="6"/>
        <v>-110.24248176932258</v>
      </c>
      <c r="K38" s="247">
        <f t="shared" si="7"/>
        <v>-0.16908560901438829</v>
      </c>
    </row>
    <row r="39" spans="1:11" s="77" customFormat="1" ht="11.25" x14ac:dyDescent="0.2">
      <c r="E39" s="16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6"/>
  <sheetViews>
    <sheetView showGridLines="0" zoomScaleNormal="100" zoomScaleSheetLayoutView="85" workbookViewId="0">
      <selection activeCell="D41" sqref="D41"/>
    </sheetView>
  </sheetViews>
  <sheetFormatPr defaultColWidth="9.140625" defaultRowHeight="12" x14ac:dyDescent="0.2"/>
  <cols>
    <col min="1" max="1" width="32.140625" style="160" bestFit="1" customWidth="1"/>
    <col min="2" max="2" width="9" style="160" bestFit="1" customWidth="1"/>
    <col min="3" max="3" width="9.5703125" style="160" bestFit="1" customWidth="1"/>
    <col min="4" max="4" width="10" style="160" bestFit="1" customWidth="1"/>
    <col min="5" max="5" width="10.28515625" style="160" bestFit="1" customWidth="1"/>
    <col min="6" max="6" width="8.7109375" style="160" customWidth="1"/>
    <col min="7" max="9" width="9.140625" style="160"/>
    <col min="10" max="10" width="9.140625" style="160" customWidth="1"/>
    <col min="11" max="11" width="12.7109375" style="160" customWidth="1"/>
    <col min="12" max="12" width="9.7109375" style="160" customWidth="1"/>
    <col min="13" max="16384" width="9.140625" style="160"/>
  </cols>
  <sheetData>
    <row r="1" spans="1:18" ht="18" x14ac:dyDescent="0.25">
      <c r="A1" s="237" t="s">
        <v>295</v>
      </c>
      <c r="B1" s="159"/>
      <c r="C1" s="159"/>
      <c r="D1" s="159"/>
      <c r="E1" s="159"/>
      <c r="K1" s="240" t="str">
        <f>'3'!N1</f>
        <v>IV. čtvrtletí 2023</v>
      </c>
    </row>
    <row r="2" spans="1:18" ht="6" customHeight="1" x14ac:dyDescent="0.2">
      <c r="A2" s="159"/>
      <c r="B2" s="159"/>
      <c r="C2" s="159"/>
      <c r="D2" s="159"/>
      <c r="E2" s="159"/>
    </row>
    <row r="3" spans="1:18" s="4" customFormat="1" ht="11.25" x14ac:dyDescent="0.2">
      <c r="E3" s="163"/>
      <c r="N3" s="3"/>
    </row>
    <row r="4" spans="1:18" ht="12" customHeight="1" x14ac:dyDescent="0.2">
      <c r="A4" s="243" t="s">
        <v>26</v>
      </c>
      <c r="B4" s="318" t="s">
        <v>42</v>
      </c>
      <c r="C4" s="318" t="s">
        <v>43</v>
      </c>
      <c r="D4" s="318" t="s">
        <v>44</v>
      </c>
      <c r="E4" s="318" t="s">
        <v>45</v>
      </c>
      <c r="F4" s="318" t="s">
        <v>7</v>
      </c>
    </row>
    <row r="5" spans="1:18" x14ac:dyDescent="0.2">
      <c r="A5" s="243" t="s">
        <v>290</v>
      </c>
      <c r="B5" s="244">
        <v>7671.9408000000003</v>
      </c>
      <c r="C5" s="244">
        <v>4633.9967153999996</v>
      </c>
      <c r="D5" s="244">
        <v>3745.8223309999994</v>
      </c>
      <c r="E5" s="244">
        <v>6136.9892919999984</v>
      </c>
      <c r="F5" s="196">
        <f t="shared" ref="F5:F6" si="0">SUM(B5:E5)</f>
        <v>22188.749138399999</v>
      </c>
    </row>
    <row r="6" spans="1:18" x14ac:dyDescent="0.2">
      <c r="A6" s="243" t="s">
        <v>291</v>
      </c>
      <c r="B6" s="244">
        <v>7021.2371049999983</v>
      </c>
      <c r="C6" s="244">
        <v>3965.4027319999996</v>
      </c>
      <c r="D6" s="244">
        <v>3547.4660890000009</v>
      </c>
      <c r="E6" s="244">
        <v>6203.9500329999992</v>
      </c>
      <c r="F6" s="196">
        <f t="shared" si="0"/>
        <v>20738.055958999998</v>
      </c>
      <c r="O6" s="161"/>
      <c r="P6" s="161"/>
      <c r="Q6" s="161"/>
      <c r="R6" s="161"/>
    </row>
    <row r="7" spans="1:18" x14ac:dyDescent="0.2">
      <c r="A7" s="243" t="s">
        <v>292</v>
      </c>
      <c r="B7" s="244">
        <v>7667.5807229664297</v>
      </c>
      <c r="C7" s="244">
        <v>4621.9647687183515</v>
      </c>
      <c r="D7" s="244">
        <v>3456.9184949999994</v>
      </c>
      <c r="E7" s="244">
        <v>6278.3488349999998</v>
      </c>
      <c r="F7" s="196">
        <f>SUM(B7:E7)</f>
        <v>22024.81282168478</v>
      </c>
      <c r="P7" s="162"/>
      <c r="Q7" s="162"/>
      <c r="R7" s="162"/>
    </row>
    <row r="8" spans="1:18" x14ac:dyDescent="0.2">
      <c r="A8" s="243" t="s">
        <v>293</v>
      </c>
      <c r="B8" s="244">
        <v>6952.8222269999997</v>
      </c>
      <c r="C8" s="244">
        <v>4444.882713</v>
      </c>
      <c r="D8" s="244">
        <v>3569.6563310000001</v>
      </c>
      <c r="E8" s="244">
        <v>5485.4993239999994</v>
      </c>
      <c r="F8" s="196">
        <f>SUM(B8:E8)</f>
        <v>20452.860594999998</v>
      </c>
      <c r="P8" s="162"/>
      <c r="Q8" s="162"/>
      <c r="R8" s="162"/>
    </row>
    <row r="9" spans="1:18" x14ac:dyDescent="0.2">
      <c r="A9" s="243" t="s">
        <v>312</v>
      </c>
      <c r="B9" s="244">
        <v>6362.3415779999996</v>
      </c>
      <c r="C9" s="244">
        <v>3693.0485550000003</v>
      </c>
      <c r="D9" s="244">
        <v>2884.346661</v>
      </c>
      <c r="E9" s="244">
        <v>4785.7502970000005</v>
      </c>
      <c r="F9" s="196">
        <f>SUM(B9:E9)</f>
        <v>17725.487091000003</v>
      </c>
    </row>
    <row r="10" spans="1:18" x14ac:dyDescent="0.2">
      <c r="A10" s="243" t="s">
        <v>326</v>
      </c>
      <c r="B10" s="244">
        <f>+'7.1'!B8+'7.1'!C8+'7.1'!D8</f>
        <v>4898.9787199999992</v>
      </c>
      <c r="C10" s="244">
        <f>+'7.1'!E8+'7.1'!F8+'7.1'!G8</f>
        <v>3036.383945</v>
      </c>
      <c r="D10" s="244"/>
      <c r="E10" s="244"/>
      <c r="F10" s="196"/>
    </row>
    <row r="11" spans="1:18" x14ac:dyDescent="0.2">
      <c r="A11" s="243" t="s">
        <v>294</v>
      </c>
      <c r="B11" s="196">
        <f>+B10-B9</f>
        <v>-1463.3628580000004</v>
      </c>
      <c r="C11" s="196">
        <f>+C10-C9</f>
        <v>-656.66461000000027</v>
      </c>
      <c r="D11" s="196"/>
      <c r="E11" s="196"/>
      <c r="F11" s="196"/>
    </row>
    <row r="12" spans="1:18" x14ac:dyDescent="0.2">
      <c r="A12" s="245" t="s">
        <v>294</v>
      </c>
      <c r="B12" s="201">
        <f>+(B10-B9)/B9</f>
        <v>-0.23000381857209373</v>
      </c>
      <c r="C12" s="201">
        <f>+(C10-C9)/C9</f>
        <v>-0.17781098737815004</v>
      </c>
      <c r="D12" s="201"/>
      <c r="E12" s="201"/>
      <c r="F12" s="201"/>
    </row>
    <row r="14" spans="1:18" x14ac:dyDescent="0.2">
      <c r="B14" s="326">
        <v>2019</v>
      </c>
      <c r="C14" s="326">
        <v>2020</v>
      </c>
      <c r="D14" s="326">
        <v>2021</v>
      </c>
      <c r="E14" s="326">
        <v>2022</v>
      </c>
    </row>
    <row r="16" spans="1:18" x14ac:dyDescent="0.2">
      <c r="A16" s="243" t="s">
        <v>25</v>
      </c>
      <c r="B16" s="318" t="s">
        <v>42</v>
      </c>
      <c r="C16" s="318" t="s">
        <v>43</v>
      </c>
      <c r="D16" s="318" t="s">
        <v>44</v>
      </c>
      <c r="E16" s="318" t="s">
        <v>45</v>
      </c>
      <c r="F16" s="318" t="s">
        <v>7</v>
      </c>
    </row>
    <row r="17" spans="1:6" x14ac:dyDescent="0.2">
      <c r="A17" s="243" t="s">
        <v>290</v>
      </c>
      <c r="B17" s="244">
        <v>14015.397265597716</v>
      </c>
      <c r="C17" s="244">
        <v>5663.1111253245599</v>
      </c>
      <c r="D17" s="244">
        <v>3090.2147482706205</v>
      </c>
      <c r="E17" s="244">
        <v>11080.062526775408</v>
      </c>
      <c r="F17" s="196">
        <f t="shared" ref="F17:F18" si="1">SUM(B17:E17)</f>
        <v>33848.785665968302</v>
      </c>
    </row>
    <row r="18" spans="1:6" x14ac:dyDescent="0.2">
      <c r="A18" s="243" t="s">
        <v>291</v>
      </c>
      <c r="B18" s="244">
        <v>13365.702517027044</v>
      </c>
      <c r="C18" s="244">
        <v>5557.4149748755744</v>
      </c>
      <c r="D18" s="244">
        <v>2881.1293208541133</v>
      </c>
      <c r="E18" s="244">
        <v>11704.285397282179</v>
      </c>
      <c r="F18" s="196">
        <f t="shared" si="1"/>
        <v>33508.532210038917</v>
      </c>
    </row>
    <row r="19" spans="1:6" x14ac:dyDescent="0.2">
      <c r="A19" s="243" t="s">
        <v>292</v>
      </c>
      <c r="B19" s="244">
        <v>14475.47323926062</v>
      </c>
      <c r="C19" s="244">
        <v>6886.6457983141918</v>
      </c>
      <c r="D19" s="244">
        <v>3111.065786985374</v>
      </c>
      <c r="E19" s="244">
        <v>12285.201532999999</v>
      </c>
      <c r="F19" s="196">
        <f>SUM(B19:E19)</f>
        <v>36758.386357560186</v>
      </c>
    </row>
    <row r="20" spans="1:6" x14ac:dyDescent="0.2">
      <c r="A20" s="243" t="s">
        <v>293</v>
      </c>
      <c r="B20" s="244">
        <v>12966.086234000002</v>
      </c>
      <c r="C20" s="244">
        <v>5233.3896450000011</v>
      </c>
      <c r="D20" s="244">
        <v>3145.012549</v>
      </c>
      <c r="E20" s="244">
        <v>10944.489931000007</v>
      </c>
      <c r="F20" s="196">
        <f>SUM(B20:E20)</f>
        <v>32288.978359000012</v>
      </c>
    </row>
    <row r="21" spans="1:6" x14ac:dyDescent="0.2">
      <c r="A21" s="243" t="s">
        <v>312</v>
      </c>
      <c r="B21" s="244">
        <v>12336.449079</v>
      </c>
      <c r="C21" s="244">
        <v>5396.062098999997</v>
      </c>
      <c r="D21" s="244">
        <v>2443.3230830000002</v>
      </c>
      <c r="E21" s="244">
        <v>10421.358761</v>
      </c>
      <c r="F21" s="196">
        <f>SUM(B21:E21)</f>
        <v>30597.193021999996</v>
      </c>
    </row>
    <row r="22" spans="1:6" x14ac:dyDescent="0.2">
      <c r="A22" s="243" t="s">
        <v>326</v>
      </c>
      <c r="B22" s="244">
        <f>+'7.1'!B13+'7.1'!C13+'7.1'!D13</f>
        <v>11752.960572</v>
      </c>
      <c r="C22" s="244">
        <f>+'7.1'!E13+'7.1'!F13+'7.1'!G13</f>
        <v>4131.1444250000004</v>
      </c>
      <c r="D22" s="244"/>
      <c r="E22" s="244"/>
      <c r="F22" s="196"/>
    </row>
    <row r="23" spans="1:6" x14ac:dyDescent="0.2">
      <c r="A23" s="243" t="s">
        <v>294</v>
      </c>
      <c r="B23" s="196">
        <f>+B22-B21</f>
        <v>-583.48850700000003</v>
      </c>
      <c r="C23" s="196">
        <f>+C22-C21</f>
        <v>-1264.9176739999966</v>
      </c>
      <c r="D23" s="196"/>
      <c r="E23" s="196"/>
      <c r="F23" s="196"/>
    </row>
    <row r="24" spans="1:6" x14ac:dyDescent="0.2">
      <c r="A24" s="245" t="s">
        <v>294</v>
      </c>
      <c r="B24" s="201">
        <f>+(B22-B21)/B21</f>
        <v>-4.7297930163166364E-2</v>
      </c>
      <c r="C24" s="201">
        <f>+(C22-C21)/C21</f>
        <v>-0.23441495868522572</v>
      </c>
      <c r="D24" s="201"/>
      <c r="E24" s="201"/>
      <c r="F24" s="201"/>
    </row>
    <row r="28" spans="1:6" x14ac:dyDescent="0.2">
      <c r="A28" s="243" t="s">
        <v>5</v>
      </c>
      <c r="B28" s="318" t="s">
        <v>42</v>
      </c>
      <c r="C28" s="318" t="s">
        <v>43</v>
      </c>
      <c r="D28" s="318" t="s">
        <v>44</v>
      </c>
      <c r="E28" s="318" t="s">
        <v>45</v>
      </c>
      <c r="F28" s="318" t="s">
        <v>7</v>
      </c>
    </row>
    <row r="29" spans="1:6" x14ac:dyDescent="0.2">
      <c r="A29" s="243" t="s">
        <v>290</v>
      </c>
      <c r="B29" s="244">
        <v>8000.2277954508227</v>
      </c>
      <c r="C29" s="244">
        <v>2947.9774611584162</v>
      </c>
      <c r="D29" s="244">
        <v>1375.0624167794851</v>
      </c>
      <c r="E29" s="244">
        <v>6345.6836996429729</v>
      </c>
      <c r="F29" s="196">
        <f t="shared" ref="F29:F30" si="2">SUM(B29:E29)</f>
        <v>18668.951373031698</v>
      </c>
    </row>
    <row r="30" spans="1:6" x14ac:dyDescent="0.2">
      <c r="A30" s="243" t="s">
        <v>291</v>
      </c>
      <c r="B30" s="244">
        <v>7761.4412209729589</v>
      </c>
      <c r="C30" s="244">
        <v>2666.4454051244275</v>
      </c>
      <c r="D30" s="244">
        <v>1502.5578261458868</v>
      </c>
      <c r="E30" s="244">
        <v>6727.5190452424795</v>
      </c>
      <c r="F30" s="196">
        <f t="shared" si="2"/>
        <v>18657.963497485754</v>
      </c>
    </row>
    <row r="31" spans="1:6" x14ac:dyDescent="0.2">
      <c r="A31" s="243" t="s">
        <v>292</v>
      </c>
      <c r="B31" s="244">
        <v>8891.9809219999988</v>
      </c>
      <c r="C31" s="244">
        <v>3340.5134649999991</v>
      </c>
      <c r="D31" s="244">
        <v>1333.2217679999999</v>
      </c>
      <c r="E31" s="244">
        <v>6446.5769939999973</v>
      </c>
      <c r="F31" s="196">
        <f>SUM(B31:E31)</f>
        <v>20012.293148999997</v>
      </c>
    </row>
    <row r="32" spans="1:6" x14ac:dyDescent="0.2">
      <c r="A32" s="243" t="s">
        <v>293</v>
      </c>
      <c r="B32" s="244">
        <v>7390.9582169999985</v>
      </c>
      <c r="C32" s="244">
        <v>2754.0628879999995</v>
      </c>
      <c r="D32" s="244">
        <v>1384.4316569999996</v>
      </c>
      <c r="E32" s="244">
        <v>5576.0934020000022</v>
      </c>
      <c r="F32" s="196">
        <f>SUM(B32:E32)</f>
        <v>17105.546163999999</v>
      </c>
    </row>
    <row r="33" spans="1:6" x14ac:dyDescent="0.2">
      <c r="A33" s="243" t="s">
        <v>312</v>
      </c>
      <c r="B33" s="244">
        <v>6707.7180779999999</v>
      </c>
      <c r="C33" s="244">
        <v>2778.9903609999997</v>
      </c>
      <c r="D33" s="244">
        <v>1044.651339</v>
      </c>
      <c r="E33" s="244">
        <v>5311.0865730000005</v>
      </c>
      <c r="F33" s="196">
        <f>SUM(B33:E33)</f>
        <v>15842.446351000001</v>
      </c>
    </row>
    <row r="34" spans="1:6" x14ac:dyDescent="0.2">
      <c r="A34" s="243" t="s">
        <v>326</v>
      </c>
      <c r="B34" s="244">
        <f>+'7.1'!B14+'7.1'!C14+'7.1'!D14</f>
        <v>6462.6784509999979</v>
      </c>
      <c r="C34" s="244">
        <f>+'7.1'!E14+'7.1'!F14+'7.1'!G14</f>
        <v>2068.9167339999981</v>
      </c>
      <c r="D34" s="244"/>
      <c r="E34" s="244"/>
      <c r="F34" s="196"/>
    </row>
    <row r="35" spans="1:6" x14ac:dyDescent="0.2">
      <c r="A35" s="243" t="s">
        <v>294</v>
      </c>
      <c r="B35" s="196">
        <f>+B34-B33</f>
        <v>-245.03962700000193</v>
      </c>
      <c r="C35" s="196">
        <f>+C34-C33</f>
        <v>-710.07362700000158</v>
      </c>
      <c r="D35" s="196"/>
      <c r="E35" s="196"/>
      <c r="F35" s="196"/>
    </row>
    <row r="36" spans="1:6" x14ac:dyDescent="0.2">
      <c r="A36" s="245" t="s">
        <v>294</v>
      </c>
      <c r="B36" s="201">
        <f>+(B34-B33)/B33</f>
        <v>-3.6530996704182285E-2</v>
      </c>
      <c r="C36" s="201">
        <f>+(C34-C33)/C33</f>
        <v>-0.25551496578220828</v>
      </c>
      <c r="D36" s="201"/>
      <c r="E36" s="201"/>
      <c r="F36" s="201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48"/>
  <dimension ref="A1:I23"/>
  <sheetViews>
    <sheetView showGridLines="0" zoomScaleNormal="100" zoomScaleSheetLayoutView="100" workbookViewId="0">
      <selection activeCell="H22" sqref="H22"/>
    </sheetView>
  </sheetViews>
  <sheetFormatPr defaultRowHeight="12.75" x14ac:dyDescent="0.2"/>
  <cols>
    <col min="1" max="1" width="31.28515625" customWidth="1"/>
    <col min="2" max="3" width="9.7109375" customWidth="1"/>
    <col min="4" max="4" width="10.5703125" customWidth="1"/>
    <col min="10" max="10" width="20.7109375" customWidth="1"/>
    <col min="11" max="11" width="15.28515625" customWidth="1"/>
  </cols>
  <sheetData>
    <row r="1" spans="1:9" ht="18" x14ac:dyDescent="0.25">
      <c r="A1" s="234" t="s">
        <v>296</v>
      </c>
      <c r="I1" s="239" t="str">
        <f>'3'!N1</f>
        <v>IV. čtvrtletí 2023</v>
      </c>
    </row>
    <row r="2" spans="1:9" ht="6" customHeight="1" x14ac:dyDescent="0.2"/>
    <row r="3" spans="1:9" ht="36" x14ac:dyDescent="0.2">
      <c r="A3" s="165"/>
      <c r="B3" s="208" t="s">
        <v>334</v>
      </c>
      <c r="C3" s="208" t="s">
        <v>335</v>
      </c>
      <c r="D3" s="208" t="s">
        <v>325</v>
      </c>
      <c r="E3" s="208" t="s">
        <v>170</v>
      </c>
    </row>
    <row r="4" spans="1:9" x14ac:dyDescent="0.2">
      <c r="A4" s="167" t="s">
        <v>195</v>
      </c>
      <c r="B4" s="216">
        <f>SUM(B5:B20)</f>
        <v>15063.961800999999</v>
      </c>
      <c r="C4" s="216">
        <f>SUM(C5:C20)</f>
        <v>17097.60023</v>
      </c>
      <c r="D4" s="216">
        <f t="shared" ref="D4:D20" si="0">+B4-C4</f>
        <v>-2033.6384290000005</v>
      </c>
      <c r="E4" s="204">
        <f t="shared" ref="E4:E20" si="1">+B4/C4-1</f>
        <v>-0.11894291606091678</v>
      </c>
    </row>
    <row r="5" spans="1:9" x14ac:dyDescent="0.2">
      <c r="A5" s="166" t="s">
        <v>40</v>
      </c>
      <c r="B5" s="217">
        <f>+'9'!L6</f>
        <v>4194.5146349999995</v>
      </c>
      <c r="C5" s="217">
        <v>3557.9307169999993</v>
      </c>
      <c r="D5" s="217">
        <f t="shared" si="0"/>
        <v>636.58391800000027</v>
      </c>
      <c r="E5" s="247">
        <f t="shared" si="1"/>
        <v>0.17891970604103258</v>
      </c>
      <c r="I5" s="156"/>
    </row>
    <row r="6" spans="1:9" x14ac:dyDescent="0.2">
      <c r="A6" s="166" t="s">
        <v>39</v>
      </c>
      <c r="B6" s="217">
        <f>+'9'!L7</f>
        <v>376.86401499999999</v>
      </c>
      <c r="C6" s="217">
        <v>444.87963499999989</v>
      </c>
      <c r="D6" s="217">
        <f t="shared" si="0"/>
        <v>-68.015619999999899</v>
      </c>
      <c r="E6" s="247">
        <f t="shared" si="1"/>
        <v>-0.15288544282320304</v>
      </c>
      <c r="I6" s="156"/>
    </row>
    <row r="7" spans="1:9" x14ac:dyDescent="0.2">
      <c r="A7" s="166" t="s">
        <v>38</v>
      </c>
      <c r="B7" s="217">
        <f>+'9'!L8</f>
        <v>790.7399969999999</v>
      </c>
      <c r="C7" s="217">
        <v>1446.517558</v>
      </c>
      <c r="D7" s="217">
        <f t="shared" si="0"/>
        <v>-655.77756100000011</v>
      </c>
      <c r="E7" s="247">
        <f t="shared" si="1"/>
        <v>-0.45334918845139938</v>
      </c>
      <c r="I7" s="156"/>
    </row>
    <row r="8" spans="1:9" x14ac:dyDescent="0.2">
      <c r="A8" s="166" t="s">
        <v>60</v>
      </c>
      <c r="B8" s="217">
        <f>+'9'!L9</f>
        <v>0</v>
      </c>
      <c r="C8" s="217">
        <v>0</v>
      </c>
      <c r="D8" s="217">
        <f t="shared" si="0"/>
        <v>0</v>
      </c>
      <c r="E8" s="247">
        <v>0</v>
      </c>
      <c r="I8" s="156"/>
    </row>
    <row r="9" spans="1:9" x14ac:dyDescent="0.2">
      <c r="A9" s="166" t="s">
        <v>61</v>
      </c>
      <c r="B9" s="217">
        <f>+'9'!L10</f>
        <v>0</v>
      </c>
      <c r="C9" s="217">
        <v>0</v>
      </c>
      <c r="D9" s="217">
        <f t="shared" si="0"/>
        <v>0</v>
      </c>
      <c r="E9" s="247">
        <v>0</v>
      </c>
      <c r="I9" s="156"/>
    </row>
    <row r="10" spans="1:9" x14ac:dyDescent="0.2">
      <c r="A10" s="166" t="s">
        <v>62</v>
      </c>
      <c r="B10" s="217">
        <f>+'9'!L11</f>
        <v>0</v>
      </c>
      <c r="C10" s="217">
        <v>0</v>
      </c>
      <c r="D10" s="217">
        <f t="shared" si="0"/>
        <v>0</v>
      </c>
      <c r="E10" s="247">
        <v>0</v>
      </c>
      <c r="I10" s="156"/>
    </row>
    <row r="11" spans="1:9" x14ac:dyDescent="0.2">
      <c r="A11" s="166" t="s">
        <v>37</v>
      </c>
      <c r="B11" s="217">
        <f>+'9'!L12</f>
        <v>6279.3406560000003</v>
      </c>
      <c r="C11" s="217">
        <v>8045.8545780000013</v>
      </c>
      <c r="D11" s="217">
        <f t="shared" si="0"/>
        <v>-1766.513922000001</v>
      </c>
      <c r="E11" s="247">
        <f t="shared" si="1"/>
        <v>-0.21955578551347776</v>
      </c>
      <c r="I11" s="156"/>
    </row>
    <row r="12" spans="1:9" x14ac:dyDescent="0.2">
      <c r="A12" s="166" t="s">
        <v>72</v>
      </c>
      <c r="B12" s="217">
        <f>+'9'!L13</f>
        <v>0</v>
      </c>
      <c r="C12" s="217">
        <v>0</v>
      </c>
      <c r="D12" s="217">
        <f t="shared" si="0"/>
        <v>0</v>
      </c>
      <c r="E12" s="247">
        <v>0</v>
      </c>
      <c r="I12" s="156"/>
    </row>
    <row r="13" spans="1:9" x14ac:dyDescent="0.2">
      <c r="A13" s="166" t="s">
        <v>36</v>
      </c>
      <c r="B13" s="217">
        <f>+'9'!L14</f>
        <v>0</v>
      </c>
      <c r="C13" s="217">
        <v>0</v>
      </c>
      <c r="D13" s="217">
        <f t="shared" si="0"/>
        <v>0</v>
      </c>
      <c r="E13" s="247">
        <v>0</v>
      </c>
      <c r="I13" s="156"/>
    </row>
    <row r="14" spans="1:9" x14ac:dyDescent="0.2">
      <c r="A14" s="166" t="s">
        <v>35</v>
      </c>
      <c r="B14" s="217">
        <f>+'9'!L15</f>
        <v>221.158466</v>
      </c>
      <c r="C14" s="217">
        <v>201.48705999999999</v>
      </c>
      <c r="D14" s="217">
        <f t="shared" si="0"/>
        <v>19.671406000000019</v>
      </c>
      <c r="E14" s="247">
        <f t="shared" si="1"/>
        <v>9.7631113382665946E-2</v>
      </c>
      <c r="I14" s="156"/>
    </row>
    <row r="15" spans="1:9" x14ac:dyDescent="0.2">
      <c r="A15" s="166" t="s">
        <v>34</v>
      </c>
      <c r="B15" s="217">
        <f>+'9'!L16</f>
        <v>14.860562</v>
      </c>
      <c r="C15" s="217">
        <v>50.607293000000006</v>
      </c>
      <c r="D15" s="217">
        <f t="shared" si="0"/>
        <v>-35.746731000000004</v>
      </c>
      <c r="E15" s="247">
        <f>+B15/C15-1</f>
        <v>-0.70635532708694782</v>
      </c>
      <c r="I15" s="156"/>
    </row>
    <row r="16" spans="1:9" x14ac:dyDescent="0.2">
      <c r="A16" s="166" t="s">
        <v>33</v>
      </c>
      <c r="B16" s="217">
        <f>+'9'!L17</f>
        <v>699.75811499999998</v>
      </c>
      <c r="C16" s="217">
        <v>657.09749800000009</v>
      </c>
      <c r="D16" s="217">
        <f t="shared" si="0"/>
        <v>42.660616999999888</v>
      </c>
      <c r="E16" s="247">
        <f t="shared" si="1"/>
        <v>6.4922811500341293E-2</v>
      </c>
    </row>
    <row r="17" spans="1:5" x14ac:dyDescent="0.2">
      <c r="A17" s="166" t="s">
        <v>32</v>
      </c>
      <c r="B17" s="217">
        <f>+'9'!L18</f>
        <v>1038.5827870000001</v>
      </c>
      <c r="C17" s="217">
        <v>1051.0575670000001</v>
      </c>
      <c r="D17" s="217">
        <f t="shared" si="0"/>
        <v>-12.47478000000001</v>
      </c>
      <c r="E17" s="247">
        <f t="shared" si="1"/>
        <v>-1.1868788534205921E-2</v>
      </c>
    </row>
    <row r="18" spans="1:5" x14ac:dyDescent="0.2">
      <c r="A18" s="166" t="s">
        <v>3</v>
      </c>
      <c r="B18" s="217">
        <f>+'9'!L19</f>
        <v>0</v>
      </c>
      <c r="C18" s="217">
        <v>0</v>
      </c>
      <c r="D18" s="217">
        <f t="shared" si="0"/>
        <v>0</v>
      </c>
      <c r="E18" s="247">
        <v>0</v>
      </c>
    </row>
    <row r="19" spans="1:5" x14ac:dyDescent="0.2">
      <c r="A19" s="166" t="s">
        <v>31</v>
      </c>
      <c r="B19" s="217">
        <f>+'9'!L20</f>
        <v>3.6378960000000005</v>
      </c>
      <c r="C19" s="217">
        <v>5.4856219999999993</v>
      </c>
      <c r="D19" s="217">
        <f t="shared" si="0"/>
        <v>-1.8477259999999989</v>
      </c>
      <c r="E19" s="247">
        <f t="shared" si="1"/>
        <v>-0.33683071855844227</v>
      </c>
    </row>
    <row r="20" spans="1:5" x14ac:dyDescent="0.2">
      <c r="A20" s="166" t="s">
        <v>30</v>
      </c>
      <c r="B20" s="217">
        <f>+'9'!L21</f>
        <v>1444.5046719999991</v>
      </c>
      <c r="C20" s="217">
        <v>1636.6827020000005</v>
      </c>
      <c r="D20" s="217">
        <f t="shared" si="0"/>
        <v>-192.1780300000014</v>
      </c>
      <c r="E20" s="247">
        <f t="shared" si="1"/>
        <v>-0.11741923450719116</v>
      </c>
    </row>
    <row r="21" spans="1:5" s="164" customFormat="1" ht="11.25" x14ac:dyDescent="0.2">
      <c r="E21" s="163"/>
    </row>
    <row r="23" spans="1:5" x14ac:dyDescent="0.2">
      <c r="B23" s="155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856E-3896-43B4-932C-7BF58042E86D}">
  <sheetPr>
    <tabColor theme="3" tint="0.39997558519241921"/>
  </sheetPr>
  <dimension ref="A1:D49"/>
  <sheetViews>
    <sheetView showGridLines="0" zoomScaleNormal="100" zoomScaleSheetLayoutView="100" workbookViewId="0">
      <selection activeCell="B7" sqref="B7"/>
    </sheetView>
  </sheetViews>
  <sheetFormatPr defaultColWidth="9.140625" defaultRowHeight="14.25" x14ac:dyDescent="0.2"/>
  <cols>
    <col min="1" max="1" width="56.42578125" style="296" customWidth="1"/>
    <col min="2" max="4" width="12.7109375" style="296" customWidth="1"/>
    <col min="5" max="16384" width="9.140625" style="296"/>
  </cols>
  <sheetData>
    <row r="1" spans="1:4" ht="20.25" x14ac:dyDescent="0.2">
      <c r="A1" s="295" t="s">
        <v>331</v>
      </c>
      <c r="D1" s="297"/>
    </row>
    <row r="2" spans="1:4" ht="15" x14ac:dyDescent="0.2">
      <c r="C2" s="372" t="s">
        <v>170</v>
      </c>
      <c r="D2" s="372"/>
    </row>
    <row r="3" spans="1:4" ht="15" x14ac:dyDescent="0.25">
      <c r="A3" s="298" t="s">
        <v>304</v>
      </c>
      <c r="B3" s="299">
        <f>+'10.1'!C12</f>
        <v>25273.934057000006</v>
      </c>
      <c r="C3" s="299">
        <f>+'10.1'!C13</f>
        <v>-4174.8360898956089</v>
      </c>
      <c r="D3" s="300">
        <f>+'10.1'!C14</f>
        <v>-0.14176605912813325</v>
      </c>
    </row>
    <row r="4" spans="1:4" x14ac:dyDescent="0.2">
      <c r="A4" s="301" t="str">
        <f>+'5.4'!B4</f>
        <v>Duben</v>
      </c>
      <c r="B4" s="302">
        <f>INDEX('3'!$B$6:$M$6,,MATCH('2'!A4,'3'!$B$4:$M$4,0))</f>
        <v>10242.242482</v>
      </c>
      <c r="C4" s="302">
        <f>+'10.2'!E12</f>
        <v>-2704.887058670849</v>
      </c>
      <c r="D4" s="303">
        <f>+'10.2'!E13</f>
        <v>-0.20891789567517502</v>
      </c>
    </row>
    <row r="5" spans="1:4" x14ac:dyDescent="0.2">
      <c r="A5" s="301" t="str">
        <f>+'5.4'!C4</f>
        <v>Květen</v>
      </c>
      <c r="B5" s="302">
        <f>INDEX('3'!$B$6:$M$6,,MATCH('2'!A5,'3'!$B$4:$M$4,0))</f>
        <v>8055.5723670000016</v>
      </c>
      <c r="C5" s="302">
        <f>+'10.2'!F12</f>
        <v>-1335.3029454830057</v>
      </c>
      <c r="D5" s="303">
        <f>+'10.2'!F13</f>
        <v>-0.14219153178490485</v>
      </c>
    </row>
    <row r="6" spans="1:4" x14ac:dyDescent="0.2">
      <c r="A6" s="301" t="str">
        <f>+'5.4'!D4</f>
        <v>Červen</v>
      </c>
      <c r="B6" s="302">
        <f>INDEX('3'!$B$6:$M$6,,MATCH('2'!A6,'3'!$B$4:$M$4,0))</f>
        <v>6976.1192080000019</v>
      </c>
      <c r="C6" s="302">
        <f>+'10.2'!G12</f>
        <v>-134.64608574175872</v>
      </c>
      <c r="D6" s="303">
        <f>+'10.2'!G13</f>
        <v>-1.893552665284309E-2</v>
      </c>
    </row>
    <row r="7" spans="1:4" ht="7.5" customHeight="1" x14ac:dyDescent="0.2">
      <c r="B7" s="302"/>
    </row>
    <row r="8" spans="1:4" x14ac:dyDescent="0.2">
      <c r="A8" s="301" t="s">
        <v>298</v>
      </c>
      <c r="B8" s="302"/>
    </row>
    <row r="9" spans="1:4" x14ac:dyDescent="0.2">
      <c r="A9" s="301" t="s">
        <v>40</v>
      </c>
      <c r="B9" s="302">
        <f>+'4.1'!E8+'4.1'!F8+'4.1'!G8</f>
        <v>5730.1443410000011</v>
      </c>
      <c r="C9" s="302">
        <f>+VLOOKUP(A9,'10.3'!$A$4:$E$20,4,FALSE)</f>
        <v>511.93232400000124</v>
      </c>
      <c r="D9" s="303">
        <f>+VLOOKUP(A9,'10.3'!$A$4:$E$20,5,FALSE)</f>
        <v>9.8104929874872404E-2</v>
      </c>
    </row>
    <row r="10" spans="1:4" x14ac:dyDescent="0.2">
      <c r="A10" s="301" t="s">
        <v>38</v>
      </c>
      <c r="B10" s="302">
        <f>+'4.1'!E10+'4.1'!F10+'4.1'!G10</f>
        <v>1295.2439439999998</v>
      </c>
      <c r="C10" s="302">
        <f>+VLOOKUP(A10,'10.3'!$A$4:$E$20,4,FALSE)</f>
        <v>-709.55557199999976</v>
      </c>
      <c r="D10" s="303">
        <f>+VLOOKUP(A10,'10.3'!$A$4:$E$20,5,FALSE)</f>
        <v>-0.35392844338655549</v>
      </c>
    </row>
    <row r="11" spans="1:4" x14ac:dyDescent="0.2">
      <c r="A11" s="301" t="s">
        <v>37</v>
      </c>
      <c r="B11" s="302">
        <f>+'4.1'!E14+'4.1'!F14+'4.1'!G14</f>
        <v>8211.1220790000007</v>
      </c>
      <c r="C11" s="302">
        <f>+VLOOKUP(A11,'10.3'!$A$4:$E$20,4,FALSE)</f>
        <v>-2631.013256000002</v>
      </c>
      <c r="D11" s="303">
        <f>+VLOOKUP(A11,'10.3'!$A$4:$E$20,5,FALSE)</f>
        <v>-0.24266559812315802</v>
      </c>
    </row>
    <row r="12" spans="1:4" x14ac:dyDescent="0.2">
      <c r="A12" s="301" t="s">
        <v>30</v>
      </c>
      <c r="B12" s="302">
        <f>+'4.1'!E23+'4.1'!F23+'4.1'!G23</f>
        <v>4140.1011859999999</v>
      </c>
      <c r="C12" s="302">
        <f>+VLOOKUP(A12,'10.3'!$A$4:$E$20,4,FALSE)</f>
        <v>-749.07001163025052</v>
      </c>
      <c r="D12" s="303">
        <f>+VLOOKUP(A12,'10.3'!$A$4:$E$20,5,FALSE)</f>
        <v>-0.15321001890735997</v>
      </c>
    </row>
    <row r="13" spans="1:4" ht="7.5" customHeight="1" x14ac:dyDescent="0.2">
      <c r="A13" s="301"/>
      <c r="B13" s="302"/>
      <c r="C13" s="302"/>
      <c r="D13" s="304"/>
    </row>
    <row r="14" spans="1:4" x14ac:dyDescent="0.2">
      <c r="A14" s="301" t="s">
        <v>299</v>
      </c>
      <c r="B14" s="302"/>
      <c r="C14" s="302"/>
      <c r="D14" s="304"/>
    </row>
    <row r="15" spans="1:4" x14ac:dyDescent="0.2">
      <c r="A15" s="301" t="s">
        <v>104</v>
      </c>
      <c r="B15" s="302">
        <f>+'4.2'!E14+'4.2'!F14+'4.2'!G14</f>
        <v>4753.2079319999993</v>
      </c>
      <c r="C15" s="302">
        <f>+VLOOKUP(A15,'10.3'!$A$24:$E$38,4,FALSE)</f>
        <v>-1213.5916640000005</v>
      </c>
      <c r="D15" s="303">
        <f>+VLOOKUP(A15,'10.3'!$A$24:$E$38,5,FALSE)</f>
        <v>-0.20339071967718902</v>
      </c>
    </row>
    <row r="16" spans="1:4" x14ac:dyDescent="0.2">
      <c r="A16" s="301" t="s">
        <v>108</v>
      </c>
      <c r="B16" s="302">
        <f>+'4.2'!E18+'4.2'!F18+'4.2'!G18</f>
        <v>3982.7146730000013</v>
      </c>
      <c r="C16" s="302">
        <f>+VLOOKUP(A16,'10.3'!$A$24:$E$38,4,FALSE)</f>
        <v>-784.93716599999698</v>
      </c>
      <c r="D16" s="303">
        <f>+VLOOKUP(A16,'10.3'!$A$24:$E$38,5,FALSE)</f>
        <v>-0.16463810540423929</v>
      </c>
    </row>
    <row r="17" spans="1:4" x14ac:dyDescent="0.2">
      <c r="A17" s="301" t="s">
        <v>109</v>
      </c>
      <c r="B17" s="302">
        <f>+'4.2'!E19+'4.2'!F19+'4.2'!G19</f>
        <v>6279.1213129999987</v>
      </c>
      <c r="C17" s="302">
        <f>+VLOOKUP(A17,'10.3'!$A$24:$E$38,4,FALSE)</f>
        <v>16.953959999998006</v>
      </c>
      <c r="D17" s="303">
        <f>+VLOOKUP(A17,'10.3'!$A$24:$E$38,5,FALSE)</f>
        <v>2.7073629694478463E-3</v>
      </c>
    </row>
    <row r="18" spans="1:4" x14ac:dyDescent="0.2">
      <c r="A18" s="301"/>
      <c r="B18" s="302"/>
      <c r="C18" s="302"/>
      <c r="D18" s="304"/>
    </row>
    <row r="19" spans="1:4" ht="7.5" customHeight="1" x14ac:dyDescent="0.2">
      <c r="B19" s="302"/>
    </row>
    <row r="20" spans="1:4" ht="15" x14ac:dyDescent="0.25">
      <c r="A20" s="298" t="s">
        <v>305</v>
      </c>
      <c r="B20" s="305">
        <f>+'10.1'!C22</f>
        <v>11607.758092000002</v>
      </c>
      <c r="C20" s="305">
        <f>+'10.1'!C23</f>
        <v>-2745.1528741465572</v>
      </c>
      <c r="D20" s="306">
        <f>+'10.1'!C24</f>
        <v>-0.19126105363723095</v>
      </c>
    </row>
    <row r="21" spans="1:4" x14ac:dyDescent="0.2">
      <c r="A21" s="301" t="str">
        <f>+'5.4'!B4</f>
        <v>Duben</v>
      </c>
      <c r="B21" s="302">
        <f>+'10.2'!E21</f>
        <v>5462.6649000000007</v>
      </c>
      <c r="C21" s="302">
        <f>+'10.2'!E22</f>
        <v>-1844.3544761318135</v>
      </c>
      <c r="D21" s="303">
        <f>+'10.2'!E23</f>
        <v>-0.25240859250440045</v>
      </c>
    </row>
    <row r="22" spans="1:4" x14ac:dyDescent="0.2">
      <c r="A22" s="301" t="str">
        <f>+'5.4'!C4</f>
        <v>Květen</v>
      </c>
      <c r="B22" s="302">
        <f>+'10.2'!F21</f>
        <v>3431.1958860000009</v>
      </c>
      <c r="C22" s="302">
        <f>+'10.2'!F22</f>
        <v>-834.00740718533461</v>
      </c>
      <c r="D22" s="303">
        <f>+'10.2'!F23</f>
        <v>-0.19553755116851229</v>
      </c>
    </row>
    <row r="23" spans="1:4" x14ac:dyDescent="0.2">
      <c r="A23" s="301" t="str">
        <f>+'5.4'!D4</f>
        <v>Červen</v>
      </c>
      <c r="B23" s="302">
        <f>+'10.2'!G21</f>
        <v>2713.8973060000003</v>
      </c>
      <c r="C23" s="302">
        <f>+'10.2'!G22</f>
        <v>-66.790990829409111</v>
      </c>
      <c r="D23" s="303">
        <f>+'10.2'!G23</f>
        <v>-2.4019589288582038E-2</v>
      </c>
    </row>
    <row r="24" spans="1:4" ht="7.5" customHeight="1" x14ac:dyDescent="0.2"/>
    <row r="25" spans="1:4" x14ac:dyDescent="0.2">
      <c r="A25" s="301" t="s">
        <v>300</v>
      </c>
    </row>
    <row r="26" spans="1:4" x14ac:dyDescent="0.2">
      <c r="A26" s="301" t="s">
        <v>40</v>
      </c>
      <c r="B26" s="302">
        <f>+'5.1'!E8+'5.1'!F8+'5.1'!G8</f>
        <v>1535.7245210000001</v>
      </c>
      <c r="C26" s="307">
        <f>+VLOOKUP(A26,'10.3'!$G$4:$K$20,4,FALSE)</f>
        <v>-161.99698199999943</v>
      </c>
      <c r="D26" s="303">
        <f>+VLOOKUP(A26,'10.3'!$G$4:$K$20,5,FALSE)</f>
        <v>-9.542023336203187E-2</v>
      </c>
    </row>
    <row r="27" spans="1:4" x14ac:dyDescent="0.2">
      <c r="A27" s="301" t="s">
        <v>38</v>
      </c>
      <c r="B27" s="302">
        <f>+'5.1'!E10+'5.1'!F10+'5.1'!G10</f>
        <v>667.14557600000001</v>
      </c>
      <c r="C27" s="307">
        <f>+VLOOKUP(A27,'10.3'!$G$4:$K$20,4,FALSE)</f>
        <v>-563.26538800000014</v>
      </c>
      <c r="D27" s="303">
        <f>+VLOOKUP(A27,'10.3'!$G$4:$K$20,5,FALSE)</f>
        <v>-0.45778638559010765</v>
      </c>
    </row>
    <row r="28" spans="1:4" x14ac:dyDescent="0.2">
      <c r="A28" s="301" t="s">
        <v>37</v>
      </c>
      <c r="B28" s="302">
        <f>+'5.1'!E14+'5.1'!F14+'5.1'!G14</f>
        <v>4686.1771749999998</v>
      </c>
      <c r="C28" s="307">
        <f>+VLOOKUP(A28,'10.3'!$G$4:$K$20,4,FALSE)</f>
        <v>-1401.5357960000001</v>
      </c>
      <c r="D28" s="303">
        <f>+VLOOKUP(A28,'10.3'!$G$4:$K$20,5,FALSE)</f>
        <v>-0.23022369856734171</v>
      </c>
    </row>
    <row r="29" spans="1:4" x14ac:dyDescent="0.2">
      <c r="A29" s="301" t="s">
        <v>30</v>
      </c>
      <c r="B29" s="302">
        <f>+'5.1'!E23+'5.1'!F23+'5.1'!G23</f>
        <v>2867.5209570000006</v>
      </c>
      <c r="C29" s="307">
        <f>+VLOOKUP(A29,'10.3'!$G$4:$K$20,4,FALSE)</f>
        <v>-587.49022855406656</v>
      </c>
      <c r="D29" s="303">
        <f>+VLOOKUP(A29,'10.3'!$G$4:$K$20,5,FALSE)</f>
        <v>-0.17004003663156098</v>
      </c>
    </row>
    <row r="30" spans="1:4" ht="7.5" customHeight="1" x14ac:dyDescent="0.2"/>
    <row r="31" spans="1:4" x14ac:dyDescent="0.2">
      <c r="A31" s="301" t="s">
        <v>301</v>
      </c>
    </row>
    <row r="32" spans="1:4" x14ac:dyDescent="0.2">
      <c r="A32" s="301" t="s">
        <v>104</v>
      </c>
      <c r="B32" s="302">
        <f>+'5.2'!E14+'5.2'!F14+'5.2'!G14</f>
        <v>1464.447494</v>
      </c>
      <c r="C32" s="307">
        <f>+VLOOKUP(A32,'10.3'!$G$24:$K$38,4,FALSE)</f>
        <v>-924.81028300000116</v>
      </c>
      <c r="D32" s="303">
        <f>+VLOOKUP(A32,'10.3'!$G$24:$K$38,5,FALSE)</f>
        <v>-0.38707011520590762</v>
      </c>
    </row>
    <row r="33" spans="1:4" x14ac:dyDescent="0.2">
      <c r="A33" s="301" t="s">
        <v>108</v>
      </c>
      <c r="B33" s="302">
        <f>+'5.2'!E18+'5.2'!F18+'5.2'!G18</f>
        <v>2778.2207190000004</v>
      </c>
      <c r="C33" s="307">
        <f>+VLOOKUP(A33,'10.3'!$G$24:$K$38,4,FALSE)</f>
        <v>-345.3228210000002</v>
      </c>
      <c r="D33" s="303">
        <f>+VLOOKUP(A33,'10.3'!$G$24:$K$38,5,FALSE)</f>
        <v>-0.11055482869945843</v>
      </c>
    </row>
    <row r="34" spans="1:4" x14ac:dyDescent="0.2">
      <c r="A34" s="301" t="s">
        <v>109</v>
      </c>
      <c r="B34" s="302">
        <f>+'5.2'!E19+'5.2'!F19+'5.2'!G19</f>
        <v>2031.8892310000003</v>
      </c>
      <c r="C34" s="307">
        <f>+VLOOKUP(A34,'10.3'!$G$24:$K$38,4,FALSE)</f>
        <v>-110.76640599999951</v>
      </c>
      <c r="D34" s="303">
        <f>+VLOOKUP(A34,'10.3'!$G$24:$K$38,5,FALSE)</f>
        <v>-5.1695850741133142E-2</v>
      </c>
    </row>
    <row r="35" spans="1:4" ht="7.5" customHeight="1" x14ac:dyDescent="0.2"/>
    <row r="36" spans="1:4" ht="16.5" x14ac:dyDescent="0.3">
      <c r="A36" s="308" t="s">
        <v>306</v>
      </c>
      <c r="B36" s="305">
        <f>+'6'!G6</f>
        <v>37642.138609999987</v>
      </c>
    </row>
    <row r="37" spans="1:4" ht="7.5" customHeight="1" x14ac:dyDescent="0.2"/>
    <row r="38" spans="1:4" ht="15" x14ac:dyDescent="0.25">
      <c r="A38" s="298" t="s">
        <v>307</v>
      </c>
    </row>
    <row r="39" spans="1:4" x14ac:dyDescent="0.2">
      <c r="A39" s="301" t="s">
        <v>26</v>
      </c>
      <c r="B39" s="302">
        <f>+'10.4'!C10</f>
        <v>3036.383945</v>
      </c>
      <c r="C39" s="302">
        <f>+'10.4'!C11</f>
        <v>-656.66461000000027</v>
      </c>
      <c r="D39" s="303">
        <f>+'10.4'!C12</f>
        <v>-0.17781098737815004</v>
      </c>
    </row>
    <row r="40" spans="1:4" x14ac:dyDescent="0.2">
      <c r="A40" s="301" t="s">
        <v>25</v>
      </c>
      <c r="B40" s="302">
        <f>+'10.4'!C22</f>
        <v>4131.1444250000004</v>
      </c>
      <c r="C40" s="302">
        <f>+'10.4'!C23</f>
        <v>-1264.9176739999966</v>
      </c>
      <c r="D40" s="303">
        <f>+'10.4'!C24</f>
        <v>-0.23441495868522572</v>
      </c>
    </row>
    <row r="41" spans="1:4" x14ac:dyDescent="0.2">
      <c r="A41" s="301" t="s">
        <v>5</v>
      </c>
      <c r="B41" s="302">
        <f>+'10.4'!C34</f>
        <v>2068.9167339999981</v>
      </c>
      <c r="C41" s="302">
        <f>+'10.4'!C35</f>
        <v>-710.07362700000158</v>
      </c>
      <c r="D41" s="303">
        <f>+'10.4'!C36</f>
        <v>-0.25551496578220828</v>
      </c>
    </row>
    <row r="42" spans="1:4" ht="7.5" customHeight="1" x14ac:dyDescent="0.2"/>
    <row r="43" spans="1:4" ht="15" x14ac:dyDescent="0.25">
      <c r="A43" s="298" t="s">
        <v>308</v>
      </c>
      <c r="B43" s="305">
        <f>+'10.5'!B4</f>
        <v>15063.961800999999</v>
      </c>
      <c r="C43" s="305">
        <f>+'10.5'!D4</f>
        <v>-2033.6384290000005</v>
      </c>
      <c r="D43" s="306">
        <f>+'10.5'!E4</f>
        <v>-0.11894291606091678</v>
      </c>
    </row>
    <row r="44" spans="1:4" ht="7.5" customHeight="1" x14ac:dyDescent="0.2"/>
    <row r="45" spans="1:4" x14ac:dyDescent="0.2">
      <c r="A45" s="301" t="s">
        <v>302</v>
      </c>
    </row>
    <row r="46" spans="1:4" x14ac:dyDescent="0.2">
      <c r="A46" s="301" t="s">
        <v>40</v>
      </c>
      <c r="B46" s="302">
        <f>+'9'!L6</f>
        <v>4194.5146349999995</v>
      </c>
      <c r="C46" s="302">
        <f>+VLOOKUP(A46,'10.5'!$A$4:$E$20,4,FALSE)</f>
        <v>636.58391800000027</v>
      </c>
      <c r="D46" s="303">
        <f>+VLOOKUP(A46,'10.5'!$A$4:$E$20,5,FALSE)</f>
        <v>0.17891970604103258</v>
      </c>
    </row>
    <row r="47" spans="1:4" x14ac:dyDescent="0.2">
      <c r="A47" s="301" t="s">
        <v>38</v>
      </c>
      <c r="B47" s="302">
        <f>+'9'!L8</f>
        <v>790.7399969999999</v>
      </c>
      <c r="C47" s="302">
        <f>+VLOOKUP(A47,'10.5'!$A$4:$E$20,4,FALSE)</f>
        <v>-655.77756100000011</v>
      </c>
      <c r="D47" s="303">
        <f>+VLOOKUP(A47,'10.5'!$A$4:$E$20,5,FALSE)</f>
        <v>-0.45334918845139938</v>
      </c>
    </row>
    <row r="48" spans="1:4" x14ac:dyDescent="0.2">
      <c r="A48" s="301" t="s">
        <v>37</v>
      </c>
      <c r="B48" s="302">
        <f>+'9'!L12</f>
        <v>6279.3406560000003</v>
      </c>
      <c r="C48" s="302">
        <f>+VLOOKUP(A48,'10.5'!$A$4:$E$20,4,FALSE)</f>
        <v>-1766.513922000001</v>
      </c>
      <c r="D48" s="303">
        <f>+VLOOKUP(A48,'10.5'!$A$4:$E$20,5,FALSE)</f>
        <v>-0.21955578551347776</v>
      </c>
    </row>
    <row r="49" spans="1:4" x14ac:dyDescent="0.2">
      <c r="A49" s="301" t="s">
        <v>30</v>
      </c>
      <c r="B49" s="302">
        <f>+'9'!L21</f>
        <v>1444.5046719999991</v>
      </c>
      <c r="C49" s="302">
        <f>+VLOOKUP(A49,'10.5'!$A$4:$E$20,4,FALSE)</f>
        <v>-192.1780300000014</v>
      </c>
      <c r="D49" s="303">
        <f>+VLOOKUP(A49,'10.5'!$A$4:$E$20,5,FALSE)</f>
        <v>-0.11741923450719116</v>
      </c>
    </row>
  </sheetData>
  <mergeCells count="1">
    <mergeCell ref="C2:D2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E83-9C4F-4A86-A6EA-ECEE6AD6380B}">
  <dimension ref="A25:F58"/>
  <sheetViews>
    <sheetView showGridLines="0" topLeftCell="A16" zoomScaleNormal="100" workbookViewId="0">
      <selection activeCell="B51" sqref="B51"/>
    </sheetView>
  </sheetViews>
  <sheetFormatPr defaultRowHeight="12.75" x14ac:dyDescent="0.2"/>
  <sheetData>
    <row r="25" spans="6:6" x14ac:dyDescent="0.2">
      <c r="F25" s="210"/>
    </row>
    <row r="26" spans="6:6" x14ac:dyDescent="0.2">
      <c r="F26" s="210"/>
    </row>
    <row r="27" spans="6:6" x14ac:dyDescent="0.2">
      <c r="F27" s="210"/>
    </row>
    <row r="28" spans="6:6" x14ac:dyDescent="0.2">
      <c r="F28" s="210"/>
    </row>
    <row r="47" spans="1:6" ht="15" x14ac:dyDescent="0.25">
      <c r="A47" s="329" t="s">
        <v>247</v>
      </c>
      <c r="B47" s="330"/>
      <c r="C47" s="330"/>
      <c r="D47" s="330"/>
      <c r="E47" s="330"/>
      <c r="F47" s="330"/>
    </row>
    <row r="48" spans="1:6" ht="14.25" x14ac:dyDescent="0.2">
      <c r="A48" s="333" t="s">
        <v>314</v>
      </c>
      <c r="B48" s="331"/>
      <c r="C48" s="331"/>
      <c r="D48" s="330"/>
      <c r="E48" s="330"/>
      <c r="F48" s="330"/>
    </row>
    <row r="49" spans="1:6" x14ac:dyDescent="0.2">
      <c r="A49" s="330"/>
      <c r="B49" s="330"/>
      <c r="C49" s="330"/>
      <c r="D49" s="330"/>
      <c r="E49" s="330"/>
      <c r="F49" s="330"/>
    </row>
    <row r="50" spans="1:6" ht="14.25" x14ac:dyDescent="0.2">
      <c r="A50" s="332" t="s">
        <v>309</v>
      </c>
      <c r="B50" s="335" t="s">
        <v>336</v>
      </c>
      <c r="C50" s="330"/>
      <c r="D50" s="330"/>
      <c r="E50" s="330"/>
      <c r="F50" s="330"/>
    </row>
    <row r="51" spans="1:6" x14ac:dyDescent="0.2">
      <c r="A51" s="330"/>
      <c r="B51" s="330"/>
      <c r="C51" s="330"/>
      <c r="D51" s="330"/>
      <c r="E51" s="330"/>
      <c r="F51" s="330"/>
    </row>
    <row r="52" spans="1:6" x14ac:dyDescent="0.2">
      <c r="A52" s="330"/>
      <c r="B52" s="330"/>
      <c r="C52" s="330"/>
      <c r="D52" s="330"/>
      <c r="E52" s="330"/>
      <c r="F52" s="330"/>
    </row>
    <row r="53" spans="1:6" x14ac:dyDescent="0.2">
      <c r="A53" s="330"/>
      <c r="B53" s="330"/>
      <c r="C53" s="330"/>
      <c r="D53" s="330"/>
      <c r="E53" s="330"/>
      <c r="F53" s="330"/>
    </row>
    <row r="54" spans="1:6" x14ac:dyDescent="0.2">
      <c r="A54" s="330"/>
      <c r="B54" s="330"/>
      <c r="C54" s="330"/>
      <c r="D54" s="330"/>
      <c r="E54" s="330"/>
      <c r="F54" s="330"/>
    </row>
    <row r="55" spans="1:6" x14ac:dyDescent="0.2">
      <c r="A55" s="330"/>
      <c r="B55" s="330"/>
      <c r="C55" s="330"/>
      <c r="D55" s="330"/>
      <c r="E55" s="330"/>
      <c r="F55" s="330"/>
    </row>
    <row r="56" spans="1:6" x14ac:dyDescent="0.2">
      <c r="A56" s="330"/>
      <c r="B56" s="330"/>
      <c r="C56" s="330"/>
      <c r="D56" s="330"/>
      <c r="E56" s="330"/>
      <c r="F56" s="330"/>
    </row>
    <row r="57" spans="1:6" x14ac:dyDescent="0.2">
      <c r="A57" s="330"/>
      <c r="B57" s="330"/>
      <c r="C57" s="330"/>
      <c r="D57" s="330"/>
      <c r="E57" s="330"/>
      <c r="F57" s="330"/>
    </row>
    <row r="58" spans="1:6" x14ac:dyDescent="0.2">
      <c r="A58" s="330"/>
      <c r="B58" s="330"/>
      <c r="C58" s="330"/>
      <c r="D58" s="330"/>
      <c r="E58" s="330"/>
      <c r="F58" s="330"/>
    </row>
  </sheetData>
  <hyperlinks>
    <hyperlink ref="A48" r:id="rId1" xr:uid="{FE690EA6-EBE3-4DAD-9064-DA013DE09F7C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44"/>
  <sheetViews>
    <sheetView showGridLines="0" zoomScaleNormal="100" zoomScaleSheetLayoutView="100" workbookViewId="0">
      <selection activeCell="P25" sqref="P25"/>
    </sheetView>
  </sheetViews>
  <sheetFormatPr defaultColWidth="9.140625" defaultRowHeight="12" x14ac:dyDescent="0.2"/>
  <cols>
    <col min="1" max="1" width="31.140625" style="66" customWidth="1"/>
    <col min="2" max="13" width="8.5703125" style="66" customWidth="1"/>
    <col min="14" max="14" width="10.140625" style="66" customWidth="1"/>
    <col min="15" max="15" width="8.42578125" style="66" customWidth="1"/>
    <col min="16" max="16" width="11.42578125" style="66" bestFit="1" customWidth="1"/>
    <col min="17" max="17" width="9.5703125" style="66" bestFit="1" customWidth="1"/>
    <col min="18" max="16384" width="9.140625" style="66"/>
  </cols>
  <sheetData>
    <row r="1" spans="1:18" s="76" customFormat="1" ht="20.25" x14ac:dyDescent="0.3">
      <c r="A1" s="174" t="s">
        <v>240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238" t="s">
        <v>313</v>
      </c>
    </row>
    <row r="2" spans="1:18" ht="6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8" x14ac:dyDescent="0.2">
      <c r="A3" s="381">
        <v>2024</v>
      </c>
      <c r="B3" s="382" t="s">
        <v>42</v>
      </c>
      <c r="C3" s="383"/>
      <c r="D3" s="384"/>
      <c r="E3" s="382" t="s">
        <v>43</v>
      </c>
      <c r="F3" s="383"/>
      <c r="G3" s="384"/>
      <c r="H3" s="383" t="s">
        <v>44</v>
      </c>
      <c r="I3" s="383"/>
      <c r="J3" s="383"/>
      <c r="K3" s="382" t="s">
        <v>45</v>
      </c>
      <c r="L3" s="383"/>
      <c r="M3" s="384"/>
      <c r="N3" s="385" t="s">
        <v>7</v>
      </c>
      <c r="Q3" s="125"/>
      <c r="R3" s="125"/>
    </row>
    <row r="4" spans="1:18" x14ac:dyDescent="0.2">
      <c r="A4" s="381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193" t="s">
        <v>14</v>
      </c>
      <c r="I4" s="193" t="s">
        <v>15</v>
      </c>
      <c r="J4" s="193" t="s">
        <v>16</v>
      </c>
      <c r="K4" s="274" t="s">
        <v>17</v>
      </c>
      <c r="L4" s="264" t="s">
        <v>18</v>
      </c>
      <c r="M4" s="275" t="s">
        <v>19</v>
      </c>
      <c r="N4" s="385"/>
    </row>
    <row r="5" spans="1:18" s="79" customFormat="1" x14ac:dyDescent="0.2">
      <c r="A5" s="374" t="s">
        <v>59</v>
      </c>
      <c r="B5" s="375">
        <f>SUM(B6:D6)</f>
        <v>44947.634300000005</v>
      </c>
      <c r="C5" s="376"/>
      <c r="D5" s="377"/>
      <c r="E5" s="375">
        <f>SUM(E6:G6)</f>
        <v>25273.934057000006</v>
      </c>
      <c r="F5" s="376"/>
      <c r="G5" s="377"/>
      <c r="H5" s="378">
        <f>SUM(H6:J6)</f>
        <v>0</v>
      </c>
      <c r="I5" s="378"/>
      <c r="J5" s="378"/>
      <c r="K5" s="379">
        <f>SUM(K6:M6)</f>
        <v>0</v>
      </c>
      <c r="L5" s="378"/>
      <c r="M5" s="380"/>
      <c r="N5" s="373">
        <f>SUM(B6:M6)</f>
        <v>70221.568357000011</v>
      </c>
      <c r="Q5" s="123"/>
      <c r="R5" s="123"/>
    </row>
    <row r="6" spans="1:18" s="79" customFormat="1" x14ac:dyDescent="0.2">
      <c r="A6" s="374"/>
      <c r="B6" s="276">
        <v>18511.904012000003</v>
      </c>
      <c r="C6" s="263">
        <v>13582.229508</v>
      </c>
      <c r="D6" s="277">
        <v>12853.500779999998</v>
      </c>
      <c r="E6" s="292">
        <v>10242.242482</v>
      </c>
      <c r="F6" s="290">
        <v>8055.5723670000016</v>
      </c>
      <c r="G6" s="277">
        <v>6976.1192080000019</v>
      </c>
      <c r="H6" s="344">
        <v>0</v>
      </c>
      <c r="I6" s="344">
        <v>0</v>
      </c>
      <c r="J6" s="344">
        <v>0</v>
      </c>
      <c r="K6" s="343">
        <v>0</v>
      </c>
      <c r="L6" s="344">
        <v>0</v>
      </c>
      <c r="M6" s="345">
        <v>0</v>
      </c>
      <c r="N6" s="373"/>
    </row>
    <row r="7" spans="1:18" ht="12.75" customHeight="1" x14ac:dyDescent="0.2">
      <c r="A7" s="374" t="s">
        <v>71</v>
      </c>
      <c r="B7" s="375">
        <f>SUM(B8:D8)</f>
        <v>2251.7916359999977</v>
      </c>
      <c r="C7" s="376"/>
      <c r="D7" s="377"/>
      <c r="E7" s="375">
        <f>SUM(E8:G8)</f>
        <v>1817.5935180000008</v>
      </c>
      <c r="F7" s="376"/>
      <c r="G7" s="377"/>
      <c r="H7" s="378">
        <f>SUM(H8:J8)</f>
        <v>0</v>
      </c>
      <c r="I7" s="378"/>
      <c r="J7" s="378"/>
      <c r="K7" s="379">
        <f>SUM(K8:M8)</f>
        <v>0</v>
      </c>
      <c r="L7" s="378"/>
      <c r="M7" s="380"/>
      <c r="N7" s="373">
        <f>SUM(B8:M8)</f>
        <v>4069.3851539999987</v>
      </c>
      <c r="P7" s="157"/>
    </row>
    <row r="8" spans="1:18" s="79" customFormat="1" ht="12.75" customHeight="1" x14ac:dyDescent="0.2">
      <c r="A8" s="374"/>
      <c r="B8" s="276">
        <v>851.4531379999986</v>
      </c>
      <c r="C8" s="263">
        <v>718.57798399999967</v>
      </c>
      <c r="D8" s="277">
        <v>681.76051399999938</v>
      </c>
      <c r="E8" s="292">
        <v>612.62618200000031</v>
      </c>
      <c r="F8" s="290">
        <v>633.82261600000004</v>
      </c>
      <c r="G8" s="277">
        <v>571.14472000000046</v>
      </c>
      <c r="H8" s="344">
        <v>0</v>
      </c>
      <c r="I8" s="344">
        <v>0</v>
      </c>
      <c r="J8" s="344">
        <v>0</v>
      </c>
      <c r="K8" s="343">
        <v>0</v>
      </c>
      <c r="L8" s="344">
        <v>0</v>
      </c>
      <c r="M8" s="345">
        <v>0</v>
      </c>
      <c r="N8" s="373"/>
      <c r="P8" s="158"/>
    </row>
    <row r="9" spans="1:18" s="110" customFormat="1" ht="12" customHeight="1" x14ac:dyDescent="0.2">
      <c r="A9" s="374" t="s">
        <v>91</v>
      </c>
      <c r="B9" s="375">
        <f>SUM(B10:D10)</f>
        <v>3629.9637880000005</v>
      </c>
      <c r="C9" s="376"/>
      <c r="D9" s="377"/>
      <c r="E9" s="375">
        <f>SUM(E10:G10)</f>
        <v>2675.2127310000005</v>
      </c>
      <c r="F9" s="376"/>
      <c r="G9" s="377"/>
      <c r="H9" s="378">
        <f>SUM(H10:J10)</f>
        <v>0</v>
      </c>
      <c r="I9" s="378"/>
      <c r="J9" s="378"/>
      <c r="K9" s="379">
        <f>SUM(K10:M10)</f>
        <v>0</v>
      </c>
      <c r="L9" s="378"/>
      <c r="M9" s="380"/>
      <c r="N9" s="373">
        <f>SUM(B10:M10)</f>
        <v>6305.1765190000006</v>
      </c>
      <c r="P9" s="157"/>
    </row>
    <row r="10" spans="1:18" s="110" customFormat="1" ht="12" customHeight="1" x14ac:dyDescent="0.2">
      <c r="A10" s="374"/>
      <c r="B10" s="276">
        <v>1413.2233970000009</v>
      </c>
      <c r="C10" s="263">
        <v>1115.5790439999996</v>
      </c>
      <c r="D10" s="277">
        <v>1101.1613469999998</v>
      </c>
      <c r="E10" s="292">
        <v>1054.5734370000005</v>
      </c>
      <c r="F10" s="290">
        <v>855.17580299999997</v>
      </c>
      <c r="G10" s="277">
        <v>765.46349099999975</v>
      </c>
      <c r="H10" s="344">
        <v>0</v>
      </c>
      <c r="I10" s="344">
        <v>0</v>
      </c>
      <c r="J10" s="344">
        <v>0</v>
      </c>
      <c r="K10" s="343">
        <v>0</v>
      </c>
      <c r="L10" s="344">
        <v>0</v>
      </c>
      <c r="M10" s="345">
        <v>0</v>
      </c>
      <c r="N10" s="373"/>
      <c r="P10" s="158"/>
    </row>
    <row r="11" spans="1:18" s="7" customFormat="1" ht="12" customHeight="1" x14ac:dyDescent="0.2">
      <c r="A11" s="374" t="s">
        <v>181</v>
      </c>
      <c r="B11" s="375">
        <f>SUM(B12:D12)</f>
        <v>11598.536707999998</v>
      </c>
      <c r="C11" s="376"/>
      <c r="D11" s="377"/>
      <c r="E11" s="375">
        <f>SUM(E12:G12)</f>
        <v>9103.1425609999951</v>
      </c>
      <c r="F11" s="376"/>
      <c r="G11" s="377"/>
      <c r="H11" s="378">
        <f>SUM(H12:J12)</f>
        <v>0</v>
      </c>
      <c r="I11" s="378"/>
      <c r="J11" s="378"/>
      <c r="K11" s="379">
        <f>SUM(K12:M12)</f>
        <v>0</v>
      </c>
      <c r="L11" s="378"/>
      <c r="M11" s="380"/>
      <c r="N11" s="373">
        <f>SUM(B12:M12)</f>
        <v>20701.679268999993</v>
      </c>
      <c r="P11" s="157"/>
      <c r="Q11" s="124"/>
      <c r="R11" s="124"/>
    </row>
    <row r="12" spans="1:18" s="110" customFormat="1" ht="12" customHeight="1" x14ac:dyDescent="0.2">
      <c r="A12" s="374"/>
      <c r="B12" s="276">
        <v>4481.7231520000005</v>
      </c>
      <c r="C12" s="263">
        <v>3565.7341830000014</v>
      </c>
      <c r="D12" s="277">
        <v>3551.0793729999959</v>
      </c>
      <c r="E12" s="292">
        <v>3090.5512539999959</v>
      </c>
      <c r="F12" s="290">
        <v>3109.9652290000004</v>
      </c>
      <c r="G12" s="277">
        <v>2902.6260779999993</v>
      </c>
      <c r="H12" s="344">
        <v>0</v>
      </c>
      <c r="I12" s="344">
        <v>0</v>
      </c>
      <c r="J12" s="344">
        <v>0</v>
      </c>
      <c r="K12" s="343">
        <v>0</v>
      </c>
      <c r="L12" s="344">
        <v>0</v>
      </c>
      <c r="M12" s="345">
        <v>0</v>
      </c>
      <c r="N12" s="373"/>
      <c r="P12" s="158"/>
    </row>
    <row r="13" spans="1:18" s="7" customFormat="1" ht="12" customHeight="1" x14ac:dyDescent="0.2">
      <c r="A13" s="374" t="s">
        <v>116</v>
      </c>
      <c r="B13" s="375">
        <f>SUM(B14:D14)</f>
        <v>27403.570512999999</v>
      </c>
      <c r="C13" s="376"/>
      <c r="D13" s="377"/>
      <c r="E13" s="375">
        <f>SUM(E14:G14)</f>
        <v>11607.758092000002</v>
      </c>
      <c r="F13" s="376"/>
      <c r="G13" s="377"/>
      <c r="H13" s="378">
        <f>SUM(H14:J14)</f>
        <v>0</v>
      </c>
      <c r="I13" s="378"/>
      <c r="J13" s="378"/>
      <c r="K13" s="379">
        <f>SUM(K14:M14)</f>
        <v>0</v>
      </c>
      <c r="L13" s="378"/>
      <c r="M13" s="380"/>
      <c r="N13" s="373">
        <f>SUM(B14:M14)</f>
        <v>39011.328605000002</v>
      </c>
      <c r="P13" s="157"/>
      <c r="Q13" s="124"/>
      <c r="R13" s="124"/>
    </row>
    <row r="14" spans="1:18" s="110" customFormat="1" ht="12" customHeight="1" x14ac:dyDescent="0.2">
      <c r="A14" s="374"/>
      <c r="B14" s="276">
        <v>11740.203434999998</v>
      </c>
      <c r="C14" s="263">
        <v>8167.0624819999975</v>
      </c>
      <c r="D14" s="277">
        <v>7496.3045959999999</v>
      </c>
      <c r="E14" s="292">
        <v>5462.6649000000007</v>
      </c>
      <c r="F14" s="290">
        <v>3431.1958860000009</v>
      </c>
      <c r="G14" s="277">
        <v>2713.8973060000003</v>
      </c>
      <c r="H14" s="344">
        <v>0</v>
      </c>
      <c r="I14" s="344">
        <v>0</v>
      </c>
      <c r="J14" s="344">
        <v>0</v>
      </c>
      <c r="K14" s="343">
        <v>0</v>
      </c>
      <c r="L14" s="344">
        <v>0</v>
      </c>
      <c r="M14" s="345">
        <v>0</v>
      </c>
      <c r="N14" s="373"/>
      <c r="P14" s="129"/>
    </row>
    <row r="15" spans="1:18" s="110" customFormat="1" ht="12" customHeight="1" x14ac:dyDescent="0.2">
      <c r="A15" s="374" t="s">
        <v>90</v>
      </c>
      <c r="B15" s="375">
        <f>SUM(B16:D16)</f>
        <v>63.771655000011378</v>
      </c>
      <c r="C15" s="376"/>
      <c r="D15" s="377"/>
      <c r="E15" s="375">
        <f>SUM(E16:G16)</f>
        <v>70.227155000004132</v>
      </c>
      <c r="F15" s="376"/>
      <c r="G15" s="377"/>
      <c r="H15" s="378">
        <f>SUM(H16:J16)</f>
        <v>0</v>
      </c>
      <c r="I15" s="378"/>
      <c r="J15" s="378"/>
      <c r="K15" s="379">
        <f>SUM(K16:M16)</f>
        <v>0</v>
      </c>
      <c r="L15" s="378"/>
      <c r="M15" s="380"/>
      <c r="N15" s="373">
        <f>SUM(B16:M16)</f>
        <v>133.99881000001551</v>
      </c>
      <c r="P15" s="121"/>
    </row>
    <row r="16" spans="1:18" s="110" customFormat="1" ht="12" customHeight="1" x14ac:dyDescent="0.2">
      <c r="A16" s="374"/>
      <c r="B16" s="276">
        <v>25.300890000005893</v>
      </c>
      <c r="C16" s="263">
        <v>15.275815000001785</v>
      </c>
      <c r="D16" s="277">
        <v>23.194950000003701</v>
      </c>
      <c r="E16" s="292">
        <v>21.826709000001756</v>
      </c>
      <c r="F16" s="290">
        <v>25.412832999999864</v>
      </c>
      <c r="G16" s="277">
        <v>22.987613000002511</v>
      </c>
      <c r="H16" s="344">
        <v>0</v>
      </c>
      <c r="I16" s="344">
        <v>0</v>
      </c>
      <c r="J16" s="344">
        <v>0</v>
      </c>
      <c r="K16" s="343">
        <v>0</v>
      </c>
      <c r="L16" s="344">
        <v>0</v>
      </c>
      <c r="M16" s="345">
        <v>0</v>
      </c>
      <c r="N16" s="373"/>
      <c r="P16" s="129"/>
    </row>
    <row r="17" spans="1:14" s="77" customFormat="1" ht="11.25" x14ac:dyDescent="0.2">
      <c r="A17" s="190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"/>
    </row>
    <row r="18" spans="1:14" x14ac:dyDescent="0.2">
      <c r="A18" s="112" t="str">
        <f>A5</f>
        <v>Výroba tepla brutto</v>
      </c>
      <c r="B18" s="113">
        <f t="shared" ref="B18:M18" si="0">B6</f>
        <v>18511.904012000003</v>
      </c>
      <c r="C18" s="113">
        <f t="shared" si="0"/>
        <v>13582.229508</v>
      </c>
      <c r="D18" s="113">
        <f t="shared" si="0"/>
        <v>12853.500779999998</v>
      </c>
      <c r="E18" s="113">
        <f t="shared" si="0"/>
        <v>10242.242482</v>
      </c>
      <c r="F18" s="113">
        <f t="shared" si="0"/>
        <v>8055.5723670000016</v>
      </c>
      <c r="G18" s="113">
        <f t="shared" si="0"/>
        <v>6976.1192080000019</v>
      </c>
      <c r="H18" s="113">
        <f t="shared" si="0"/>
        <v>0</v>
      </c>
      <c r="I18" s="113">
        <f t="shared" si="0"/>
        <v>0</v>
      </c>
      <c r="J18" s="113">
        <f t="shared" si="0"/>
        <v>0</v>
      </c>
      <c r="K18" s="113">
        <f t="shared" si="0"/>
        <v>0</v>
      </c>
      <c r="L18" s="113">
        <f t="shared" si="0"/>
        <v>0</v>
      </c>
      <c r="M18" s="113">
        <f t="shared" si="0"/>
        <v>0</v>
      </c>
    </row>
    <row r="19" spans="1:14" x14ac:dyDescent="0.2">
      <c r="A19" s="10" t="str">
        <f>A7</f>
        <v xml:space="preserve">Technologická vlastní spotřeba tepla </v>
      </c>
      <c r="B19" s="25">
        <f t="shared" ref="B19:M19" si="1">-B8</f>
        <v>-851.4531379999986</v>
      </c>
      <c r="C19" s="25">
        <f t="shared" si="1"/>
        <v>-718.57798399999967</v>
      </c>
      <c r="D19" s="25">
        <f t="shared" si="1"/>
        <v>-681.76051399999938</v>
      </c>
      <c r="E19" s="25">
        <f t="shared" si="1"/>
        <v>-612.62618200000031</v>
      </c>
      <c r="F19" s="25">
        <f t="shared" si="1"/>
        <v>-633.82261600000004</v>
      </c>
      <c r="G19" s="25">
        <f t="shared" si="1"/>
        <v>-571.14472000000046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0</v>
      </c>
      <c r="M19" s="25">
        <f t="shared" si="1"/>
        <v>0</v>
      </c>
    </row>
    <row r="20" spans="1:14" x14ac:dyDescent="0.2">
      <c r="A20" s="10" t="str">
        <f>A9</f>
        <v>Ztráty</v>
      </c>
      <c r="B20" s="113">
        <f t="shared" ref="B20:M20" si="2">-B10</f>
        <v>-1413.2233970000009</v>
      </c>
      <c r="C20" s="113">
        <f t="shared" si="2"/>
        <v>-1115.5790439999996</v>
      </c>
      <c r="D20" s="113">
        <f t="shared" si="2"/>
        <v>-1101.1613469999998</v>
      </c>
      <c r="E20" s="113">
        <f t="shared" si="2"/>
        <v>-1054.5734370000005</v>
      </c>
      <c r="F20" s="113">
        <f t="shared" si="2"/>
        <v>-855.17580299999997</v>
      </c>
      <c r="G20" s="113">
        <f t="shared" si="2"/>
        <v>-765.46349099999975</v>
      </c>
      <c r="H20" s="113">
        <f t="shared" si="2"/>
        <v>0</v>
      </c>
      <c r="I20" s="113">
        <f t="shared" si="2"/>
        <v>0</v>
      </c>
      <c r="J20" s="113">
        <f t="shared" si="2"/>
        <v>0</v>
      </c>
      <c r="K20" s="113">
        <f t="shared" si="2"/>
        <v>0</v>
      </c>
      <c r="L20" s="113">
        <f t="shared" si="2"/>
        <v>0</v>
      </c>
      <c r="M20" s="113">
        <f t="shared" si="2"/>
        <v>0</v>
      </c>
      <c r="N20" s="78"/>
    </row>
    <row r="21" spans="1:14" x14ac:dyDescent="0.2">
      <c r="A21" s="103" t="str">
        <f>A11</f>
        <v>Vlastní spotřeba tepla</v>
      </c>
      <c r="B21" s="93">
        <f>-B12</f>
        <v>-4481.7231520000005</v>
      </c>
      <c r="C21" s="93">
        <f t="shared" ref="C21:M21" si="3">-C12</f>
        <v>-3565.7341830000014</v>
      </c>
      <c r="D21" s="93">
        <f t="shared" si="3"/>
        <v>-3551.0793729999959</v>
      </c>
      <c r="E21" s="93">
        <f t="shared" si="3"/>
        <v>-3090.5512539999959</v>
      </c>
      <c r="F21" s="93">
        <f t="shared" si="3"/>
        <v>-3109.9652290000004</v>
      </c>
      <c r="G21" s="93">
        <f t="shared" si="3"/>
        <v>-2902.6260779999993</v>
      </c>
      <c r="H21" s="93">
        <f t="shared" si="3"/>
        <v>0</v>
      </c>
      <c r="I21" s="93">
        <f t="shared" si="3"/>
        <v>0</v>
      </c>
      <c r="J21" s="93">
        <f t="shared" si="3"/>
        <v>0</v>
      </c>
      <c r="K21" s="93">
        <f t="shared" si="3"/>
        <v>0</v>
      </c>
      <c r="L21" s="93">
        <f t="shared" si="3"/>
        <v>0</v>
      </c>
      <c r="M21" s="93">
        <f t="shared" si="3"/>
        <v>0</v>
      </c>
      <c r="N21" s="78"/>
    </row>
    <row r="22" spans="1:14" x14ac:dyDescent="0.2">
      <c r="A22" s="103" t="str">
        <f>A13</f>
        <v>Dodávky tepla</v>
      </c>
      <c r="B22" s="93">
        <f t="shared" ref="B22:M22" si="4">-B14</f>
        <v>-11740.203434999998</v>
      </c>
      <c r="C22" s="93">
        <f t="shared" si="4"/>
        <v>-8167.0624819999975</v>
      </c>
      <c r="D22" s="93">
        <f t="shared" si="4"/>
        <v>-7496.3045959999999</v>
      </c>
      <c r="E22" s="93">
        <f t="shared" si="4"/>
        <v>-5462.6649000000007</v>
      </c>
      <c r="F22" s="93">
        <f t="shared" si="4"/>
        <v>-3431.1958860000009</v>
      </c>
      <c r="G22" s="93">
        <f t="shared" si="4"/>
        <v>-2713.8973060000003</v>
      </c>
      <c r="H22" s="93">
        <f t="shared" si="4"/>
        <v>0</v>
      </c>
      <c r="I22" s="93">
        <f t="shared" si="4"/>
        <v>0</v>
      </c>
      <c r="J22" s="93">
        <f t="shared" si="4"/>
        <v>0</v>
      </c>
      <c r="K22" s="93">
        <f t="shared" si="4"/>
        <v>0</v>
      </c>
      <c r="L22" s="93">
        <f t="shared" si="4"/>
        <v>0</v>
      </c>
      <c r="M22" s="93">
        <f t="shared" si="4"/>
        <v>0</v>
      </c>
    </row>
    <row r="23" spans="1:14" x14ac:dyDescent="0.2">
      <c r="A23" s="103" t="str">
        <f>A15</f>
        <v>Bilanční rozdíl</v>
      </c>
      <c r="B23" s="93">
        <f t="shared" ref="B23:M23" si="5">-B16</f>
        <v>-25.300890000005893</v>
      </c>
      <c r="C23" s="93">
        <f t="shared" si="5"/>
        <v>-15.275815000001785</v>
      </c>
      <c r="D23" s="93">
        <f t="shared" si="5"/>
        <v>-23.194950000003701</v>
      </c>
      <c r="E23" s="93">
        <f t="shared" si="5"/>
        <v>-21.826709000001756</v>
      </c>
      <c r="F23" s="93">
        <f t="shared" si="5"/>
        <v>-25.412832999999864</v>
      </c>
      <c r="G23" s="93">
        <f t="shared" si="5"/>
        <v>-22.987613000002511</v>
      </c>
      <c r="H23" s="93">
        <f t="shared" si="5"/>
        <v>0</v>
      </c>
      <c r="I23" s="93">
        <f t="shared" si="5"/>
        <v>0</v>
      </c>
      <c r="J23" s="93">
        <f t="shared" si="5"/>
        <v>0</v>
      </c>
      <c r="K23" s="93">
        <f t="shared" si="5"/>
        <v>0</v>
      </c>
      <c r="L23" s="93">
        <f t="shared" si="5"/>
        <v>0</v>
      </c>
      <c r="M23" s="93">
        <f t="shared" si="5"/>
        <v>0</v>
      </c>
    </row>
    <row r="42" spans="1:4" x14ac:dyDescent="0.2">
      <c r="A42" s="117"/>
      <c r="B42" s="121"/>
      <c r="C42" s="118"/>
      <c r="D42" s="118"/>
    </row>
    <row r="43" spans="1:4" x14ac:dyDescent="0.2">
      <c r="B43" s="118"/>
      <c r="C43" s="118"/>
      <c r="D43" s="118"/>
    </row>
    <row r="44" spans="1:4" x14ac:dyDescent="0.2">
      <c r="B44" s="118"/>
      <c r="C44" s="118"/>
      <c r="D44" s="118"/>
    </row>
  </sheetData>
  <mergeCells count="42">
    <mergeCell ref="N7:N8"/>
    <mergeCell ref="A7:A8"/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B7:D7"/>
    <mergeCell ref="E7:G7"/>
    <mergeCell ref="H7:J7"/>
    <mergeCell ref="K7:M7"/>
    <mergeCell ref="A13:A14"/>
    <mergeCell ref="B13:D13"/>
    <mergeCell ref="E13:G13"/>
    <mergeCell ref="E9:G9"/>
    <mergeCell ref="H9:J9"/>
    <mergeCell ref="K9:M9"/>
    <mergeCell ref="A9:A10"/>
    <mergeCell ref="B9:D9"/>
    <mergeCell ref="N9:N10"/>
    <mergeCell ref="N13:N14"/>
    <mergeCell ref="A11:A12"/>
    <mergeCell ref="B11:D11"/>
    <mergeCell ref="E11:G11"/>
    <mergeCell ref="H11:J11"/>
    <mergeCell ref="K11:M11"/>
    <mergeCell ref="H13:J13"/>
    <mergeCell ref="K13:M13"/>
    <mergeCell ref="N11:N12"/>
    <mergeCell ref="N15:N16"/>
    <mergeCell ref="A15:A16"/>
    <mergeCell ref="B15:D15"/>
    <mergeCell ref="E15:G15"/>
    <mergeCell ref="H15:J15"/>
    <mergeCell ref="K15:M15"/>
  </mergeCells>
  <phoneticPr fontId="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/>
  <dimension ref="A1:U46"/>
  <sheetViews>
    <sheetView showGridLines="0" zoomScaleNormal="100" zoomScaleSheetLayoutView="100" workbookViewId="0">
      <selection activeCell="H13" sqref="H13"/>
    </sheetView>
  </sheetViews>
  <sheetFormatPr defaultColWidth="9.140625" defaultRowHeight="12" x14ac:dyDescent="0.2"/>
  <cols>
    <col min="1" max="1" width="30.85546875" style="66" customWidth="1"/>
    <col min="2" max="13" width="8.5703125" style="66" customWidth="1"/>
    <col min="14" max="14" width="10.42578125" style="66" customWidth="1"/>
    <col min="15" max="15" width="8.42578125" style="66" customWidth="1"/>
    <col min="16" max="16" width="11.42578125" style="66" bestFit="1" customWidth="1"/>
    <col min="17" max="16384" width="9.140625" style="66"/>
  </cols>
  <sheetData>
    <row r="1" spans="1:21" s="131" customFormat="1" ht="20.25" x14ac:dyDescent="0.3">
      <c r="A1" s="175" t="s">
        <v>241</v>
      </c>
      <c r="N1" s="238" t="str">
        <f>'3'!N1</f>
        <v>IV. čtvrtletí 2023</v>
      </c>
    </row>
    <row r="2" spans="1:21" s="76" customFormat="1" ht="18" x14ac:dyDescent="0.25">
      <c r="A2" s="234" t="s">
        <v>242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21" ht="6" customHeight="1" x14ac:dyDescent="0.2">
      <c r="A3" s="7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21" x14ac:dyDescent="0.2">
      <c r="A4" s="381">
        <v>2024</v>
      </c>
      <c r="B4" s="382" t="s">
        <v>42</v>
      </c>
      <c r="C4" s="383"/>
      <c r="D4" s="384"/>
      <c r="E4" s="383" t="s">
        <v>43</v>
      </c>
      <c r="F4" s="383"/>
      <c r="G4" s="383"/>
      <c r="H4" s="382" t="s">
        <v>44</v>
      </c>
      <c r="I4" s="383"/>
      <c r="J4" s="384"/>
      <c r="K4" s="382" t="s">
        <v>45</v>
      </c>
      <c r="L4" s="383"/>
      <c r="M4" s="384"/>
      <c r="N4" s="209" t="s">
        <v>7</v>
      </c>
    </row>
    <row r="5" spans="1:21" x14ac:dyDescent="0.2">
      <c r="A5" s="381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1" s="79" customFormat="1" x14ac:dyDescent="0.2">
      <c r="A6" s="386" t="s">
        <v>59</v>
      </c>
      <c r="B6" s="387">
        <f>SUM(B7:D7)</f>
        <v>44947.634300000005</v>
      </c>
      <c r="C6" s="388"/>
      <c r="D6" s="389"/>
      <c r="E6" s="388">
        <f>SUM(E7:G7)</f>
        <v>25273.934057000006</v>
      </c>
      <c r="F6" s="388"/>
      <c r="G6" s="388"/>
      <c r="H6" s="390">
        <f>SUM(H7:J7)</f>
        <v>0</v>
      </c>
      <c r="I6" s="391"/>
      <c r="J6" s="392"/>
      <c r="K6" s="390">
        <f>SUM(K7:M7)</f>
        <v>0</v>
      </c>
      <c r="L6" s="391"/>
      <c r="M6" s="392"/>
      <c r="N6" s="373">
        <f>SUM(N8:N23)</f>
        <v>70221.568356999996</v>
      </c>
    </row>
    <row r="7" spans="1:21" s="79" customFormat="1" x14ac:dyDescent="0.2">
      <c r="A7" s="386"/>
      <c r="B7" s="278">
        <f t="shared" ref="B7:M7" si="0">SUM(B8:B23)</f>
        <v>18511.904012000003</v>
      </c>
      <c r="C7" s="262">
        <f t="shared" si="0"/>
        <v>13582.229508</v>
      </c>
      <c r="D7" s="279">
        <f t="shared" si="0"/>
        <v>12853.500779999998</v>
      </c>
      <c r="E7" s="356">
        <f t="shared" si="0"/>
        <v>10242.242482</v>
      </c>
      <c r="F7" s="356">
        <f t="shared" si="0"/>
        <v>8055.5723670000016</v>
      </c>
      <c r="G7" s="356">
        <f t="shared" si="0"/>
        <v>6976.1192080000019</v>
      </c>
      <c r="H7" s="347">
        <f t="shared" si="0"/>
        <v>0</v>
      </c>
      <c r="I7" s="346">
        <f t="shared" si="0"/>
        <v>0</v>
      </c>
      <c r="J7" s="348">
        <f t="shared" si="0"/>
        <v>0</v>
      </c>
      <c r="K7" s="347">
        <f t="shared" si="0"/>
        <v>0</v>
      </c>
      <c r="L7" s="346">
        <f t="shared" si="0"/>
        <v>0</v>
      </c>
      <c r="M7" s="348">
        <f t="shared" si="0"/>
        <v>0</v>
      </c>
      <c r="N7" s="373"/>
      <c r="Q7" s="133"/>
    </row>
    <row r="8" spans="1:21" x14ac:dyDescent="0.2">
      <c r="A8" s="166" t="s">
        <v>40</v>
      </c>
      <c r="B8" s="276">
        <v>2763.7347610000011</v>
      </c>
      <c r="C8" s="263">
        <v>2401.8641550000007</v>
      </c>
      <c r="D8" s="277">
        <v>2506.6132049999997</v>
      </c>
      <c r="E8" s="290">
        <v>2142.1727640000013</v>
      </c>
      <c r="F8" s="290">
        <v>1895.3515769999999</v>
      </c>
      <c r="G8" s="290">
        <v>1692.62</v>
      </c>
      <c r="H8" s="343">
        <v>0</v>
      </c>
      <c r="I8" s="344">
        <v>0</v>
      </c>
      <c r="J8" s="345">
        <v>0</v>
      </c>
      <c r="K8" s="343">
        <v>0</v>
      </c>
      <c r="L8" s="344">
        <v>0</v>
      </c>
      <c r="M8" s="345">
        <v>0</v>
      </c>
      <c r="N8" s="189">
        <f t="shared" ref="N8:N23" si="1">SUM(B8:M8)</f>
        <v>13402.356462000003</v>
      </c>
      <c r="P8" s="157"/>
      <c r="Q8" s="128"/>
      <c r="R8" s="128"/>
      <c r="S8" s="128"/>
      <c r="T8" s="128"/>
      <c r="U8" s="121"/>
    </row>
    <row r="9" spans="1:21" x14ac:dyDescent="0.2">
      <c r="A9" s="166" t="s">
        <v>39</v>
      </c>
      <c r="B9" s="276">
        <v>407.90801500000003</v>
      </c>
      <c r="C9" s="263">
        <v>359.80104700000004</v>
      </c>
      <c r="D9" s="277">
        <v>365.851247</v>
      </c>
      <c r="E9" s="290">
        <v>325.41965199999976</v>
      </c>
      <c r="F9" s="290">
        <v>300.033635</v>
      </c>
      <c r="G9" s="290">
        <v>271.88873200000006</v>
      </c>
      <c r="H9" s="343">
        <v>0</v>
      </c>
      <c r="I9" s="344">
        <v>0</v>
      </c>
      <c r="J9" s="345">
        <v>0</v>
      </c>
      <c r="K9" s="343">
        <v>0</v>
      </c>
      <c r="L9" s="344">
        <v>0</v>
      </c>
      <c r="M9" s="345">
        <v>0</v>
      </c>
      <c r="N9" s="189">
        <f t="shared" si="1"/>
        <v>2030.9023280000001</v>
      </c>
      <c r="P9" s="157"/>
      <c r="Q9" s="128"/>
      <c r="R9" s="128"/>
      <c r="S9" s="128"/>
      <c r="T9" s="128"/>
      <c r="U9" s="121"/>
    </row>
    <row r="10" spans="1:21" x14ac:dyDescent="0.2">
      <c r="A10" s="166" t="s">
        <v>38</v>
      </c>
      <c r="B10" s="276">
        <v>1431.2241300000003</v>
      </c>
      <c r="C10" s="263">
        <v>841.21121899999991</v>
      </c>
      <c r="D10" s="277">
        <v>809.88874099999987</v>
      </c>
      <c r="E10" s="290">
        <v>633.76986599999987</v>
      </c>
      <c r="F10" s="290">
        <v>347.845642</v>
      </c>
      <c r="G10" s="290">
        <v>313.62843599999997</v>
      </c>
      <c r="H10" s="343">
        <v>0</v>
      </c>
      <c r="I10" s="344">
        <v>0</v>
      </c>
      <c r="J10" s="345">
        <v>0</v>
      </c>
      <c r="K10" s="343">
        <v>0</v>
      </c>
      <c r="L10" s="344">
        <v>0</v>
      </c>
      <c r="M10" s="345">
        <v>0</v>
      </c>
      <c r="N10" s="189">
        <f t="shared" si="1"/>
        <v>4377.5680339999999</v>
      </c>
      <c r="P10" s="157"/>
      <c r="Q10" s="128"/>
      <c r="R10" s="128"/>
      <c r="S10" s="128"/>
      <c r="T10" s="128"/>
      <c r="U10" s="121"/>
    </row>
    <row r="11" spans="1:21" x14ac:dyDescent="0.2">
      <c r="A11" s="166" t="s">
        <v>60</v>
      </c>
      <c r="B11" s="276">
        <v>8.5764249999999986</v>
      </c>
      <c r="C11" s="263">
        <v>8.035857</v>
      </c>
      <c r="D11" s="277">
        <v>10.125791000000001</v>
      </c>
      <c r="E11" s="290">
        <v>10.476420000000001</v>
      </c>
      <c r="F11" s="290">
        <v>11.578232</v>
      </c>
      <c r="G11" s="290">
        <v>9.1084800000000001</v>
      </c>
      <c r="H11" s="343">
        <v>0</v>
      </c>
      <c r="I11" s="344">
        <v>0</v>
      </c>
      <c r="J11" s="345">
        <v>0</v>
      </c>
      <c r="K11" s="343">
        <v>0</v>
      </c>
      <c r="L11" s="344">
        <v>0</v>
      </c>
      <c r="M11" s="345">
        <v>0</v>
      </c>
      <c r="N11" s="189">
        <f t="shared" si="1"/>
        <v>57.901205000000004</v>
      </c>
      <c r="P11" s="157"/>
      <c r="Q11" s="128"/>
      <c r="R11" s="128"/>
      <c r="S11" s="128"/>
      <c r="T11" s="128"/>
      <c r="U11" s="121"/>
    </row>
    <row r="12" spans="1:21" x14ac:dyDescent="0.2">
      <c r="A12" s="166" t="s">
        <v>61</v>
      </c>
      <c r="B12" s="276">
        <v>3.4692000000000003</v>
      </c>
      <c r="C12" s="263">
        <v>3.2147199999999998</v>
      </c>
      <c r="D12" s="277">
        <v>3.8484499999999997</v>
      </c>
      <c r="E12" s="290">
        <v>4.0876000000000001</v>
      </c>
      <c r="F12" s="290">
        <v>4.8755800000000002</v>
      </c>
      <c r="G12" s="290">
        <v>5.4192999999999998</v>
      </c>
      <c r="H12" s="343">
        <v>0</v>
      </c>
      <c r="I12" s="344">
        <v>0</v>
      </c>
      <c r="J12" s="345">
        <v>0</v>
      </c>
      <c r="K12" s="343">
        <v>0</v>
      </c>
      <c r="L12" s="344">
        <v>0</v>
      </c>
      <c r="M12" s="345">
        <v>0</v>
      </c>
      <c r="N12" s="189">
        <f t="shared" si="1"/>
        <v>24.914850000000001</v>
      </c>
      <c r="P12" s="157"/>
      <c r="Q12" s="128"/>
      <c r="R12" s="128"/>
      <c r="S12" s="128"/>
      <c r="T12" s="128"/>
      <c r="U12" s="121"/>
    </row>
    <row r="13" spans="1:21" x14ac:dyDescent="0.2">
      <c r="A13" s="166" t="s">
        <v>62</v>
      </c>
      <c r="B13" s="292">
        <v>0.27952000000000005</v>
      </c>
      <c r="C13" s="263">
        <v>0.11291000000000001</v>
      </c>
      <c r="D13" s="277">
        <v>0.21078</v>
      </c>
      <c r="E13" s="290">
        <v>0.11172</v>
      </c>
      <c r="F13" s="290">
        <v>0.10122999999999999</v>
      </c>
      <c r="G13" s="290">
        <v>8.9779999999999999E-2</v>
      </c>
      <c r="H13" s="343">
        <v>0</v>
      </c>
      <c r="I13" s="344">
        <v>0</v>
      </c>
      <c r="J13" s="345">
        <v>0</v>
      </c>
      <c r="K13" s="343">
        <v>0</v>
      </c>
      <c r="L13" s="344">
        <v>0</v>
      </c>
      <c r="M13" s="345">
        <v>0</v>
      </c>
      <c r="N13" s="189">
        <f t="shared" si="1"/>
        <v>0.90593999999999997</v>
      </c>
      <c r="P13" s="157"/>
      <c r="Q13" s="128"/>
      <c r="R13" s="128"/>
      <c r="S13" s="128"/>
      <c r="T13" s="128"/>
      <c r="U13" s="121"/>
    </row>
    <row r="14" spans="1:21" x14ac:dyDescent="0.2">
      <c r="A14" s="166" t="s">
        <v>37</v>
      </c>
      <c r="B14" s="276">
        <v>7596.5965799999985</v>
      </c>
      <c r="C14" s="263">
        <v>5328.9778089999991</v>
      </c>
      <c r="D14" s="277">
        <v>4852.8123779999987</v>
      </c>
      <c r="E14" s="290">
        <v>3621.5101720000002</v>
      </c>
      <c r="F14" s="290">
        <v>2591.6281490000001</v>
      </c>
      <c r="G14" s="290">
        <v>1997.9837579999999</v>
      </c>
      <c r="H14" s="343">
        <v>0</v>
      </c>
      <c r="I14" s="344">
        <v>0</v>
      </c>
      <c r="J14" s="345">
        <v>0</v>
      </c>
      <c r="K14" s="343">
        <v>0</v>
      </c>
      <c r="L14" s="344">
        <v>0</v>
      </c>
      <c r="M14" s="345">
        <v>0</v>
      </c>
      <c r="N14" s="189">
        <f t="shared" si="1"/>
        <v>25989.508845999997</v>
      </c>
      <c r="P14" s="157"/>
      <c r="Q14" s="128"/>
      <c r="R14" s="128"/>
      <c r="S14" s="128"/>
      <c r="T14" s="128"/>
      <c r="U14" s="121"/>
    </row>
    <row r="15" spans="1:21" x14ac:dyDescent="0.2">
      <c r="A15" s="166" t="s">
        <v>72</v>
      </c>
      <c r="B15" s="276">
        <v>262.29500000000002</v>
      </c>
      <c r="C15" s="263">
        <v>164.06100000000001</v>
      </c>
      <c r="D15" s="277">
        <v>177.392</v>
      </c>
      <c r="E15" s="290">
        <v>131.80600000000001</v>
      </c>
      <c r="F15" s="290">
        <v>79.427999999999997</v>
      </c>
      <c r="G15" s="290">
        <v>46.429000000000002</v>
      </c>
      <c r="H15" s="343">
        <v>0</v>
      </c>
      <c r="I15" s="344">
        <v>0</v>
      </c>
      <c r="J15" s="345">
        <v>0</v>
      </c>
      <c r="K15" s="343">
        <v>0</v>
      </c>
      <c r="L15" s="344">
        <v>0</v>
      </c>
      <c r="M15" s="345">
        <v>0</v>
      </c>
      <c r="N15" s="189">
        <f t="shared" ref="N15" si="2">SUM(B15:M15)</f>
        <v>861.41100000000006</v>
      </c>
      <c r="P15" s="157"/>
      <c r="Q15" s="128"/>
      <c r="R15" s="128"/>
      <c r="S15" s="128"/>
      <c r="T15" s="128"/>
      <c r="U15" s="121"/>
    </row>
    <row r="16" spans="1:21" x14ac:dyDescent="0.2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343">
        <v>0</v>
      </c>
      <c r="I16" s="344">
        <v>0</v>
      </c>
      <c r="J16" s="345">
        <v>0</v>
      </c>
      <c r="K16" s="343">
        <v>0</v>
      </c>
      <c r="L16" s="344">
        <v>0</v>
      </c>
      <c r="M16" s="345">
        <v>0</v>
      </c>
      <c r="N16" s="189">
        <f t="shared" si="1"/>
        <v>0</v>
      </c>
      <c r="P16" s="157"/>
      <c r="Q16" s="128"/>
      <c r="R16" s="128"/>
      <c r="S16" s="128"/>
      <c r="T16" s="128"/>
      <c r="U16" s="121"/>
    </row>
    <row r="17" spans="1:21" x14ac:dyDescent="0.2">
      <c r="A17" s="166" t="s">
        <v>35</v>
      </c>
      <c r="B17" s="276">
        <v>628.02374800000007</v>
      </c>
      <c r="C17" s="263">
        <v>634.51912000000004</v>
      </c>
      <c r="D17" s="277">
        <v>529.65822099999991</v>
      </c>
      <c r="E17" s="290">
        <v>552.63262999999995</v>
      </c>
      <c r="F17" s="290">
        <v>545.04218900000001</v>
      </c>
      <c r="G17" s="290">
        <v>572.2520209999999</v>
      </c>
      <c r="H17" s="343">
        <v>0</v>
      </c>
      <c r="I17" s="344">
        <v>0</v>
      </c>
      <c r="J17" s="345">
        <v>0</v>
      </c>
      <c r="K17" s="343">
        <v>0</v>
      </c>
      <c r="L17" s="344">
        <v>0</v>
      </c>
      <c r="M17" s="345">
        <v>0</v>
      </c>
      <c r="N17" s="189">
        <f t="shared" si="1"/>
        <v>3462.1279289999998</v>
      </c>
      <c r="P17" s="157"/>
      <c r="Q17" s="128"/>
      <c r="R17" s="128"/>
      <c r="S17" s="128"/>
      <c r="T17" s="128"/>
      <c r="U17" s="121"/>
    </row>
    <row r="18" spans="1:21" x14ac:dyDescent="0.2">
      <c r="A18" s="166" t="s">
        <v>34</v>
      </c>
      <c r="B18" s="276">
        <v>51.388620000000003</v>
      </c>
      <c r="C18" s="263">
        <v>10.946565</v>
      </c>
      <c r="D18" s="277">
        <v>2.2343099999999998</v>
      </c>
      <c r="E18" s="290">
        <v>36.146428</v>
      </c>
      <c r="F18" s="290">
        <v>1.4939469999999999</v>
      </c>
      <c r="G18" s="290">
        <v>1.030173</v>
      </c>
      <c r="H18" s="343">
        <v>0</v>
      </c>
      <c r="I18" s="344">
        <v>0</v>
      </c>
      <c r="J18" s="345">
        <v>0</v>
      </c>
      <c r="K18" s="343">
        <v>0</v>
      </c>
      <c r="L18" s="344">
        <v>0</v>
      </c>
      <c r="M18" s="345">
        <v>0</v>
      </c>
      <c r="N18" s="189">
        <f t="shared" si="1"/>
        <v>103.24004300000001</v>
      </c>
      <c r="P18" s="157"/>
      <c r="Q18" s="128"/>
      <c r="R18" s="128"/>
      <c r="S18" s="128"/>
      <c r="T18" s="128"/>
      <c r="U18" s="121"/>
    </row>
    <row r="19" spans="1:21" x14ac:dyDescent="0.2">
      <c r="A19" s="166" t="s">
        <v>33</v>
      </c>
      <c r="B19" s="276">
        <v>464.050498</v>
      </c>
      <c r="C19" s="263">
        <v>442.21118800000005</v>
      </c>
      <c r="D19" s="277">
        <v>441.78354699999994</v>
      </c>
      <c r="E19" s="290">
        <v>395.18328199999996</v>
      </c>
      <c r="F19" s="290">
        <v>388.53817300000003</v>
      </c>
      <c r="G19" s="290">
        <v>361.84439600000002</v>
      </c>
      <c r="H19" s="343">
        <v>0</v>
      </c>
      <c r="I19" s="344">
        <v>0</v>
      </c>
      <c r="J19" s="345">
        <v>0</v>
      </c>
      <c r="K19" s="343">
        <v>0</v>
      </c>
      <c r="L19" s="344">
        <v>0</v>
      </c>
      <c r="M19" s="345">
        <v>0</v>
      </c>
      <c r="N19" s="189">
        <f t="shared" si="1"/>
        <v>2493.6110840000001</v>
      </c>
      <c r="P19" s="157"/>
      <c r="Q19" s="128"/>
      <c r="R19" s="128"/>
      <c r="S19" s="128"/>
      <c r="T19" s="128"/>
      <c r="U19" s="121"/>
    </row>
    <row r="20" spans="1:21" x14ac:dyDescent="0.2">
      <c r="A20" s="166" t="s">
        <v>32</v>
      </c>
      <c r="B20" s="276">
        <v>552.18376500000011</v>
      </c>
      <c r="C20" s="263">
        <v>551.87387200000012</v>
      </c>
      <c r="D20" s="277">
        <v>571.38109900000006</v>
      </c>
      <c r="E20" s="290">
        <v>592.27307199999996</v>
      </c>
      <c r="F20" s="290">
        <v>622.79492600000015</v>
      </c>
      <c r="G20" s="290">
        <v>578.84171800000013</v>
      </c>
      <c r="H20" s="343">
        <v>0</v>
      </c>
      <c r="I20" s="344">
        <v>0</v>
      </c>
      <c r="J20" s="345">
        <v>0</v>
      </c>
      <c r="K20" s="343">
        <v>0</v>
      </c>
      <c r="L20" s="344">
        <v>0</v>
      </c>
      <c r="M20" s="345">
        <v>0</v>
      </c>
      <c r="N20" s="189">
        <f t="shared" si="1"/>
        <v>3469.3484520000006</v>
      </c>
      <c r="P20" s="157"/>
      <c r="Q20" s="128"/>
      <c r="R20" s="128"/>
      <c r="S20" s="128"/>
      <c r="T20" s="128"/>
      <c r="U20" s="121"/>
    </row>
    <row r="21" spans="1:21" x14ac:dyDescent="0.2">
      <c r="A21" s="166" t="s">
        <v>3</v>
      </c>
      <c r="B21" s="276">
        <v>0</v>
      </c>
      <c r="C21" s="263">
        <v>0</v>
      </c>
      <c r="D21" s="277">
        <v>0</v>
      </c>
      <c r="E21" s="290">
        <v>2.8000000000000001E-2</v>
      </c>
      <c r="F21" s="290">
        <v>5.28E-2</v>
      </c>
      <c r="G21" s="290">
        <v>5.1200000000000002E-2</v>
      </c>
      <c r="H21" s="343">
        <v>0</v>
      </c>
      <c r="I21" s="344">
        <v>0</v>
      </c>
      <c r="J21" s="345">
        <v>0</v>
      </c>
      <c r="K21" s="343">
        <v>0</v>
      </c>
      <c r="L21" s="344">
        <v>0</v>
      </c>
      <c r="M21" s="345">
        <v>0</v>
      </c>
      <c r="N21" s="189">
        <f t="shared" si="1"/>
        <v>0.13200000000000001</v>
      </c>
      <c r="P21" s="157"/>
      <c r="Q21" s="128"/>
      <c r="R21" s="128"/>
      <c r="S21" s="128"/>
      <c r="T21" s="128"/>
      <c r="U21" s="121"/>
    </row>
    <row r="22" spans="1:21" x14ac:dyDescent="0.2">
      <c r="A22" s="166" t="s">
        <v>31</v>
      </c>
      <c r="B22" s="276">
        <v>99.587265000000002</v>
      </c>
      <c r="C22" s="263">
        <v>17.507206999999998</v>
      </c>
      <c r="D22" s="277">
        <v>39.298225999999985</v>
      </c>
      <c r="E22" s="290">
        <v>35.437993000000013</v>
      </c>
      <c r="F22" s="290">
        <v>4.1047709999999986</v>
      </c>
      <c r="G22" s="290">
        <v>8.7214269999999985</v>
      </c>
      <c r="H22" s="343">
        <v>0</v>
      </c>
      <c r="I22" s="344">
        <v>0</v>
      </c>
      <c r="J22" s="345">
        <v>0</v>
      </c>
      <c r="K22" s="343">
        <v>0</v>
      </c>
      <c r="L22" s="344">
        <v>0</v>
      </c>
      <c r="M22" s="345">
        <v>0</v>
      </c>
      <c r="N22" s="189">
        <f t="shared" si="1"/>
        <v>204.65688900000001</v>
      </c>
      <c r="P22" s="157"/>
      <c r="Q22" s="128"/>
      <c r="R22" s="128"/>
      <c r="S22" s="128"/>
      <c r="T22" s="128"/>
      <c r="U22" s="121"/>
    </row>
    <row r="23" spans="1:21" x14ac:dyDescent="0.2">
      <c r="A23" s="166" t="s">
        <v>30</v>
      </c>
      <c r="B23" s="276">
        <v>4242.5864850000025</v>
      </c>
      <c r="C23" s="263">
        <v>2817.8928389999992</v>
      </c>
      <c r="D23" s="277">
        <v>2542.4027849999998</v>
      </c>
      <c r="E23" s="290">
        <v>1761.1868829999992</v>
      </c>
      <c r="F23" s="290">
        <v>1262.7035160000003</v>
      </c>
      <c r="G23" s="290">
        <v>1116.2107870000004</v>
      </c>
      <c r="H23" s="343">
        <v>0</v>
      </c>
      <c r="I23" s="344">
        <v>0</v>
      </c>
      <c r="J23" s="345">
        <v>0</v>
      </c>
      <c r="K23" s="343">
        <v>0</v>
      </c>
      <c r="L23" s="344">
        <v>0</v>
      </c>
      <c r="M23" s="345">
        <v>0</v>
      </c>
      <c r="N23" s="189">
        <f t="shared" si="1"/>
        <v>13742.983295</v>
      </c>
      <c r="P23" s="157"/>
      <c r="Q23" s="128"/>
      <c r="R23" s="128"/>
      <c r="S23" s="128"/>
      <c r="T23" s="128"/>
      <c r="U23" s="121"/>
    </row>
    <row r="24" spans="1:21" s="77" customFormat="1" ht="11.25" x14ac:dyDescent="0.2">
      <c r="A24" s="190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3"/>
      <c r="P24" s="137"/>
      <c r="Q24" s="137"/>
      <c r="R24" s="137"/>
      <c r="S24" s="137"/>
      <c r="T24" s="137"/>
      <c r="U24" s="140"/>
    </row>
    <row r="25" spans="1:21" x14ac:dyDescent="0.2">
      <c r="A25" s="119" t="s">
        <v>40</v>
      </c>
      <c r="B25" s="25">
        <v>5730.1443410000011</v>
      </c>
      <c r="C25" s="130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21" x14ac:dyDescent="0.2">
      <c r="A26" s="119" t="s">
        <v>39</v>
      </c>
      <c r="B26" s="25">
        <v>897.34201899999994</v>
      </c>
      <c r="C26" s="131"/>
    </row>
    <row r="27" spans="1:21" x14ac:dyDescent="0.2">
      <c r="A27" s="119" t="s">
        <v>38</v>
      </c>
      <c r="B27" s="25">
        <v>1295.2439439999998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</row>
    <row r="28" spans="1:21" x14ac:dyDescent="0.2">
      <c r="A28" s="119" t="s">
        <v>60</v>
      </c>
      <c r="B28" s="25">
        <v>31.163132000000001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</row>
    <row r="29" spans="1:21" x14ac:dyDescent="0.2">
      <c r="A29" s="119" t="s">
        <v>61</v>
      </c>
      <c r="B29" s="25">
        <v>14.382480000000001</v>
      </c>
      <c r="C29" s="131"/>
    </row>
    <row r="30" spans="1:21" x14ac:dyDescent="0.2">
      <c r="A30" s="119" t="s">
        <v>62</v>
      </c>
      <c r="B30" s="25">
        <v>0.30272999999999994</v>
      </c>
      <c r="C30" s="131"/>
    </row>
    <row r="31" spans="1:21" x14ac:dyDescent="0.2">
      <c r="A31" s="119" t="s">
        <v>37</v>
      </c>
      <c r="B31" s="25">
        <v>8211.1220790000007</v>
      </c>
      <c r="C31" s="131"/>
    </row>
    <row r="32" spans="1:21" x14ac:dyDescent="0.2">
      <c r="A32" s="119" t="s">
        <v>72</v>
      </c>
      <c r="B32" s="25">
        <v>257.66300000000001</v>
      </c>
      <c r="C32" s="131"/>
    </row>
    <row r="33" spans="1:3" x14ac:dyDescent="0.2">
      <c r="A33" s="119" t="s">
        <v>36</v>
      </c>
      <c r="B33" s="25">
        <v>0</v>
      </c>
      <c r="C33" s="131"/>
    </row>
    <row r="34" spans="1:3" x14ac:dyDescent="0.2">
      <c r="A34" s="119" t="s">
        <v>35</v>
      </c>
      <c r="B34" s="25">
        <v>1669.9268399999996</v>
      </c>
      <c r="C34" s="131"/>
    </row>
    <row r="35" spans="1:3" x14ac:dyDescent="0.2">
      <c r="A35" s="119" t="s">
        <v>34</v>
      </c>
      <c r="B35" s="25">
        <v>38.670547999999997</v>
      </c>
      <c r="C35" s="131"/>
    </row>
    <row r="36" spans="1:3" x14ac:dyDescent="0.2">
      <c r="A36" s="119" t="s">
        <v>33</v>
      </c>
      <c r="B36" s="25">
        <v>1145.5658510000001</v>
      </c>
      <c r="C36" s="131"/>
    </row>
    <row r="37" spans="1:3" x14ac:dyDescent="0.2">
      <c r="A37" s="119" t="s">
        <v>32</v>
      </c>
      <c r="B37" s="25">
        <v>1793.9097160000001</v>
      </c>
      <c r="C37" s="131"/>
    </row>
    <row r="38" spans="1:3" x14ac:dyDescent="0.2">
      <c r="A38" s="119" t="s">
        <v>3</v>
      </c>
      <c r="B38" s="25">
        <v>0.13200000000000001</v>
      </c>
      <c r="C38" s="131"/>
    </row>
    <row r="39" spans="1:3" x14ac:dyDescent="0.2">
      <c r="A39" s="119" t="s">
        <v>31</v>
      </c>
      <c r="B39" s="25">
        <v>48.264191000000011</v>
      </c>
      <c r="C39" s="131"/>
    </row>
    <row r="40" spans="1:3" x14ac:dyDescent="0.2">
      <c r="A40" s="119" t="s">
        <v>30</v>
      </c>
      <c r="B40" s="25">
        <v>4140.1011859999999</v>
      </c>
      <c r="C40" s="131"/>
    </row>
    <row r="41" spans="1:3" x14ac:dyDescent="0.2">
      <c r="A41" s="131"/>
      <c r="B41" s="131"/>
      <c r="C41" s="131"/>
    </row>
    <row r="42" spans="1:3" x14ac:dyDescent="0.2">
      <c r="A42" s="131"/>
      <c r="B42" s="131"/>
      <c r="C42" s="131"/>
    </row>
    <row r="43" spans="1:3" x14ac:dyDescent="0.2">
      <c r="A43" s="131"/>
      <c r="B43" s="131"/>
      <c r="C43" s="131"/>
    </row>
    <row r="44" spans="1:3" x14ac:dyDescent="0.2">
      <c r="A44" s="131"/>
      <c r="B44" s="131"/>
      <c r="C44" s="131"/>
    </row>
    <row r="45" spans="1:3" x14ac:dyDescent="0.2">
      <c r="A45" s="131"/>
      <c r="B45" s="131"/>
      <c r="C45" s="131"/>
    </row>
    <row r="46" spans="1:3" x14ac:dyDescent="0.2">
      <c r="A46" s="131"/>
      <c r="B46" s="131"/>
      <c r="C46" s="131"/>
    </row>
  </sheetData>
  <mergeCells count="11">
    <mergeCell ref="A4:A5"/>
    <mergeCell ref="B4:D4"/>
    <mergeCell ref="E4:G4"/>
    <mergeCell ref="H4:J4"/>
    <mergeCell ref="K4:M4"/>
    <mergeCell ref="N6:N7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5"/>
  <dimension ref="A1:U45"/>
  <sheetViews>
    <sheetView showGridLines="0" zoomScaleNormal="100" zoomScaleSheetLayoutView="100" workbookViewId="0">
      <selection activeCell="I13" sqref="I13"/>
    </sheetView>
  </sheetViews>
  <sheetFormatPr defaultColWidth="9.140625" defaultRowHeight="12" x14ac:dyDescent="0.2"/>
  <cols>
    <col min="1" max="1" width="18.85546875" style="7" customWidth="1"/>
    <col min="2" max="13" width="9.5703125" style="7" customWidth="1"/>
    <col min="14" max="14" width="10.42578125" style="7" customWidth="1"/>
    <col min="15" max="16384" width="9.140625" style="7"/>
  </cols>
  <sheetData>
    <row r="1" spans="1:21" ht="18" x14ac:dyDescent="0.25">
      <c r="A1" s="234" t="s">
        <v>243</v>
      </c>
      <c r="N1" s="238" t="str">
        <f>'3'!N1</f>
        <v>IV. čtvrtletí 2023</v>
      </c>
    </row>
    <row r="2" spans="1:21" ht="6" customHeight="1" x14ac:dyDescent="0.2"/>
    <row r="3" spans="1:21" x14ac:dyDescent="0.2">
      <c r="A3" s="381">
        <v>2024</v>
      </c>
      <c r="B3" s="382" t="s">
        <v>42</v>
      </c>
      <c r="C3" s="383"/>
      <c r="D3" s="384"/>
      <c r="E3" s="382" t="s">
        <v>43</v>
      </c>
      <c r="F3" s="383"/>
      <c r="G3" s="384"/>
      <c r="H3" s="382" t="s">
        <v>44</v>
      </c>
      <c r="I3" s="383"/>
      <c r="J3" s="384"/>
      <c r="K3" s="382" t="s">
        <v>45</v>
      </c>
      <c r="L3" s="383"/>
      <c r="M3" s="384"/>
      <c r="N3" s="209" t="s">
        <v>7</v>
      </c>
    </row>
    <row r="4" spans="1:21" x14ac:dyDescent="0.2">
      <c r="A4" s="381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x14ac:dyDescent="0.2">
      <c r="A5" s="386" t="s">
        <v>59</v>
      </c>
      <c r="B5" s="387">
        <f>SUM(B6:D6)</f>
        <v>44947.634299999998</v>
      </c>
      <c r="C5" s="388"/>
      <c r="D5" s="389"/>
      <c r="E5" s="387">
        <f t="shared" ref="E5" si="0">SUM(E6:G6)</f>
        <v>25273.934056999999</v>
      </c>
      <c r="F5" s="388"/>
      <c r="G5" s="389"/>
      <c r="H5" s="390">
        <f t="shared" ref="H5" si="1">SUM(H6:J6)</f>
        <v>0</v>
      </c>
      <c r="I5" s="391"/>
      <c r="J5" s="392"/>
      <c r="K5" s="390">
        <f t="shared" ref="K5" si="2">SUM(K6:M6)</f>
        <v>0</v>
      </c>
      <c r="L5" s="391"/>
      <c r="M5" s="392"/>
      <c r="N5" s="373">
        <f>SUM(N7:N20)</f>
        <v>70221.568356999982</v>
      </c>
    </row>
    <row r="6" spans="1:21" x14ac:dyDescent="0.2">
      <c r="A6" s="386"/>
      <c r="B6" s="278">
        <f>SUM(B7:B20)</f>
        <v>18511.904012000003</v>
      </c>
      <c r="C6" s="262">
        <f t="shared" ref="C6:M6" si="3">SUM(C7:C20)</f>
        <v>13582.229507999997</v>
      </c>
      <c r="D6" s="279">
        <f t="shared" si="3"/>
        <v>12853.50078</v>
      </c>
      <c r="E6" s="294">
        <f t="shared" si="3"/>
        <v>10242.242482</v>
      </c>
      <c r="F6" s="356">
        <f t="shared" si="3"/>
        <v>8055.5723669999988</v>
      </c>
      <c r="G6" s="279">
        <f t="shared" si="3"/>
        <v>6976.1192080000001</v>
      </c>
      <c r="H6" s="347">
        <f t="shared" si="3"/>
        <v>0</v>
      </c>
      <c r="I6" s="346">
        <f t="shared" si="3"/>
        <v>0</v>
      </c>
      <c r="J6" s="348">
        <f t="shared" si="3"/>
        <v>0</v>
      </c>
      <c r="K6" s="347">
        <f t="shared" si="3"/>
        <v>0</v>
      </c>
      <c r="L6" s="346">
        <f t="shared" si="3"/>
        <v>0</v>
      </c>
      <c r="M6" s="348">
        <f t="shared" si="3"/>
        <v>0</v>
      </c>
      <c r="N6" s="373"/>
      <c r="P6" s="133"/>
      <c r="Q6" s="133"/>
      <c r="R6" s="133"/>
      <c r="S6" s="133"/>
      <c r="T6" s="133"/>
    </row>
    <row r="7" spans="1:21" x14ac:dyDescent="0.2">
      <c r="A7" s="166" t="s">
        <v>129</v>
      </c>
      <c r="B7" s="276">
        <v>709.32196699999986</v>
      </c>
      <c r="C7" s="263">
        <v>488.92312900000007</v>
      </c>
      <c r="D7" s="277">
        <v>441.516412</v>
      </c>
      <c r="E7" s="292">
        <v>344.59405799999996</v>
      </c>
      <c r="F7" s="290">
        <v>252.05553299999997</v>
      </c>
      <c r="G7" s="277">
        <v>196.22204199999999</v>
      </c>
      <c r="H7" s="343">
        <v>0</v>
      </c>
      <c r="I7" s="344">
        <v>0</v>
      </c>
      <c r="J7" s="345">
        <v>0</v>
      </c>
      <c r="K7" s="343">
        <v>0</v>
      </c>
      <c r="L7" s="344">
        <v>0</v>
      </c>
      <c r="M7" s="345">
        <v>0</v>
      </c>
      <c r="N7" s="189">
        <f>SUM(B7:M7)</f>
        <v>2432.6331409999998</v>
      </c>
      <c r="P7" s="41"/>
      <c r="Q7" s="128"/>
      <c r="R7" s="128"/>
      <c r="S7" s="128"/>
      <c r="T7" s="128"/>
      <c r="U7" s="121"/>
    </row>
    <row r="8" spans="1:21" x14ac:dyDescent="0.2">
      <c r="A8" s="166" t="s">
        <v>99</v>
      </c>
      <c r="B8" s="276">
        <v>965.07526899999925</v>
      </c>
      <c r="C8" s="263">
        <v>689.04347000000018</v>
      </c>
      <c r="D8" s="277">
        <v>641.59943699999985</v>
      </c>
      <c r="E8" s="292">
        <v>482.47382300000021</v>
      </c>
      <c r="F8" s="290">
        <v>343.44593599999996</v>
      </c>
      <c r="G8" s="277">
        <v>253.74260399999997</v>
      </c>
      <c r="H8" s="343">
        <v>0</v>
      </c>
      <c r="I8" s="344">
        <v>0</v>
      </c>
      <c r="J8" s="345">
        <v>0</v>
      </c>
      <c r="K8" s="343">
        <v>0</v>
      </c>
      <c r="L8" s="344">
        <v>0</v>
      </c>
      <c r="M8" s="345">
        <v>0</v>
      </c>
      <c r="N8" s="189">
        <f t="shared" ref="N8:N20" si="4">SUM(B8:M8)</f>
        <v>3375.3805389999998</v>
      </c>
      <c r="P8" s="41"/>
      <c r="Q8" s="128"/>
      <c r="R8" s="128"/>
      <c r="S8" s="128"/>
      <c r="T8" s="128"/>
      <c r="U8" s="121"/>
    </row>
    <row r="9" spans="1:21" x14ac:dyDescent="0.2">
      <c r="A9" s="166" t="s">
        <v>100</v>
      </c>
      <c r="B9" s="276">
        <v>1054.736126</v>
      </c>
      <c r="C9" s="263">
        <v>701.66929299999993</v>
      </c>
      <c r="D9" s="277">
        <v>645.38185900000042</v>
      </c>
      <c r="E9" s="292">
        <v>454.17056399999979</v>
      </c>
      <c r="F9" s="290">
        <v>330.53824399999974</v>
      </c>
      <c r="G9" s="277">
        <v>273.98930300000012</v>
      </c>
      <c r="H9" s="343">
        <v>0</v>
      </c>
      <c r="I9" s="344">
        <v>0</v>
      </c>
      <c r="J9" s="345">
        <v>0</v>
      </c>
      <c r="K9" s="343">
        <v>0</v>
      </c>
      <c r="L9" s="344">
        <v>0</v>
      </c>
      <c r="M9" s="345">
        <v>0</v>
      </c>
      <c r="N9" s="189">
        <f t="shared" si="4"/>
        <v>3460.4853889999999</v>
      </c>
      <c r="P9" s="41"/>
      <c r="Q9" s="128"/>
      <c r="R9" s="128"/>
      <c r="S9" s="128"/>
      <c r="T9" s="128"/>
      <c r="U9" s="121"/>
    </row>
    <row r="10" spans="1:21" x14ac:dyDescent="0.2">
      <c r="A10" s="166" t="s">
        <v>101</v>
      </c>
      <c r="B10" s="276">
        <v>985.25076799999999</v>
      </c>
      <c r="C10" s="263">
        <v>711.01032000000021</v>
      </c>
      <c r="D10" s="277">
        <v>690.97668600000009</v>
      </c>
      <c r="E10" s="292">
        <v>605.79929399999992</v>
      </c>
      <c r="F10" s="290">
        <v>462.10962499999999</v>
      </c>
      <c r="G10" s="277">
        <v>310.369798</v>
      </c>
      <c r="H10" s="343">
        <v>0</v>
      </c>
      <c r="I10" s="344">
        <v>0</v>
      </c>
      <c r="J10" s="345">
        <v>0</v>
      </c>
      <c r="K10" s="343">
        <v>0</v>
      </c>
      <c r="L10" s="344">
        <v>0</v>
      </c>
      <c r="M10" s="345">
        <v>0</v>
      </c>
      <c r="N10" s="189">
        <f t="shared" si="4"/>
        <v>3765.5164910000003</v>
      </c>
      <c r="P10" s="41"/>
      <c r="Q10" s="128"/>
      <c r="R10" s="128"/>
      <c r="S10" s="128"/>
      <c r="T10" s="128"/>
      <c r="U10" s="121"/>
    </row>
    <row r="11" spans="1:21" x14ac:dyDescent="0.2">
      <c r="A11" s="166" t="s">
        <v>128</v>
      </c>
      <c r="B11" s="276">
        <v>491.05285600000002</v>
      </c>
      <c r="C11" s="263">
        <v>365.68694899999997</v>
      </c>
      <c r="D11" s="277">
        <v>353.94947800000006</v>
      </c>
      <c r="E11" s="292">
        <v>283.96716899999996</v>
      </c>
      <c r="F11" s="290">
        <v>213.23934700000004</v>
      </c>
      <c r="G11" s="277">
        <v>171.43698800000001</v>
      </c>
      <c r="H11" s="343">
        <v>0</v>
      </c>
      <c r="I11" s="344">
        <v>0</v>
      </c>
      <c r="J11" s="345">
        <v>0</v>
      </c>
      <c r="K11" s="343">
        <v>0</v>
      </c>
      <c r="L11" s="344">
        <v>0</v>
      </c>
      <c r="M11" s="345">
        <v>0</v>
      </c>
      <c r="N11" s="189">
        <f t="shared" si="4"/>
        <v>1879.3327869999998</v>
      </c>
      <c r="P11" s="41"/>
      <c r="Q11" s="128"/>
      <c r="R11" s="128"/>
      <c r="S11" s="128"/>
      <c r="T11" s="128"/>
      <c r="U11" s="121"/>
    </row>
    <row r="12" spans="1:21" x14ac:dyDescent="0.2">
      <c r="A12" s="166" t="s">
        <v>102</v>
      </c>
      <c r="B12" s="276">
        <v>624.08105599999988</v>
      </c>
      <c r="C12" s="263">
        <v>400.29184900000013</v>
      </c>
      <c r="D12" s="277">
        <v>364.19347599999998</v>
      </c>
      <c r="E12" s="292">
        <v>298.14970699999992</v>
      </c>
      <c r="F12" s="290">
        <v>210.16280800000001</v>
      </c>
      <c r="G12" s="277">
        <v>184.15895200000003</v>
      </c>
      <c r="H12" s="343">
        <v>0</v>
      </c>
      <c r="I12" s="344">
        <v>0</v>
      </c>
      <c r="J12" s="345">
        <v>0</v>
      </c>
      <c r="K12" s="343">
        <v>0</v>
      </c>
      <c r="L12" s="344">
        <v>0</v>
      </c>
      <c r="M12" s="345">
        <v>0</v>
      </c>
      <c r="N12" s="189">
        <f t="shared" si="4"/>
        <v>2081.0378479999999</v>
      </c>
      <c r="P12" s="41"/>
      <c r="Q12" s="128"/>
      <c r="R12" s="128"/>
      <c r="S12" s="128"/>
      <c r="T12" s="128"/>
      <c r="U12" s="121"/>
    </row>
    <row r="13" spans="1:21" x14ac:dyDescent="0.2">
      <c r="A13" s="166" t="s">
        <v>103</v>
      </c>
      <c r="B13" s="276">
        <v>336.09518299999985</v>
      </c>
      <c r="C13" s="263">
        <v>240.93515899999994</v>
      </c>
      <c r="D13" s="277">
        <v>221.33312599999996</v>
      </c>
      <c r="E13" s="292">
        <v>174.67012300000002</v>
      </c>
      <c r="F13" s="290">
        <v>102.71873300000001</v>
      </c>
      <c r="G13" s="277">
        <v>92.486579999999961</v>
      </c>
      <c r="H13" s="343">
        <v>0</v>
      </c>
      <c r="I13" s="344">
        <v>0</v>
      </c>
      <c r="J13" s="345">
        <v>0</v>
      </c>
      <c r="K13" s="343">
        <v>0</v>
      </c>
      <c r="L13" s="344">
        <v>0</v>
      </c>
      <c r="M13" s="345">
        <v>0</v>
      </c>
      <c r="N13" s="189">
        <f t="shared" si="4"/>
        <v>1168.2389039999998</v>
      </c>
      <c r="P13" s="41"/>
      <c r="Q13" s="128"/>
      <c r="R13" s="128"/>
      <c r="S13" s="128"/>
      <c r="T13" s="128"/>
      <c r="U13" s="121"/>
    </row>
    <row r="14" spans="1:21" x14ac:dyDescent="0.2">
      <c r="A14" s="166" t="s">
        <v>104</v>
      </c>
      <c r="B14" s="276">
        <v>3075.4340309999993</v>
      </c>
      <c r="C14" s="263">
        <v>2261.7218570000009</v>
      </c>
      <c r="D14" s="277">
        <v>2225.2804430000001</v>
      </c>
      <c r="E14" s="292">
        <v>1864.0455379999999</v>
      </c>
      <c r="F14" s="290">
        <v>1492.5209289999996</v>
      </c>
      <c r="G14" s="277">
        <v>1396.6414649999997</v>
      </c>
      <c r="H14" s="343">
        <v>0</v>
      </c>
      <c r="I14" s="344">
        <v>0</v>
      </c>
      <c r="J14" s="345">
        <v>0</v>
      </c>
      <c r="K14" s="343">
        <v>0</v>
      </c>
      <c r="L14" s="344">
        <v>0</v>
      </c>
      <c r="M14" s="345">
        <v>0</v>
      </c>
      <c r="N14" s="189">
        <f t="shared" si="4"/>
        <v>12315.644263000002</v>
      </c>
      <c r="P14" s="41"/>
      <c r="Q14" s="128"/>
      <c r="R14" s="128"/>
      <c r="S14" s="128"/>
      <c r="T14" s="128"/>
      <c r="U14" s="142"/>
    </row>
    <row r="15" spans="1:21" x14ac:dyDescent="0.2">
      <c r="A15" s="166" t="s">
        <v>105</v>
      </c>
      <c r="B15" s="276">
        <v>850.05066999999985</v>
      </c>
      <c r="C15" s="263">
        <v>565.24557500000003</v>
      </c>
      <c r="D15" s="277">
        <v>530.88060799999971</v>
      </c>
      <c r="E15" s="292">
        <v>431.36852900000008</v>
      </c>
      <c r="F15" s="290">
        <v>336.68710199999998</v>
      </c>
      <c r="G15" s="277">
        <v>284.30751300000003</v>
      </c>
      <c r="H15" s="343">
        <v>0</v>
      </c>
      <c r="I15" s="344">
        <v>0</v>
      </c>
      <c r="J15" s="345">
        <v>0</v>
      </c>
      <c r="K15" s="343">
        <v>0</v>
      </c>
      <c r="L15" s="344">
        <v>0</v>
      </c>
      <c r="M15" s="345">
        <v>0</v>
      </c>
      <c r="N15" s="189">
        <f t="shared" si="4"/>
        <v>2998.5399969999999</v>
      </c>
      <c r="P15" s="41"/>
      <c r="Q15" s="128"/>
      <c r="R15" s="128"/>
      <c r="S15" s="128"/>
      <c r="T15" s="128"/>
      <c r="U15" s="121"/>
    </row>
    <row r="16" spans="1:21" x14ac:dyDescent="0.2">
      <c r="A16" s="166" t="s">
        <v>106</v>
      </c>
      <c r="B16" s="276">
        <v>902.70388799999989</v>
      </c>
      <c r="C16" s="263">
        <v>649.81579099999999</v>
      </c>
      <c r="D16" s="277">
        <v>587.621218</v>
      </c>
      <c r="E16" s="292">
        <v>443.86183599999993</v>
      </c>
      <c r="F16" s="290">
        <v>281.71265900000003</v>
      </c>
      <c r="G16" s="277">
        <v>234.56337800000003</v>
      </c>
      <c r="H16" s="343">
        <v>0</v>
      </c>
      <c r="I16" s="344">
        <v>0</v>
      </c>
      <c r="J16" s="345">
        <v>0</v>
      </c>
      <c r="K16" s="343">
        <v>0</v>
      </c>
      <c r="L16" s="344">
        <v>0</v>
      </c>
      <c r="M16" s="345">
        <v>0</v>
      </c>
      <c r="N16" s="189">
        <f t="shared" si="4"/>
        <v>3100.2787699999999</v>
      </c>
      <c r="P16" s="41"/>
      <c r="Q16" s="128"/>
      <c r="R16" s="128"/>
      <c r="S16" s="128"/>
      <c r="T16" s="128"/>
      <c r="U16" s="121"/>
    </row>
    <row r="17" spans="1:21" x14ac:dyDescent="0.2">
      <c r="A17" s="166" t="s">
        <v>107</v>
      </c>
      <c r="B17" s="276">
        <v>840.60329000000013</v>
      </c>
      <c r="C17" s="263">
        <v>597.00464899999997</v>
      </c>
      <c r="D17" s="277">
        <v>542.08399200000008</v>
      </c>
      <c r="E17" s="292">
        <v>407.43193100000002</v>
      </c>
      <c r="F17" s="290">
        <v>269.92995600000012</v>
      </c>
      <c r="G17" s="277">
        <v>206.21058500000004</v>
      </c>
      <c r="H17" s="343">
        <v>0</v>
      </c>
      <c r="I17" s="344">
        <v>0</v>
      </c>
      <c r="J17" s="345">
        <v>0</v>
      </c>
      <c r="K17" s="343">
        <v>0</v>
      </c>
      <c r="L17" s="344">
        <v>0</v>
      </c>
      <c r="M17" s="345">
        <v>0</v>
      </c>
      <c r="N17" s="189">
        <f t="shared" si="4"/>
        <v>2863.2644030000001</v>
      </c>
      <c r="P17" s="41"/>
      <c r="Q17" s="128"/>
      <c r="R17" s="128"/>
      <c r="S17" s="128"/>
      <c r="T17" s="128"/>
      <c r="U17" s="121"/>
    </row>
    <row r="18" spans="1:21" x14ac:dyDescent="0.2">
      <c r="A18" s="166" t="s">
        <v>108</v>
      </c>
      <c r="B18" s="276">
        <v>3281.1508370000015</v>
      </c>
      <c r="C18" s="263">
        <v>2393.5586159999984</v>
      </c>
      <c r="D18" s="277">
        <v>2148.2453090000004</v>
      </c>
      <c r="E18" s="292">
        <v>1683.5065709999997</v>
      </c>
      <c r="F18" s="290">
        <v>1258.550236000001</v>
      </c>
      <c r="G18" s="277">
        <v>1040.6578660000002</v>
      </c>
      <c r="H18" s="343">
        <v>0</v>
      </c>
      <c r="I18" s="344">
        <v>0</v>
      </c>
      <c r="J18" s="345">
        <v>0</v>
      </c>
      <c r="K18" s="343">
        <v>0</v>
      </c>
      <c r="L18" s="344">
        <v>0</v>
      </c>
      <c r="M18" s="345">
        <v>0</v>
      </c>
      <c r="N18" s="189">
        <f t="shared" si="4"/>
        <v>11805.669435</v>
      </c>
      <c r="P18" s="41"/>
      <c r="Q18" s="128"/>
      <c r="R18" s="128"/>
      <c r="S18" s="128"/>
      <c r="T18" s="128"/>
      <c r="U18" s="121"/>
    </row>
    <row r="19" spans="1:21" x14ac:dyDescent="0.2">
      <c r="A19" s="166" t="s">
        <v>109</v>
      </c>
      <c r="B19" s="276">
        <v>3517.9396600000014</v>
      </c>
      <c r="C19" s="263">
        <v>2862.9369629999987</v>
      </c>
      <c r="D19" s="277">
        <v>2875.2422229999993</v>
      </c>
      <c r="E19" s="292">
        <v>2251.9850459999993</v>
      </c>
      <c r="F19" s="290">
        <v>2078.127043</v>
      </c>
      <c r="G19" s="277">
        <v>1949.0092239999997</v>
      </c>
      <c r="H19" s="343">
        <v>0</v>
      </c>
      <c r="I19" s="344">
        <v>0</v>
      </c>
      <c r="J19" s="345">
        <v>0</v>
      </c>
      <c r="K19" s="343">
        <v>0</v>
      </c>
      <c r="L19" s="344">
        <v>0</v>
      </c>
      <c r="M19" s="345">
        <v>0</v>
      </c>
      <c r="N19" s="189">
        <f t="shared" si="4"/>
        <v>15535.240158999999</v>
      </c>
      <c r="P19" s="41"/>
      <c r="Q19" s="128"/>
      <c r="R19" s="128"/>
      <c r="S19" s="128"/>
      <c r="T19" s="128"/>
      <c r="U19" s="142"/>
    </row>
    <row r="20" spans="1:21" x14ac:dyDescent="0.2">
      <c r="A20" s="166" t="s">
        <v>110</v>
      </c>
      <c r="B20" s="276">
        <v>878.40841099999977</v>
      </c>
      <c r="C20" s="263">
        <v>654.3858879999998</v>
      </c>
      <c r="D20" s="277">
        <v>585.19651299999998</v>
      </c>
      <c r="E20" s="292">
        <v>516.21829299999979</v>
      </c>
      <c r="F20" s="290">
        <v>423.77421600000002</v>
      </c>
      <c r="G20" s="277">
        <v>382.32291000000004</v>
      </c>
      <c r="H20" s="343">
        <v>0</v>
      </c>
      <c r="I20" s="344">
        <v>0</v>
      </c>
      <c r="J20" s="345">
        <v>0</v>
      </c>
      <c r="K20" s="343">
        <v>0</v>
      </c>
      <c r="L20" s="344">
        <v>0</v>
      </c>
      <c r="M20" s="345">
        <v>0</v>
      </c>
      <c r="N20" s="189">
        <f t="shared" si="4"/>
        <v>3440.3062309999996</v>
      </c>
      <c r="P20" s="41"/>
      <c r="Q20" s="128"/>
      <c r="R20" s="128"/>
      <c r="S20" s="128"/>
      <c r="T20" s="128"/>
      <c r="U20" s="121"/>
    </row>
    <row r="21" spans="1:21" x14ac:dyDescent="0.2">
      <c r="A21" s="4"/>
      <c r="N21" s="3"/>
      <c r="P21" s="136"/>
      <c r="Q21" s="136"/>
      <c r="R21" s="136"/>
      <c r="S21" s="136"/>
      <c r="T21" s="136"/>
      <c r="U21" s="141"/>
    </row>
    <row r="22" spans="1:21" x14ac:dyDescent="0.2">
      <c r="A22" s="10" t="s">
        <v>129</v>
      </c>
      <c r="B22" s="25">
        <v>792.87163299999986</v>
      </c>
      <c r="C22" s="130"/>
      <c r="D22" s="130"/>
      <c r="Q22" s="128"/>
      <c r="R22" s="128"/>
      <c r="S22" s="128"/>
      <c r="U22" s="121"/>
    </row>
    <row r="23" spans="1:21" x14ac:dyDescent="0.2">
      <c r="A23" s="10" t="s">
        <v>99</v>
      </c>
      <c r="B23" s="25">
        <v>1079.6623630000001</v>
      </c>
      <c r="C23" s="130"/>
      <c r="D23" s="130"/>
      <c r="U23" s="140"/>
    </row>
    <row r="24" spans="1:21" x14ac:dyDescent="0.2">
      <c r="A24" s="10" t="s">
        <v>100</v>
      </c>
      <c r="B24" s="25">
        <v>1058.6981109999997</v>
      </c>
      <c r="C24" s="130"/>
      <c r="D24" s="130"/>
    </row>
    <row r="25" spans="1:21" x14ac:dyDescent="0.2">
      <c r="A25" s="10" t="s">
        <v>101</v>
      </c>
      <c r="B25" s="25">
        <v>1378.2787169999999</v>
      </c>
      <c r="C25" s="130"/>
      <c r="D25" s="130"/>
    </row>
    <row r="26" spans="1:21" x14ac:dyDescent="0.2">
      <c r="A26" s="10" t="s">
        <v>128</v>
      </c>
      <c r="B26" s="25">
        <v>668.64350400000001</v>
      </c>
      <c r="C26" s="130"/>
      <c r="D26" s="130"/>
    </row>
    <row r="27" spans="1:21" x14ac:dyDescent="0.2">
      <c r="A27" s="10" t="s">
        <v>102</v>
      </c>
      <c r="B27" s="25">
        <v>692.47146699999996</v>
      </c>
      <c r="C27" s="130"/>
      <c r="D27" s="130"/>
    </row>
    <row r="28" spans="1:21" x14ac:dyDescent="0.2">
      <c r="A28" s="10" t="s">
        <v>103</v>
      </c>
      <c r="B28" s="25">
        <v>369.87543599999998</v>
      </c>
      <c r="C28" s="130"/>
      <c r="D28" s="130"/>
    </row>
    <row r="29" spans="1:21" x14ac:dyDescent="0.2">
      <c r="A29" s="10" t="s">
        <v>104</v>
      </c>
      <c r="B29" s="25">
        <v>4753.2079319999993</v>
      </c>
      <c r="C29" s="130"/>
      <c r="D29" s="130"/>
    </row>
    <row r="30" spans="1:21" x14ac:dyDescent="0.2">
      <c r="A30" s="10" t="s">
        <v>105</v>
      </c>
      <c r="B30" s="25">
        <v>1052.3631440000001</v>
      </c>
      <c r="C30" s="130"/>
      <c r="D30" s="130"/>
    </row>
    <row r="31" spans="1:21" x14ac:dyDescent="0.2">
      <c r="A31" s="10" t="s">
        <v>106</v>
      </c>
      <c r="B31" s="25">
        <v>960.13787300000001</v>
      </c>
      <c r="C31" s="130"/>
      <c r="D31" s="130"/>
    </row>
    <row r="32" spans="1:21" x14ac:dyDescent="0.2">
      <c r="A32" s="10" t="s">
        <v>107</v>
      </c>
      <c r="B32" s="25">
        <v>883.57247200000018</v>
      </c>
      <c r="C32" s="130"/>
      <c r="D32" s="130"/>
    </row>
    <row r="33" spans="1:4" x14ac:dyDescent="0.2">
      <c r="A33" s="10" t="s">
        <v>108</v>
      </c>
      <c r="B33" s="25">
        <v>3982.7146730000013</v>
      </c>
      <c r="C33" s="130"/>
      <c r="D33" s="130"/>
    </row>
    <row r="34" spans="1:4" x14ac:dyDescent="0.2">
      <c r="A34" s="10" t="s">
        <v>109</v>
      </c>
      <c r="B34" s="25">
        <v>6279.1213129999987</v>
      </c>
      <c r="C34" s="130"/>
      <c r="D34" s="130"/>
    </row>
    <row r="35" spans="1:4" x14ac:dyDescent="0.2">
      <c r="A35" s="10" t="s">
        <v>110</v>
      </c>
      <c r="B35" s="25">
        <v>1322.3154189999998</v>
      </c>
      <c r="C35" s="130"/>
      <c r="D35" s="130"/>
    </row>
    <row r="36" spans="1:4" x14ac:dyDescent="0.2">
      <c r="A36" s="130"/>
      <c r="B36" s="130"/>
      <c r="C36" s="130"/>
      <c r="D36" s="130"/>
    </row>
    <row r="37" spans="1:4" x14ac:dyDescent="0.2">
      <c r="A37" s="130"/>
      <c r="B37" s="130"/>
      <c r="C37" s="130"/>
      <c r="D37" s="130"/>
    </row>
    <row r="38" spans="1:4" x14ac:dyDescent="0.2">
      <c r="A38" s="130"/>
      <c r="B38" s="130"/>
      <c r="C38" s="130"/>
      <c r="D38" s="130"/>
    </row>
    <row r="39" spans="1:4" x14ac:dyDescent="0.2">
      <c r="A39" s="130"/>
      <c r="B39" s="130"/>
      <c r="C39" s="130"/>
      <c r="D39" s="130"/>
    </row>
    <row r="40" spans="1:4" x14ac:dyDescent="0.2">
      <c r="A40" s="130"/>
      <c r="B40" s="130"/>
      <c r="C40" s="130"/>
      <c r="D40" s="130"/>
    </row>
    <row r="41" spans="1:4" x14ac:dyDescent="0.2">
      <c r="A41" s="130"/>
      <c r="B41" s="130"/>
      <c r="C41" s="130"/>
      <c r="D41" s="130"/>
    </row>
    <row r="42" spans="1:4" x14ac:dyDescent="0.2">
      <c r="A42" s="130"/>
      <c r="B42" s="130"/>
      <c r="C42" s="130"/>
      <c r="D42" s="130"/>
    </row>
    <row r="43" spans="1:4" x14ac:dyDescent="0.2">
      <c r="A43" s="130"/>
      <c r="B43" s="130"/>
      <c r="C43" s="130"/>
      <c r="D43" s="130"/>
    </row>
    <row r="44" spans="1:4" x14ac:dyDescent="0.2">
      <c r="A44" s="130"/>
      <c r="B44" s="130"/>
      <c r="C44" s="130"/>
      <c r="D44" s="130"/>
    </row>
    <row r="45" spans="1:4" x14ac:dyDescent="0.2">
      <c r="A45" s="130"/>
      <c r="B45" s="130"/>
      <c r="C45" s="130"/>
      <c r="D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/>
  <dimension ref="A1:U46"/>
  <sheetViews>
    <sheetView showGridLines="0" zoomScaleNormal="100" zoomScaleSheetLayoutView="85" workbookViewId="0">
      <selection activeCell="S9" sqref="S9"/>
    </sheetView>
  </sheetViews>
  <sheetFormatPr defaultColWidth="9.140625" defaultRowHeight="12.75" x14ac:dyDescent="0.2"/>
  <cols>
    <col min="1" max="1" width="30.85546875" style="2" customWidth="1"/>
    <col min="2" max="15" width="7.42578125" style="2" customWidth="1"/>
    <col min="16" max="16" width="9.140625" style="2" customWidth="1"/>
    <col min="17" max="16384" width="9.140625" style="2"/>
  </cols>
  <sheetData>
    <row r="1" spans="1:21" s="66" customFormat="1" ht="18" x14ac:dyDescent="0.25">
      <c r="A1" s="234" t="s">
        <v>332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1" s="7" customFormat="1" ht="6" customHeight="1" x14ac:dyDescent="0.2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1" s="7" customFormat="1" ht="12" customHeight="1" x14ac:dyDescent="0.2">
      <c r="A3" s="328">
        <v>2024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1" s="110" customFormat="1" ht="12" customHeight="1" x14ac:dyDescent="0.2">
      <c r="A4" s="167" t="s">
        <v>59</v>
      </c>
      <c r="B4" s="195">
        <f>SUM(B5:B20)</f>
        <v>792.87163300000009</v>
      </c>
      <c r="C4" s="195">
        <f>SUM(C5:C20)</f>
        <v>1079.6623629999999</v>
      </c>
      <c r="D4" s="195">
        <f t="shared" ref="D4:P4" si="0">SUM(D5:D20)</f>
        <v>1058.6981109999997</v>
      </c>
      <c r="E4" s="195">
        <f t="shared" si="0"/>
        <v>1378.2787170000001</v>
      </c>
      <c r="F4" s="195">
        <f>SUM(F5:F20)</f>
        <v>668.64350400000012</v>
      </c>
      <c r="G4" s="195">
        <f t="shared" si="0"/>
        <v>692.47146699999996</v>
      </c>
      <c r="H4" s="195">
        <f t="shared" si="0"/>
        <v>369.87543600000004</v>
      </c>
      <c r="I4" s="195">
        <f t="shared" si="0"/>
        <v>4753.2079319999993</v>
      </c>
      <c r="J4" s="195">
        <f t="shared" si="0"/>
        <v>1052.3631439999999</v>
      </c>
      <c r="K4" s="195">
        <f t="shared" si="0"/>
        <v>960.1378729999999</v>
      </c>
      <c r="L4" s="195">
        <f t="shared" si="0"/>
        <v>883.57247200000006</v>
      </c>
      <c r="M4" s="195">
        <f t="shared" si="0"/>
        <v>3982.7146729999986</v>
      </c>
      <c r="N4" s="195">
        <f t="shared" si="0"/>
        <v>6279.1213129999996</v>
      </c>
      <c r="O4" s="195">
        <f t="shared" si="0"/>
        <v>1322.3154189999998</v>
      </c>
      <c r="P4" s="195">
        <f t="shared" si="0"/>
        <v>25273.934056999991</v>
      </c>
    </row>
    <row r="5" spans="1:21" s="7" customFormat="1" ht="12" customHeight="1" x14ac:dyDescent="0.2">
      <c r="A5" s="166" t="s">
        <v>40</v>
      </c>
      <c r="B5" s="196">
        <v>0</v>
      </c>
      <c r="C5" s="196">
        <v>350.66147600000005</v>
      </c>
      <c r="D5" s="196">
        <v>73.936250000000001</v>
      </c>
      <c r="E5" s="196">
        <v>88.081999999999994</v>
      </c>
      <c r="F5" s="196">
        <v>301.53572000000003</v>
      </c>
      <c r="G5" s="196">
        <v>164.93947</v>
      </c>
      <c r="H5" s="196">
        <v>0.15730000000000002</v>
      </c>
      <c r="I5" s="196">
        <v>1506.0245919999995</v>
      </c>
      <c r="J5" s="196">
        <v>32.048039000000003</v>
      </c>
      <c r="K5" s="196">
        <v>27.990458</v>
      </c>
      <c r="L5" s="196">
        <v>313.02656899999999</v>
      </c>
      <c r="M5" s="196">
        <v>315.83254899999991</v>
      </c>
      <c r="N5" s="196">
        <v>2486.2247399999992</v>
      </c>
      <c r="O5" s="196">
        <v>69.685177999999993</v>
      </c>
      <c r="P5" s="196">
        <f>SUM(B5:O5)</f>
        <v>5730.1443409999983</v>
      </c>
      <c r="R5" s="8"/>
      <c r="S5" s="124"/>
      <c r="T5" s="124"/>
    </row>
    <row r="6" spans="1:21" s="7" customFormat="1" ht="12" customHeight="1" x14ac:dyDescent="0.2">
      <c r="A6" s="166" t="s">
        <v>39</v>
      </c>
      <c r="B6" s="196">
        <v>36.414199999999994</v>
      </c>
      <c r="C6" s="196">
        <v>90.633689999999987</v>
      </c>
      <c r="D6" s="196">
        <v>60.302295999999984</v>
      </c>
      <c r="E6" s="196">
        <v>12.676323999999999</v>
      </c>
      <c r="F6" s="196">
        <v>137.11704600000002</v>
      </c>
      <c r="G6" s="196">
        <v>87.514216999999988</v>
      </c>
      <c r="H6" s="196">
        <v>11.041124</v>
      </c>
      <c r="I6" s="196">
        <v>77.60319699999998</v>
      </c>
      <c r="J6" s="196">
        <v>69.356411000000008</v>
      </c>
      <c r="K6" s="196">
        <v>93.580371</v>
      </c>
      <c r="L6" s="196">
        <v>79.391342999999978</v>
      </c>
      <c r="M6" s="196">
        <v>89.079397999999941</v>
      </c>
      <c r="N6" s="196">
        <v>18.591651000000009</v>
      </c>
      <c r="O6" s="196">
        <v>34.040750999999993</v>
      </c>
      <c r="P6" s="196">
        <f t="shared" ref="P6:P20" si="1">SUM(B6:O6)</f>
        <v>897.34201899999994</v>
      </c>
      <c r="R6" s="8"/>
      <c r="S6" s="124"/>
      <c r="T6" s="124"/>
    </row>
    <row r="7" spans="1:21" s="7" customFormat="1" ht="12" customHeight="1" x14ac:dyDescent="0.2">
      <c r="A7" s="166" t="s">
        <v>38</v>
      </c>
      <c r="B7" s="196">
        <v>0</v>
      </c>
      <c r="C7" s="196">
        <v>0</v>
      </c>
      <c r="D7" s="196">
        <v>7.0899999999999999E-3</v>
      </c>
      <c r="E7" s="196">
        <v>0</v>
      </c>
      <c r="F7" s="196">
        <v>0</v>
      </c>
      <c r="G7" s="196">
        <v>0.49451000000000001</v>
      </c>
      <c r="H7" s="196">
        <v>0</v>
      </c>
      <c r="I7" s="196">
        <v>1293.2871039999995</v>
      </c>
      <c r="J7" s="196">
        <v>0</v>
      </c>
      <c r="K7" s="196">
        <v>0</v>
      </c>
      <c r="L7" s="196">
        <v>0</v>
      </c>
      <c r="M7" s="196">
        <v>0</v>
      </c>
      <c r="N7" s="196">
        <v>0.57611000000000001</v>
      </c>
      <c r="O7" s="196">
        <v>0.87912999999999997</v>
      </c>
      <c r="P7" s="196">
        <f t="shared" si="1"/>
        <v>1295.2439439999996</v>
      </c>
      <c r="R7" s="8"/>
      <c r="S7" s="124"/>
      <c r="T7" s="124"/>
    </row>
    <row r="8" spans="1:21" s="7" customFormat="1" ht="12" customHeight="1" x14ac:dyDescent="0.2">
      <c r="A8" s="166" t="s">
        <v>60</v>
      </c>
      <c r="B8" s="196">
        <v>0</v>
      </c>
      <c r="C8" s="196">
        <v>0</v>
      </c>
      <c r="D8" s="196">
        <v>2.1389999999999998</v>
      </c>
      <c r="E8" s="196">
        <v>0</v>
      </c>
      <c r="F8" s="196">
        <v>1.0999999999999999E-2</v>
      </c>
      <c r="G8" s="196">
        <v>2.2563</v>
      </c>
      <c r="H8" s="196">
        <v>0.22700999999999999</v>
      </c>
      <c r="I8" s="196">
        <v>3.1109999999999999E-2</v>
      </c>
      <c r="J8" s="196">
        <v>4.9399999999999999E-2</v>
      </c>
      <c r="K8" s="196">
        <v>10.871830000000001</v>
      </c>
      <c r="L8" s="196">
        <v>0</v>
      </c>
      <c r="M8" s="196">
        <v>15.459842</v>
      </c>
      <c r="N8" s="196">
        <v>0.11763999999999999</v>
      </c>
      <c r="O8" s="196">
        <v>0</v>
      </c>
      <c r="P8" s="196">
        <f t="shared" si="1"/>
        <v>31.163132000000004</v>
      </c>
      <c r="T8" s="8"/>
    </row>
    <row r="9" spans="1:21" s="7" customFormat="1" ht="12" customHeight="1" x14ac:dyDescent="0.2">
      <c r="A9" s="166" t="s">
        <v>61</v>
      </c>
      <c r="B9" s="196">
        <v>11.769959999999999</v>
      </c>
      <c r="C9" s="196">
        <v>0</v>
      </c>
      <c r="D9" s="196">
        <v>9.0999999999999998E-2</v>
      </c>
      <c r="E9" s="196">
        <v>0.96942000000000006</v>
      </c>
      <c r="F9" s="196">
        <v>8.4800000000000014E-2</v>
      </c>
      <c r="G9" s="196">
        <v>0</v>
      </c>
      <c r="H9" s="196">
        <v>0.22500000000000001</v>
      </c>
      <c r="I9" s="196">
        <v>0</v>
      </c>
      <c r="J9" s="196">
        <v>0</v>
      </c>
      <c r="K9" s="196">
        <v>0</v>
      </c>
      <c r="L9" s="196">
        <v>0.13700000000000001</v>
      </c>
      <c r="M9" s="196">
        <v>0</v>
      </c>
      <c r="N9" s="196">
        <v>1.03115</v>
      </c>
      <c r="O9" s="196">
        <v>7.4150000000000008E-2</v>
      </c>
      <c r="P9" s="196">
        <f t="shared" si="1"/>
        <v>14.382479999999997</v>
      </c>
      <c r="T9" s="8"/>
    </row>
    <row r="10" spans="1:21" s="7" customFormat="1" ht="12" customHeight="1" x14ac:dyDescent="0.2">
      <c r="A10" s="166" t="s">
        <v>62</v>
      </c>
      <c r="B10" s="196">
        <v>0</v>
      </c>
      <c r="C10" s="196">
        <v>0</v>
      </c>
      <c r="D10" s="196">
        <v>8.1000000000000003E-2</v>
      </c>
      <c r="E10" s="196">
        <v>0.12682999999999997</v>
      </c>
      <c r="F10" s="196">
        <v>5.9900000000000002E-2</v>
      </c>
      <c r="G10" s="196">
        <v>6.0000000000000001E-3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2.9000000000000001E-2</v>
      </c>
      <c r="O10" s="196">
        <v>0</v>
      </c>
      <c r="P10" s="196">
        <f t="shared" si="1"/>
        <v>0.30273</v>
      </c>
      <c r="T10" s="8"/>
      <c r="U10" s="8"/>
    </row>
    <row r="11" spans="1:21" s="7" customFormat="1" ht="12" customHeight="1" x14ac:dyDescent="0.2">
      <c r="A11" s="166" t="s">
        <v>37</v>
      </c>
      <c r="B11" s="196">
        <v>0</v>
      </c>
      <c r="C11" s="196">
        <v>325.837558</v>
      </c>
      <c r="D11" s="196">
        <v>2.5585100000000001</v>
      </c>
      <c r="E11" s="196">
        <v>997.67143800000019</v>
      </c>
      <c r="F11" s="196">
        <v>46.025406000000004</v>
      </c>
      <c r="G11" s="196">
        <v>191.00910999999999</v>
      </c>
      <c r="H11" s="196">
        <v>13.076758999999999</v>
      </c>
      <c r="I11" s="196">
        <v>55.969543999999999</v>
      </c>
      <c r="J11" s="196">
        <v>341.05631399999999</v>
      </c>
      <c r="K11" s="196">
        <v>735.15455899999984</v>
      </c>
      <c r="L11" s="196">
        <v>296.99260900000002</v>
      </c>
      <c r="M11" s="196">
        <v>1624.0747369999995</v>
      </c>
      <c r="N11" s="196">
        <v>3140.631108</v>
      </c>
      <c r="O11" s="196">
        <v>441.06442700000002</v>
      </c>
      <c r="P11" s="196">
        <f t="shared" si="1"/>
        <v>8211.1220789999988</v>
      </c>
      <c r="R11" s="8"/>
      <c r="S11" s="124"/>
      <c r="T11" s="124"/>
    </row>
    <row r="12" spans="1:21" s="7" customFormat="1" ht="12" customHeight="1" x14ac:dyDescent="0.2">
      <c r="A12" s="166" t="s">
        <v>72</v>
      </c>
      <c r="B12" s="196">
        <v>0</v>
      </c>
      <c r="C12" s="196">
        <v>186.31399999999999</v>
      </c>
      <c r="D12" s="196">
        <v>0</v>
      </c>
      <c r="E12" s="196">
        <v>0</v>
      </c>
      <c r="F12" s="196">
        <v>71.349000000000004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f t="shared" si="1"/>
        <v>257.66300000000001</v>
      </c>
      <c r="T12" s="8"/>
    </row>
    <row r="13" spans="1:21" s="7" customFormat="1" ht="12" customHeight="1" x14ac:dyDescent="0.2">
      <c r="A13" s="166" t="s">
        <v>36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f t="shared" si="1"/>
        <v>0</v>
      </c>
      <c r="T13" s="8"/>
    </row>
    <row r="14" spans="1:21" s="7" customFormat="1" ht="12" customHeight="1" x14ac:dyDescent="0.2">
      <c r="A14" s="166" t="s">
        <v>35</v>
      </c>
      <c r="B14" s="196">
        <v>0</v>
      </c>
      <c r="C14" s="196">
        <v>0</v>
      </c>
      <c r="D14" s="196">
        <v>12.917150000000001</v>
      </c>
      <c r="E14" s="196">
        <v>2.2109999999999999</v>
      </c>
      <c r="F14" s="196">
        <v>8.3219999999999992</v>
      </c>
      <c r="G14" s="196">
        <v>0</v>
      </c>
      <c r="H14" s="196">
        <v>1.86029</v>
      </c>
      <c r="I14" s="196">
        <v>463.73250000000002</v>
      </c>
      <c r="J14" s="196">
        <v>168.90189999999998</v>
      </c>
      <c r="K14" s="196">
        <v>29.574000000000002</v>
      </c>
      <c r="L14" s="196">
        <v>0</v>
      </c>
      <c r="M14" s="196">
        <v>701.27599999999995</v>
      </c>
      <c r="N14" s="196">
        <v>160.102</v>
      </c>
      <c r="O14" s="196">
        <v>121.03</v>
      </c>
      <c r="P14" s="196">
        <f t="shared" si="1"/>
        <v>1669.9268400000001</v>
      </c>
      <c r="T14" s="8"/>
    </row>
    <row r="15" spans="1:21" s="7" customFormat="1" ht="12" customHeight="1" x14ac:dyDescent="0.2">
      <c r="A15" s="166" t="s">
        <v>34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0.24609</v>
      </c>
      <c r="K15" s="196">
        <v>0</v>
      </c>
      <c r="L15" s="196">
        <v>0</v>
      </c>
      <c r="M15" s="196">
        <v>4.694458</v>
      </c>
      <c r="N15" s="196">
        <v>0</v>
      </c>
      <c r="O15" s="196">
        <v>33.729999999999997</v>
      </c>
      <c r="P15" s="196">
        <f t="shared" si="1"/>
        <v>38.670547999999997</v>
      </c>
      <c r="T15" s="8"/>
    </row>
    <row r="16" spans="1:21" s="7" customFormat="1" ht="12" customHeight="1" x14ac:dyDescent="0.2">
      <c r="A16" s="166" t="s">
        <v>33</v>
      </c>
      <c r="B16" s="196">
        <v>254.55610999999999</v>
      </c>
      <c r="C16" s="196">
        <v>0</v>
      </c>
      <c r="D16" s="196">
        <v>479.45899600000007</v>
      </c>
      <c r="E16" s="196">
        <v>0</v>
      </c>
      <c r="F16" s="196">
        <v>0</v>
      </c>
      <c r="G16" s="196">
        <v>0</v>
      </c>
      <c r="H16" s="196">
        <v>156.31399999999999</v>
      </c>
      <c r="I16" s="196">
        <v>31.100012000000003</v>
      </c>
      <c r="J16" s="196">
        <v>95.831007999999997</v>
      </c>
      <c r="K16" s="196">
        <v>0</v>
      </c>
      <c r="L16" s="196">
        <v>70.558825000000013</v>
      </c>
      <c r="M16" s="196">
        <v>25.861000000000001</v>
      </c>
      <c r="N16" s="196">
        <v>10.77</v>
      </c>
      <c r="O16" s="196">
        <v>21.115899999999996</v>
      </c>
      <c r="P16" s="196">
        <f t="shared" si="1"/>
        <v>1145.5658510000001</v>
      </c>
      <c r="T16" s="8"/>
    </row>
    <row r="17" spans="1:21" s="7" customFormat="1" ht="12" customHeight="1" x14ac:dyDescent="0.2">
      <c r="A17" s="166" t="s">
        <v>32</v>
      </c>
      <c r="B17" s="196">
        <v>0</v>
      </c>
      <c r="C17" s="196">
        <v>0.15298</v>
      </c>
      <c r="D17" s="196">
        <v>0</v>
      </c>
      <c r="E17" s="196">
        <v>33.648949999999992</v>
      </c>
      <c r="F17" s="196">
        <v>0</v>
      </c>
      <c r="G17" s="196">
        <v>0</v>
      </c>
      <c r="H17" s="196">
        <v>0</v>
      </c>
      <c r="I17" s="196">
        <v>948.10424400000022</v>
      </c>
      <c r="J17" s="196">
        <v>3.2615999999999999E-2</v>
      </c>
      <c r="K17" s="196">
        <v>0</v>
      </c>
      <c r="L17" s="196">
        <v>0.157</v>
      </c>
      <c r="M17" s="196">
        <v>196.23746</v>
      </c>
      <c r="N17" s="196">
        <v>245.303</v>
      </c>
      <c r="O17" s="196">
        <v>370.27346599999987</v>
      </c>
      <c r="P17" s="196">
        <f t="shared" si="1"/>
        <v>1793.9097159999999</v>
      </c>
      <c r="T17" s="8"/>
      <c r="U17" s="8"/>
    </row>
    <row r="18" spans="1:21" s="7" customFormat="1" ht="12" customHeight="1" x14ac:dyDescent="0.2">
      <c r="A18" s="166" t="s">
        <v>3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0.13200000000000001</v>
      </c>
      <c r="P18" s="196">
        <f t="shared" si="1"/>
        <v>0.13200000000000001</v>
      </c>
      <c r="T18" s="8"/>
    </row>
    <row r="19" spans="1:21" s="7" customFormat="1" ht="12" customHeight="1" x14ac:dyDescent="0.2">
      <c r="A19" s="166" t="s">
        <v>31</v>
      </c>
      <c r="B19" s="196">
        <v>0</v>
      </c>
      <c r="C19" s="196">
        <v>15.767548999999999</v>
      </c>
      <c r="D19" s="196">
        <v>8.3299029999999998</v>
      </c>
      <c r="E19" s="196">
        <v>3.8560000000000004E-2</v>
      </c>
      <c r="F19" s="196">
        <v>0.30366100000000001</v>
      </c>
      <c r="G19" s="196">
        <v>0.45264700000000002</v>
      </c>
      <c r="H19" s="196">
        <v>1.1716</v>
      </c>
      <c r="I19" s="196">
        <v>0.7732340000000002</v>
      </c>
      <c r="J19" s="196">
        <v>15.817735999999998</v>
      </c>
      <c r="K19" s="196">
        <v>0.65772800000000009</v>
      </c>
      <c r="L19" s="196">
        <v>2.9322000000000001E-2</v>
      </c>
      <c r="M19" s="196">
        <v>4.1145889999999996</v>
      </c>
      <c r="N19" s="196">
        <v>0.57014399999999998</v>
      </c>
      <c r="O19" s="196">
        <v>0.23751799999999998</v>
      </c>
      <c r="P19" s="196">
        <f t="shared" si="1"/>
        <v>48.264190999999997</v>
      </c>
      <c r="T19" s="8"/>
    </row>
    <row r="20" spans="1:21" s="7" customFormat="1" ht="12" customHeight="1" x14ac:dyDescent="0.2">
      <c r="A20" s="166" t="s">
        <v>30</v>
      </c>
      <c r="B20" s="196">
        <v>490.13136300000008</v>
      </c>
      <c r="C20" s="196">
        <v>110.29510999999998</v>
      </c>
      <c r="D20" s="196">
        <v>418.87691599999977</v>
      </c>
      <c r="E20" s="196">
        <v>242.854195</v>
      </c>
      <c r="F20" s="196">
        <v>103.83497100000002</v>
      </c>
      <c r="G20" s="196">
        <v>245.79921299999998</v>
      </c>
      <c r="H20" s="196">
        <v>185.80235300000001</v>
      </c>
      <c r="I20" s="196">
        <v>376.58239499999991</v>
      </c>
      <c r="J20" s="196">
        <v>329.02363000000014</v>
      </c>
      <c r="K20" s="196">
        <v>62.30892699999999</v>
      </c>
      <c r="L20" s="196">
        <v>123.27980399999998</v>
      </c>
      <c r="M20" s="196">
        <v>1006.0846400000001</v>
      </c>
      <c r="N20" s="196">
        <v>215.17477000000002</v>
      </c>
      <c r="O20" s="196">
        <v>230.052899</v>
      </c>
      <c r="P20" s="196">
        <f t="shared" si="1"/>
        <v>4140.1011859999999</v>
      </c>
      <c r="R20" s="8"/>
      <c r="S20" s="124"/>
      <c r="T20" s="124"/>
    </row>
    <row r="21" spans="1:21" s="4" customFormat="1" ht="12" x14ac:dyDescent="0.2">
      <c r="A21" s="199"/>
      <c r="P21" s="3"/>
      <c r="T21" s="124"/>
    </row>
    <row r="22" spans="1:21" s="7" customForma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1" s="7" customFormat="1" x14ac:dyDescent="0.2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1" s="7" customFormat="1" x14ac:dyDescent="0.2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1" s="7" customFormat="1" x14ac:dyDescent="0.2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1" s="7" customFormat="1" x14ac:dyDescent="0.2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1" s="7" customFormat="1" x14ac:dyDescent="0.2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1" s="7" customFormat="1" x14ac:dyDescent="0.2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1" s="7" customFormat="1" x14ac:dyDescent="0.2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1" s="7" customFormat="1" x14ac:dyDescent="0.2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1" s="7" customFormat="1" x14ac:dyDescent="0.2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1" s="7" customFormat="1" x14ac:dyDescent="0.2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 x14ac:dyDescent="0.2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 x14ac:dyDescent="0.2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 x14ac:dyDescent="0.2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 x14ac:dyDescent="0.2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 x14ac:dyDescent="0.2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 x14ac:dyDescent="0.2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 x14ac:dyDescent="0.2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 x14ac:dyDescent="0.2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 x14ac:dyDescent="0.2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 x14ac:dyDescent="0.2">
      <c r="C44" s="70"/>
    </row>
    <row r="45" spans="1:16" x14ac:dyDescent="0.2">
      <c r="C45" s="70"/>
    </row>
    <row r="46" spans="1:16" x14ac:dyDescent="0.2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0EE897-94AE-4486-8AC8-0ABA38AD11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C148F3-6171-44C0-BAD6-807D14DBBAAE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14dc2d1e-e557-46df-b43d-86cdda3daf61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82DD05D-22E0-4019-BE77-DF1C16FC99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1</vt:i4>
      </vt:variant>
    </vt:vector>
  </HeadingPairs>
  <TitlesOfParts>
    <vt:vector size="51" baseType="lpstr">
      <vt:lpstr>Titulní</vt:lpstr>
      <vt:lpstr>Obsah</vt:lpstr>
      <vt:lpstr>Úvod</vt:lpstr>
      <vt:lpstr>1</vt:lpstr>
      <vt:lpstr>2</vt:lpstr>
      <vt:lpstr>3</vt:lpstr>
      <vt:lpstr>4.1</vt:lpstr>
      <vt:lpstr>4.2</vt:lpstr>
      <vt:lpstr>4.3</vt:lpstr>
      <vt:lpstr>5.1</vt:lpstr>
      <vt:lpstr>5.2</vt:lpstr>
      <vt:lpstr>5.3</vt:lpstr>
      <vt:lpstr>5.4</vt:lpstr>
      <vt:lpstr>6</vt:lpstr>
      <vt:lpstr>7.1</vt:lpstr>
      <vt:lpstr>7.2</vt:lpstr>
      <vt:lpstr>8.1</vt:lpstr>
      <vt:lpstr>8.2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9</vt:lpstr>
      <vt:lpstr>10.1</vt:lpstr>
      <vt:lpstr>10.2</vt:lpstr>
      <vt:lpstr>10.3</vt:lpstr>
      <vt:lpstr>10.4</vt:lpstr>
      <vt:lpstr>10.5</vt:lpstr>
      <vt:lpstr>Obálka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daniel.rosecky@eru.cz</dc:creator>
  <cp:lastModifiedBy>Rosecký Daniel Ing.</cp:lastModifiedBy>
  <cp:lastPrinted>2024-09-25T05:47:45Z</cp:lastPrinted>
  <dcterms:created xsi:type="dcterms:W3CDTF">2006-03-02T11:20:40Z</dcterms:created>
  <dcterms:modified xsi:type="dcterms:W3CDTF">2024-09-25T05:53:31Z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0x01010016E30910C169A742B2EA2F6857C7D85D</vt:lpwstr>
  </property>
</Properties>
</file>