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3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5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8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9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20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1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22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23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4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25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6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27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8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theme/themeOverride2.xml" ContentType="application/vnd.openxmlformats-officedocument.themeOverride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drawings/drawing29.xml" ContentType="application/vnd.openxmlformats-officedocument.drawing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theme/themeOverride3.xml" ContentType="application/vnd.openxmlformats-officedocument.themeOverride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30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theme/themeOverride4.xml" ContentType="application/vnd.openxmlformats-officedocument.themeOverride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drawings/drawing31.xml" ContentType="application/vnd.openxmlformats-officedocument.drawing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theme/themeOverride5.xml" ContentType="application/vnd.openxmlformats-officedocument.themeOverride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32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theme/themeOverride6.xml" ContentType="application/vnd.openxmlformats-officedocument.themeOverride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drawings/drawing33.xml" ContentType="application/vnd.openxmlformats-officedocument.drawing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theme/themeOverride7.xml" ContentType="application/vnd.openxmlformats-officedocument.themeOverride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4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theme/themeOverride8.xml" ContentType="application/vnd.openxmlformats-officedocument.themeOverride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drawings/drawing35.xml" ContentType="application/vnd.openxmlformats-officedocument.drawing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theme/themeOverride9.xml" ContentType="application/vnd.openxmlformats-officedocument.themeOverride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6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theme/themeOverride10.xml" ContentType="application/vnd.openxmlformats-officedocument.themeOverride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drawings/drawing37.xml" ContentType="application/vnd.openxmlformats-officedocument.drawing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theme/themeOverride11.xml" ContentType="application/vnd.openxmlformats-officedocument.themeOverride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8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theme/themeOverride12.xml" ContentType="application/vnd.openxmlformats-officedocument.themeOverride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drawings/drawing39.xml" ContentType="application/vnd.openxmlformats-officedocument.drawing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theme/themeOverride13.xml" ContentType="application/vnd.openxmlformats-officedocument.themeOverride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40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drawings/drawing41.xml" ContentType="application/vnd.openxmlformats-officedocument.drawing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drawings/drawing42.xml" ContentType="application/vnd.openxmlformats-officedocument.drawing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7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3.xml" ContentType="application/vnd.openxmlformats-officedocument.drawing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drawings/drawing44.xml" ContentType="application/vnd.openxmlformats-officedocument.drawing+xml"/>
  <Override PartName="/xl/charts/chart18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S:\NOVÁ STATISTIKA\Zprávy TEPLO\Čtvrtletní zprávy TEPLO\2026\I_čtvrtletí 2026_teplo\v1\"/>
    </mc:Choice>
  </mc:AlternateContent>
  <xr:revisionPtr revIDLastSave="0" documentId="13_ncr:1_{8324730D-E1BB-4A2B-8F0A-7537968E820B}" xr6:coauthVersionLast="47" xr6:coauthVersionMax="47" xr10:uidLastSave="{00000000-0000-0000-0000-000000000000}"/>
  <bookViews>
    <workbookView xWindow="-120" yWindow="-120" windowWidth="29040" windowHeight="15720" tabRatio="955" xr2:uid="{00000000-000D-0000-FFFF-FFFF00000000}"/>
  </bookViews>
  <sheets>
    <sheet name="Titulní" sheetId="183" r:id="rId1"/>
    <sheet name="Obsah" sheetId="27" r:id="rId2"/>
    <sheet name="Úvod" sheetId="170" r:id="rId3"/>
    <sheet name="1" sheetId="51" r:id="rId4"/>
    <sheet name="2" sheetId="181" r:id="rId5"/>
    <sheet name="3" sheetId="7" r:id="rId6"/>
    <sheet name="4.1" sheetId="128" r:id="rId7"/>
    <sheet name="4.2" sheetId="127" r:id="rId8"/>
    <sheet name="4.3" sheetId="132" r:id="rId9"/>
    <sheet name="5.1" sheetId="53" r:id="rId10"/>
    <sheet name="5.2" sheetId="131" r:id="rId11"/>
    <sheet name="5.3" sheetId="130" r:id="rId12"/>
    <sheet name="5.4" sheetId="147" r:id="rId13"/>
    <sheet name="6" sheetId="77" r:id="rId14"/>
    <sheet name="7.1" sheetId="129" r:id="rId15"/>
    <sheet name="7.2" sheetId="57" r:id="rId16"/>
    <sheet name="8.1" sheetId="146" r:id="rId17"/>
    <sheet name="8.2" sheetId="148" r:id="rId18"/>
    <sheet name="14.2" sheetId="118" state="hidden" r:id="rId19"/>
    <sheet name="14.3" sheetId="112" state="hidden" r:id="rId20"/>
    <sheet name="14.4" sheetId="119" state="hidden" r:id="rId21"/>
    <sheet name="14.5" sheetId="113" state="hidden" r:id="rId22"/>
    <sheet name="14.6" sheetId="120" state="hidden" r:id="rId23"/>
    <sheet name="14.7" sheetId="114" state="hidden" r:id="rId24"/>
    <sheet name="14.8" sheetId="121" state="hidden" r:id="rId25"/>
    <sheet name="14.9" sheetId="115" state="hidden" r:id="rId26"/>
    <sheet name="14.10" sheetId="122" state="hidden" r:id="rId27"/>
    <sheet name="14.11" sheetId="116" state="hidden" r:id="rId28"/>
    <sheet name="14.12" sheetId="123" state="hidden" r:id="rId29"/>
    <sheet name="14.13" sheetId="117" state="hidden" r:id="rId30"/>
    <sheet name="14.14" sheetId="124" state="hidden" r:id="rId31"/>
    <sheet name="8.3" sheetId="149" r:id="rId32"/>
    <sheet name="8.4" sheetId="150" r:id="rId33"/>
    <sheet name="8.5" sheetId="151" r:id="rId34"/>
    <sheet name="8.6" sheetId="152" r:id="rId35"/>
    <sheet name="8.7" sheetId="153" r:id="rId36"/>
    <sheet name="8.8" sheetId="154" r:id="rId37"/>
    <sheet name="8.9" sheetId="155" r:id="rId38"/>
    <sheet name="8.10" sheetId="156" r:id="rId39"/>
    <sheet name="8.11" sheetId="157" r:id="rId40"/>
    <sheet name="8.12" sheetId="158" r:id="rId41"/>
    <sheet name="8.13" sheetId="159" r:id="rId42"/>
    <sheet name="8.14" sheetId="160" r:id="rId43"/>
    <sheet name="9" sheetId="161" r:id="rId44"/>
    <sheet name="10.1" sheetId="162" r:id="rId45"/>
    <sheet name="10.2" sheetId="166" r:id="rId46"/>
    <sheet name="10.3" sheetId="163" r:id="rId47"/>
    <sheet name="10.4" sheetId="171" r:id="rId48"/>
    <sheet name="10.5" sheetId="167" r:id="rId49"/>
  </sheets>
  <definedNames>
    <definedName name="Datum_OTE" localSheetId="0">"30. 4. 2026"</definedName>
    <definedName name="Datum_OTE">"2. 5. 2017"</definedName>
    <definedName name="_xlnm.Print_Area" localSheetId="0">Titulní!$A$1:$B$11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66" l="1"/>
  <c r="D43" i="166"/>
  <c r="E43" i="166"/>
  <c r="F43" i="166"/>
  <c r="G43" i="166"/>
  <c r="H43" i="166"/>
  <c r="I43" i="166"/>
  <c r="J43" i="166"/>
  <c r="K43" i="166"/>
  <c r="L43" i="166"/>
  <c r="M43" i="166"/>
  <c r="B43" i="166"/>
  <c r="C41" i="166"/>
  <c r="D41" i="166"/>
  <c r="E41" i="166"/>
  <c r="F41" i="166"/>
  <c r="G41" i="166"/>
  <c r="H41" i="166"/>
  <c r="I41" i="166"/>
  <c r="J41" i="166"/>
  <c r="K41" i="166"/>
  <c r="L41" i="166"/>
  <c r="M41" i="166"/>
  <c r="B41" i="166"/>
  <c r="C40" i="166"/>
  <c r="D40" i="166"/>
  <c r="E40" i="166"/>
  <c r="F40" i="166"/>
  <c r="G40" i="166"/>
  <c r="H40" i="166"/>
  <c r="I40" i="166"/>
  <c r="J40" i="166"/>
  <c r="K40" i="166"/>
  <c r="L40" i="166"/>
  <c r="M40" i="166"/>
  <c r="B40" i="166"/>
  <c r="C36" i="166"/>
  <c r="D36" i="166"/>
  <c r="E36" i="166"/>
  <c r="F36" i="166"/>
  <c r="G36" i="166"/>
  <c r="H36" i="166"/>
  <c r="I36" i="166"/>
  <c r="J36" i="166"/>
  <c r="K36" i="166"/>
  <c r="L36" i="166"/>
  <c r="M36" i="166"/>
  <c r="B36" i="166"/>
  <c r="C34" i="166"/>
  <c r="D34" i="166"/>
  <c r="E34" i="166"/>
  <c r="F34" i="166"/>
  <c r="G34" i="166"/>
  <c r="H34" i="166"/>
  <c r="I34" i="166"/>
  <c r="J34" i="166"/>
  <c r="K34" i="166"/>
  <c r="L34" i="166"/>
  <c r="M34" i="166"/>
  <c r="B34" i="166"/>
  <c r="C33" i="166"/>
  <c r="D33" i="166"/>
  <c r="E33" i="166"/>
  <c r="F33" i="166"/>
  <c r="G33" i="166"/>
  <c r="H33" i="166"/>
  <c r="I33" i="166"/>
  <c r="J33" i="166"/>
  <c r="K33" i="166"/>
  <c r="L33" i="166"/>
  <c r="M33" i="166"/>
  <c r="B33" i="166"/>
  <c r="E14" i="166"/>
  <c r="F14" i="166"/>
  <c r="G14" i="166"/>
  <c r="H14" i="166"/>
  <c r="I14" i="166"/>
  <c r="J14" i="166"/>
  <c r="K14" i="166"/>
  <c r="L14" i="166"/>
  <c r="M14" i="166"/>
  <c r="B35" i="166" l="1"/>
  <c r="I42" i="166" l="1"/>
  <c r="M42" i="166"/>
  <c r="C42" i="166"/>
  <c r="G42" i="166"/>
  <c r="K42" i="166"/>
  <c r="D42" i="166"/>
  <c r="H42" i="166"/>
  <c r="L42" i="166"/>
  <c r="E42" i="166" l="1"/>
  <c r="J42" i="166"/>
  <c r="F42" i="166"/>
  <c r="F35" i="171" l="1"/>
  <c r="F34" i="171"/>
  <c r="F33" i="171"/>
  <c r="F6" i="171"/>
  <c r="F5" i="171"/>
  <c r="F20" i="171"/>
  <c r="F19" i="171"/>
  <c r="F21" i="171"/>
  <c r="F7" i="171"/>
  <c r="B42" i="166"/>
  <c r="K35" i="166"/>
  <c r="F35" i="166"/>
  <c r="G35" i="166"/>
  <c r="H35" i="166"/>
  <c r="M35" i="166"/>
  <c r="J35" i="166"/>
  <c r="I35" i="166"/>
  <c r="E35" i="166"/>
  <c r="D35" i="166"/>
  <c r="C35" i="166"/>
  <c r="I24" i="163" l="1"/>
  <c r="I4" i="163"/>
  <c r="L35" i="166"/>
  <c r="G26" i="161" l="1"/>
  <c r="F26" i="161"/>
  <c r="E26" i="161"/>
  <c r="D26" i="161"/>
  <c r="C26" i="161"/>
  <c r="B26" i="161"/>
  <c r="N8" i="166" l="1"/>
  <c r="F21" i="162"/>
  <c r="F9" i="162"/>
  <c r="N20" i="166"/>
  <c r="K1" i="171" l="1"/>
  <c r="F17" i="162" l="1"/>
  <c r="F5" i="162"/>
  <c r="F19" i="162" l="1"/>
  <c r="C4" i="167" l="1"/>
  <c r="I1" i="167" l="1"/>
  <c r="K1" i="163"/>
  <c r="N1" i="166"/>
  <c r="M1" i="161"/>
  <c r="I1" i="160"/>
  <c r="I1" i="159"/>
  <c r="I1" i="158"/>
  <c r="I1" i="157"/>
  <c r="I1" i="156"/>
  <c r="I1" i="155"/>
  <c r="I1" i="154"/>
  <c r="I1" i="153"/>
  <c r="I1" i="152"/>
  <c r="I1" i="151"/>
  <c r="I1" i="150"/>
  <c r="I1" i="149"/>
  <c r="I1" i="148"/>
  <c r="I1" i="146"/>
  <c r="J1" i="57"/>
  <c r="N1" i="129"/>
  <c r="M1" i="77"/>
  <c r="P1" i="130"/>
  <c r="N1" i="131"/>
  <c r="N1" i="53"/>
  <c r="P1" i="132"/>
  <c r="N1" i="127"/>
  <c r="N1" i="128"/>
  <c r="H6" i="162" l="1"/>
  <c r="H7" i="162" s="1"/>
  <c r="F18" i="162"/>
  <c r="F6" i="162"/>
  <c r="F7" i="162" l="1"/>
  <c r="N17" i="166" l="1"/>
  <c r="N5" i="166" l="1"/>
  <c r="N16" i="166" l="1"/>
  <c r="N4" i="166"/>
  <c r="A23" i="7" l="1"/>
  <c r="A21" i="7" l="1"/>
  <c r="A20" i="7"/>
  <c r="A18" i="7" l="1"/>
  <c r="A22" i="7" l="1"/>
  <c r="A19" i="7" l="1"/>
  <c r="M1" i="113" l="1"/>
  <c r="M1" i="117"/>
  <c r="M1" i="123"/>
  <c r="M1" i="121"/>
  <c r="M1" i="114"/>
  <c r="M1" i="120"/>
  <c r="M1" i="119"/>
  <c r="M1" i="115"/>
  <c r="M1" i="124"/>
  <c r="M1" i="122"/>
  <c r="M1" i="112"/>
  <c r="M1" i="116"/>
  <c r="M1" i="118"/>
  <c r="N6" i="166" l="1"/>
  <c r="N18" i="166" l="1"/>
  <c r="C4" i="163" l="1"/>
  <c r="C24" i="163" l="1"/>
  <c r="N7" i="166" l="1"/>
  <c r="F8" i="162"/>
  <c r="N19" i="166" l="1"/>
  <c r="F20" i="162"/>
  <c r="F36" i="171" l="1"/>
  <c r="F22" i="171"/>
  <c r="F8" i="171"/>
  <c r="F10" i="162" l="1"/>
  <c r="F22" i="162"/>
  <c r="N21" i="166"/>
  <c r="N9" i="166"/>
  <c r="F23" i="171" l="1"/>
  <c r="F37" i="171"/>
  <c r="F9" i="171"/>
  <c r="F11" i="162" l="1"/>
  <c r="N22" i="166"/>
  <c r="N10" i="166"/>
  <c r="F23" i="162"/>
  <c r="F24" i="162" l="1"/>
  <c r="N23" i="166"/>
  <c r="F12" i="162"/>
  <c r="N11" i="166"/>
  <c r="F10" i="171" l="1"/>
  <c r="F38" i="171"/>
  <c r="F24" i="171"/>
  <c r="B19" i="167" l="1"/>
  <c r="B18" i="167"/>
  <c r="D18" i="167" s="1"/>
  <c r="B17" i="167"/>
  <c r="B16" i="167"/>
  <c r="B15" i="167"/>
  <c r="B14" i="167"/>
  <c r="B13" i="167"/>
  <c r="D13" i="167" s="1"/>
  <c r="B12" i="167"/>
  <c r="D12" i="167" s="1"/>
  <c r="B10" i="167"/>
  <c r="D10" i="167" s="1"/>
  <c r="B9" i="167"/>
  <c r="D9" i="167" s="1"/>
  <c r="B8" i="167"/>
  <c r="D8" i="167" s="1"/>
  <c r="B6" i="167"/>
  <c r="D16" i="167" l="1"/>
  <c r="E16" i="167"/>
  <c r="B11" i="167"/>
  <c r="B48" i="181"/>
  <c r="D14" i="167"/>
  <c r="E14" i="167"/>
  <c r="E17" i="167"/>
  <c r="D17" i="167"/>
  <c r="B7" i="167"/>
  <c r="B47" i="181"/>
  <c r="D15" i="167"/>
  <c r="E15" i="167"/>
  <c r="B5" i="167"/>
  <c r="B46" i="181"/>
  <c r="E19" i="167"/>
  <c r="D19" i="167"/>
  <c r="E6" i="167"/>
  <c r="D6" i="167"/>
  <c r="B20" i="167"/>
  <c r="B49" i="181"/>
  <c r="D20" i="167" l="1"/>
  <c r="C49" i="181" s="1"/>
  <c r="E20" i="167"/>
  <c r="D49" i="181" s="1"/>
  <c r="D11" i="167"/>
  <c r="C48" i="181" s="1"/>
  <c r="E11" i="167"/>
  <c r="D48" i="181" s="1"/>
  <c r="D5" i="167"/>
  <c r="C46" i="181" s="1"/>
  <c r="E5" i="167"/>
  <c r="D46" i="181" s="1"/>
  <c r="B4" i="167"/>
  <c r="E7" i="167"/>
  <c r="D47" i="181" s="1"/>
  <c r="D7" i="167"/>
  <c r="C47" i="181" s="1"/>
  <c r="B43" i="181" l="1"/>
  <c r="E4" i="167"/>
  <c r="D43" i="181" s="1"/>
  <c r="D4" i="167"/>
  <c r="C43" i="181" s="1"/>
  <c r="M20" i="7" l="1"/>
  <c r="D21" i="7"/>
  <c r="C20" i="7"/>
  <c r="F19" i="7"/>
  <c r="M19" i="7"/>
  <c r="F20" i="7"/>
  <c r="J20" i="7"/>
  <c r="I19" i="7"/>
  <c r="L21" i="7"/>
  <c r="G20" i="7"/>
  <c r="D19" i="7"/>
  <c r="L20" i="7"/>
  <c r="J21" i="7"/>
  <c r="I20" i="7"/>
  <c r="D20" i="7"/>
  <c r="C21" i="7"/>
  <c r="L19" i="7"/>
  <c r="M21" i="7"/>
  <c r="G19" i="7"/>
  <c r="I21" i="7"/>
  <c r="J19" i="7"/>
  <c r="C19" i="7"/>
  <c r="G21" i="7"/>
  <c r="H16" i="163"/>
  <c r="F21" i="7"/>
  <c r="B26" i="163" l="1"/>
  <c r="H25" i="163"/>
  <c r="B6" i="163"/>
  <c r="E6" i="163" s="1"/>
  <c r="H37" i="163"/>
  <c r="B14" i="163"/>
  <c r="H10" i="163"/>
  <c r="H6" i="163"/>
  <c r="B12" i="163"/>
  <c r="H31" i="163"/>
  <c r="J31" i="163" s="1"/>
  <c r="B15" i="163"/>
  <c r="E15" i="163" s="1"/>
  <c r="H33" i="163"/>
  <c r="B19" i="163"/>
  <c r="D19" i="163" s="1"/>
  <c r="H15" i="163"/>
  <c r="B31" i="163"/>
  <c r="D31" i="163" s="1"/>
  <c r="H26" i="163"/>
  <c r="H35" i="163"/>
  <c r="J35" i="163" s="1"/>
  <c r="B38" i="163"/>
  <c r="H28" i="163"/>
  <c r="H5" i="163"/>
  <c r="B9" i="163"/>
  <c r="E9" i="163" s="1"/>
  <c r="B27" i="163"/>
  <c r="B11" i="163"/>
  <c r="B5" i="163"/>
  <c r="B16" i="163"/>
  <c r="B13" i="163"/>
  <c r="D13" i="163" s="1"/>
  <c r="H20" i="163"/>
  <c r="B35" i="163"/>
  <c r="D35" i="163" s="1"/>
  <c r="B36" i="163"/>
  <c r="B16" i="181" s="1"/>
  <c r="H19" i="163"/>
  <c r="H32" i="163"/>
  <c r="H27" i="163"/>
  <c r="J27" i="163" s="1"/>
  <c r="H9" i="163"/>
  <c r="H13" i="163"/>
  <c r="J13" i="163" s="1"/>
  <c r="H12" i="163"/>
  <c r="H29" i="163"/>
  <c r="B32" i="163"/>
  <c r="H34" i="163"/>
  <c r="B8" i="163"/>
  <c r="E8" i="163" s="1"/>
  <c r="H30" i="163"/>
  <c r="B20" i="163"/>
  <c r="E20" i="163" s="1"/>
  <c r="D12" i="181" s="1"/>
  <c r="B7" i="163"/>
  <c r="B34" i="163"/>
  <c r="E34" i="163" s="1"/>
  <c r="H7" i="163"/>
  <c r="B10" i="163"/>
  <c r="D10" i="163" s="1"/>
  <c r="B17" i="163"/>
  <c r="D17" i="163" s="1"/>
  <c r="H11" i="163"/>
  <c r="H8" i="163"/>
  <c r="B30" i="163"/>
  <c r="B33" i="163"/>
  <c r="E33" i="163" s="1"/>
  <c r="B25" i="163"/>
  <c r="B18" i="163"/>
  <c r="D18" i="163" s="1"/>
  <c r="H36" i="163"/>
  <c r="J36" i="163" s="1"/>
  <c r="C33" i="181" s="1"/>
  <c r="H14" i="163"/>
  <c r="J14" i="163" s="1"/>
  <c r="H38" i="163"/>
  <c r="B29" i="163"/>
  <c r="H17" i="163"/>
  <c r="J17" i="163" s="1"/>
  <c r="H18" i="163"/>
  <c r="J18" i="163" s="1"/>
  <c r="B28" i="163"/>
  <c r="B37" i="163"/>
  <c r="C35" i="147"/>
  <c r="N19" i="53"/>
  <c r="N20" i="53"/>
  <c r="J10" i="57"/>
  <c r="N21" i="128"/>
  <c r="J7" i="128"/>
  <c r="D35" i="147"/>
  <c r="E24" i="147"/>
  <c r="J8" i="57"/>
  <c r="D7" i="53"/>
  <c r="N16" i="127"/>
  <c r="E27" i="163"/>
  <c r="E4" i="132"/>
  <c r="G7" i="53"/>
  <c r="J7" i="53"/>
  <c r="N14" i="53"/>
  <c r="E27" i="147"/>
  <c r="E23" i="147"/>
  <c r="N20" i="128"/>
  <c r="C4" i="130"/>
  <c r="L7" i="128"/>
  <c r="E25" i="147"/>
  <c r="P8" i="130"/>
  <c r="P14" i="132"/>
  <c r="N23" i="53"/>
  <c r="D4" i="132"/>
  <c r="K6" i="77"/>
  <c r="L6" i="77"/>
  <c r="P15" i="132"/>
  <c r="N8" i="127"/>
  <c r="N21" i="53"/>
  <c r="N18" i="131"/>
  <c r="N17" i="53"/>
  <c r="N11" i="53"/>
  <c r="M4" i="130"/>
  <c r="B7" i="7"/>
  <c r="N7" i="7"/>
  <c r="B19" i="7"/>
  <c r="N11" i="131"/>
  <c r="H6" i="127"/>
  <c r="N19" i="127"/>
  <c r="J18" i="57"/>
  <c r="C4" i="57"/>
  <c r="F4" i="57"/>
  <c r="N14" i="128"/>
  <c r="D21" i="147"/>
  <c r="C21" i="147"/>
  <c r="E26" i="147"/>
  <c r="B6" i="147"/>
  <c r="P12" i="130"/>
  <c r="J6" i="127"/>
  <c r="P20" i="130"/>
  <c r="G4" i="130"/>
  <c r="E19" i="7"/>
  <c r="E7" i="7"/>
  <c r="N22" i="53"/>
  <c r="B11" i="7"/>
  <c r="N11" i="7"/>
  <c r="B21" i="7"/>
  <c r="O4" i="130"/>
  <c r="K19" i="7"/>
  <c r="K7" i="7"/>
  <c r="P17" i="130"/>
  <c r="N4" i="132"/>
  <c r="B6" i="131"/>
  <c r="N7" i="131"/>
  <c r="D6" i="127"/>
  <c r="N8" i="131"/>
  <c r="N13" i="131"/>
  <c r="G4" i="57"/>
  <c r="B7" i="128"/>
  <c r="N8" i="128"/>
  <c r="C6" i="147"/>
  <c r="N22" i="128"/>
  <c r="C7" i="128"/>
  <c r="P14" i="130"/>
  <c r="M7" i="53"/>
  <c r="B6" i="77"/>
  <c r="K9" i="7"/>
  <c r="K20" i="7"/>
  <c r="K4" i="132"/>
  <c r="P13" i="130"/>
  <c r="G6" i="77"/>
  <c r="E5" i="77" s="1"/>
  <c r="L6" i="127"/>
  <c r="K6" i="127"/>
  <c r="I4" i="57"/>
  <c r="N9" i="128"/>
  <c r="M7" i="128"/>
  <c r="I7" i="128"/>
  <c r="N17" i="128"/>
  <c r="D6" i="147"/>
  <c r="N15" i="128"/>
  <c r="P11" i="130"/>
  <c r="N4" i="130"/>
  <c r="N9" i="127"/>
  <c r="P10" i="132"/>
  <c r="L4" i="132"/>
  <c r="N18" i="53"/>
  <c r="J6" i="77"/>
  <c r="H5" i="77" s="1"/>
  <c r="F4" i="130"/>
  <c r="P9" i="132"/>
  <c r="N17" i="131"/>
  <c r="N13" i="128"/>
  <c r="N11" i="128"/>
  <c r="H6" i="131"/>
  <c r="O4" i="132"/>
  <c r="F6" i="127"/>
  <c r="N13" i="127"/>
  <c r="I4" i="130"/>
  <c r="B20" i="7"/>
  <c r="N9" i="7"/>
  <c r="B9" i="7"/>
  <c r="E6" i="127"/>
  <c r="P5" i="132"/>
  <c r="B4" i="132"/>
  <c r="N12" i="127"/>
  <c r="N18" i="127"/>
  <c r="J15" i="57"/>
  <c r="H7" i="128"/>
  <c r="G4" i="132"/>
  <c r="J6" i="131"/>
  <c r="N20" i="127"/>
  <c r="N10" i="131"/>
  <c r="H4" i="130"/>
  <c r="E6" i="131"/>
  <c r="P6" i="130"/>
  <c r="D6" i="131"/>
  <c r="N14" i="127"/>
  <c r="J16" i="57"/>
  <c r="J11" i="57"/>
  <c r="H4" i="57"/>
  <c r="N12" i="128"/>
  <c r="N18" i="128"/>
  <c r="B21" i="147"/>
  <c r="E22" i="147"/>
  <c r="P18" i="130"/>
  <c r="P16" i="130"/>
  <c r="N17" i="127"/>
  <c r="P16" i="132"/>
  <c r="G6" i="131"/>
  <c r="N9" i="131"/>
  <c r="J12" i="57"/>
  <c r="J7" i="57"/>
  <c r="C7" i="53"/>
  <c r="E7" i="53"/>
  <c r="P7" i="130"/>
  <c r="P19" i="130"/>
  <c r="M4" i="132"/>
  <c r="H19" i="7"/>
  <c r="H7" i="7"/>
  <c r="J4" i="132"/>
  <c r="P15" i="130"/>
  <c r="L6" i="131"/>
  <c r="P19" i="132"/>
  <c r="N16" i="131"/>
  <c r="N7" i="127"/>
  <c r="B6" i="127"/>
  <c r="B7" i="53"/>
  <c r="N8" i="53"/>
  <c r="K21" i="7"/>
  <c r="K11" i="7"/>
  <c r="H21" i="7"/>
  <c r="H11" i="7"/>
  <c r="M6" i="77"/>
  <c r="K5" i="77" s="1"/>
  <c r="N12" i="53"/>
  <c r="K7" i="53"/>
  <c r="E9" i="7"/>
  <c r="E20" i="7"/>
  <c r="F6" i="131"/>
  <c r="P7" i="132"/>
  <c r="N12" i="131"/>
  <c r="M6" i="131"/>
  <c r="N11" i="127"/>
  <c r="J6" i="57"/>
  <c r="B4" i="57"/>
  <c r="J5" i="57"/>
  <c r="G7" i="128"/>
  <c r="N23" i="128"/>
  <c r="N10" i="53"/>
  <c r="I7" i="53"/>
  <c r="N16" i="53"/>
  <c r="F4" i="132"/>
  <c r="J17" i="57"/>
  <c r="E4" i="57"/>
  <c r="D4" i="57"/>
  <c r="E7" i="128"/>
  <c r="B35" i="147"/>
  <c r="F7" i="53"/>
  <c r="P20" i="132"/>
  <c r="E28" i="147"/>
  <c r="F7" i="128"/>
  <c r="J4" i="130"/>
  <c r="L4" i="130"/>
  <c r="P6" i="132"/>
  <c r="E11" i="7"/>
  <c r="E21" i="7"/>
  <c r="C6" i="77"/>
  <c r="N14" i="131"/>
  <c r="N19" i="131"/>
  <c r="M6" i="127"/>
  <c r="J14" i="57"/>
  <c r="J13" i="57"/>
  <c r="N10" i="128"/>
  <c r="K4" i="130"/>
  <c r="H9" i="7"/>
  <c r="H20" i="7"/>
  <c r="L7" i="53"/>
  <c r="P18" i="132"/>
  <c r="D6" i="77"/>
  <c r="B5" i="77" s="1"/>
  <c r="B36" i="181" s="1"/>
  <c r="E6" i="77"/>
  <c r="P17" i="132"/>
  <c r="E4" i="130"/>
  <c r="H4" i="132"/>
  <c r="I6" i="131"/>
  <c r="P13" i="132"/>
  <c r="D4" i="130"/>
  <c r="I6" i="127"/>
  <c r="N20" i="131"/>
  <c r="J9" i="57"/>
  <c r="N19" i="128"/>
  <c r="C4" i="132"/>
  <c r="P5" i="130"/>
  <c r="B4" i="130"/>
  <c r="C6" i="127"/>
  <c r="N9" i="53"/>
  <c r="K6" i="131"/>
  <c r="N15" i="131"/>
  <c r="N10" i="127"/>
  <c r="N15" i="127"/>
  <c r="K7" i="128"/>
  <c r="D7" i="128"/>
  <c r="N13" i="53"/>
  <c r="I4" i="132"/>
  <c r="N16" i="128"/>
  <c r="P11" i="132"/>
  <c r="P9" i="130"/>
  <c r="P8" i="132"/>
  <c r="G6" i="127"/>
  <c r="H7" i="53"/>
  <c r="P10" i="130"/>
  <c r="P12" i="132"/>
  <c r="F6" i="77"/>
  <c r="I6" i="77"/>
  <c r="H6" i="77"/>
  <c r="N15" i="53"/>
  <c r="C6" i="131"/>
  <c r="D25" i="166"/>
  <c r="B23" i="181" s="1"/>
  <c r="C25" i="166"/>
  <c r="B22" i="181" s="1"/>
  <c r="F25" i="166"/>
  <c r="F26" i="166" s="1"/>
  <c r="C13" i="166"/>
  <c r="G25" i="166"/>
  <c r="G26" i="166" s="1"/>
  <c r="L25" i="166"/>
  <c r="L26" i="166" s="1"/>
  <c r="I25" i="166"/>
  <c r="I26" i="166" s="1"/>
  <c r="M25" i="166"/>
  <c r="M26" i="166" s="1"/>
  <c r="D13" i="166"/>
  <c r="J25" i="166"/>
  <c r="J26" i="166" s="1"/>
  <c r="C26" i="166" l="1"/>
  <c r="C22" i="181" s="1"/>
  <c r="C27" i="166"/>
  <c r="D22" i="181" s="1"/>
  <c r="C44" i="166"/>
  <c r="D44" i="166"/>
  <c r="D27" i="166"/>
  <c r="D23" i="181" s="1"/>
  <c r="D26" i="166"/>
  <c r="C23" i="181" s="1"/>
  <c r="D37" i="166"/>
  <c r="D14" i="166"/>
  <c r="C6" i="181" s="1"/>
  <c r="D15" i="166"/>
  <c r="D6" i="181" s="1"/>
  <c r="C14" i="166"/>
  <c r="C5" i="181" s="1"/>
  <c r="C15" i="166"/>
  <c r="D5" i="181" s="1"/>
  <c r="C37" i="166"/>
  <c r="D33" i="163"/>
  <c r="E35" i="163"/>
  <c r="L22" i="7"/>
  <c r="L18" i="7"/>
  <c r="M18" i="7"/>
  <c r="M22" i="7"/>
  <c r="K17" i="163"/>
  <c r="D15" i="163"/>
  <c r="K27" i="163"/>
  <c r="B34" i="147"/>
  <c r="E38" i="147" s="1"/>
  <c r="D8" i="163"/>
  <c r="D9" i="163"/>
  <c r="E17" i="163"/>
  <c r="D6" i="163"/>
  <c r="K35" i="163"/>
  <c r="D20" i="163"/>
  <c r="C12" i="181" s="1"/>
  <c r="K31" i="163"/>
  <c r="B33" i="181"/>
  <c r="B12" i="181"/>
  <c r="D27" i="163"/>
  <c r="H6" i="128"/>
  <c r="K36" i="163"/>
  <c r="D33" i="181" s="1"/>
  <c r="E36" i="163"/>
  <c r="D16" i="181" s="1"/>
  <c r="D36" i="163"/>
  <c r="C16" i="181" s="1"/>
  <c r="K5" i="127"/>
  <c r="E19" i="163"/>
  <c r="K6" i="53"/>
  <c r="E10" i="163"/>
  <c r="D34" i="163"/>
  <c r="K14" i="163"/>
  <c r="E31" i="163"/>
  <c r="E5" i="131"/>
  <c r="E6" i="53"/>
  <c r="B6" i="128"/>
  <c r="N5" i="127"/>
  <c r="H6" i="53"/>
  <c r="J4" i="57"/>
  <c r="K6" i="163"/>
  <c r="J6" i="163"/>
  <c r="B9" i="181"/>
  <c r="B4" i="163"/>
  <c r="D5" i="163"/>
  <c r="C9" i="181" s="1"/>
  <c r="E5" i="163"/>
  <c r="D9" i="181" s="1"/>
  <c r="K9" i="163"/>
  <c r="J9" i="163"/>
  <c r="A4" i="181"/>
  <c r="A21" i="181"/>
  <c r="K29" i="163"/>
  <c r="J29" i="163"/>
  <c r="N6" i="128"/>
  <c r="J7" i="163"/>
  <c r="C27" i="181" s="1"/>
  <c r="K7" i="163"/>
  <c r="D27" i="181" s="1"/>
  <c r="B27" i="181"/>
  <c r="J18" i="7"/>
  <c r="D30" i="163"/>
  <c r="E30" i="163"/>
  <c r="D14" i="163"/>
  <c r="E14" i="163"/>
  <c r="B20" i="147"/>
  <c r="F22" i="147" s="1"/>
  <c r="E28" i="163"/>
  <c r="D28" i="163"/>
  <c r="H5" i="131"/>
  <c r="B10" i="181"/>
  <c r="D7" i="163"/>
  <c r="C10" i="181" s="1"/>
  <c r="E7" i="163"/>
  <c r="D10" i="181" s="1"/>
  <c r="I18" i="7"/>
  <c r="K33" i="163"/>
  <c r="J33" i="163"/>
  <c r="K25" i="163"/>
  <c r="J25" i="163"/>
  <c r="H24" i="163"/>
  <c r="D22" i="7"/>
  <c r="D11" i="163"/>
  <c r="C11" i="181" s="1"/>
  <c r="B11" i="181"/>
  <c r="E11" i="163"/>
  <c r="D11" i="181" s="1"/>
  <c r="K5" i="131"/>
  <c r="J34" i="163"/>
  <c r="K34" i="163"/>
  <c r="J8" i="163"/>
  <c r="K8" i="163"/>
  <c r="E16" i="163"/>
  <c r="D16" i="163"/>
  <c r="J10" i="163"/>
  <c r="K10" i="163"/>
  <c r="K19" i="163"/>
  <c r="J19" i="163"/>
  <c r="J26" i="163"/>
  <c r="K26" i="163"/>
  <c r="P4" i="132"/>
  <c r="G18" i="7"/>
  <c r="K28" i="163"/>
  <c r="J28" i="163"/>
  <c r="K32" i="163"/>
  <c r="D32" i="181" s="1"/>
  <c r="J32" i="163"/>
  <c r="C32" i="181" s="1"/>
  <c r="B32" i="181"/>
  <c r="E38" i="163"/>
  <c r="D38" i="163"/>
  <c r="A5" i="181"/>
  <c r="B5" i="181" s="1"/>
  <c r="A22" i="181"/>
  <c r="K37" i="163"/>
  <c r="D34" i="181" s="1"/>
  <c r="B34" i="181"/>
  <c r="J37" i="163"/>
  <c r="C34" i="181" s="1"/>
  <c r="B6" i="53"/>
  <c r="N6" i="53"/>
  <c r="J30" i="163"/>
  <c r="K30" i="163"/>
  <c r="E5" i="127"/>
  <c r="N5" i="131"/>
  <c r="B24" i="163"/>
  <c r="D25" i="163"/>
  <c r="E25" i="163"/>
  <c r="A23" i="181"/>
  <c r="A6" i="181"/>
  <c r="B6" i="181" s="1"/>
  <c r="K11" i="163"/>
  <c r="D28" i="181" s="1"/>
  <c r="J11" i="163"/>
  <c r="C28" i="181" s="1"/>
  <c r="B28" i="181"/>
  <c r="J15" i="163"/>
  <c r="K15" i="163"/>
  <c r="J22" i="7"/>
  <c r="K20" i="163"/>
  <c r="D29" i="181" s="1"/>
  <c r="J20" i="163"/>
  <c r="C29" i="181" s="1"/>
  <c r="B29" i="181"/>
  <c r="D37" i="163"/>
  <c r="C17" i="181" s="1"/>
  <c r="E37" i="163"/>
  <c r="D17" i="181" s="1"/>
  <c r="B17" i="181"/>
  <c r="B5" i="131"/>
  <c r="H5" i="127"/>
  <c r="I22" i="7"/>
  <c r="J12" i="163"/>
  <c r="K12" i="163"/>
  <c r="D29" i="163"/>
  <c r="E29" i="163"/>
  <c r="E26" i="163"/>
  <c r="D26" i="163"/>
  <c r="K16" i="163"/>
  <c r="J16" i="163"/>
  <c r="J38" i="163"/>
  <c r="K38" i="163"/>
  <c r="F25" i="147"/>
  <c r="C18" i="7"/>
  <c r="F22" i="7"/>
  <c r="F18" i="7"/>
  <c r="C22" i="7"/>
  <c r="G22" i="7"/>
  <c r="D18" i="7"/>
  <c r="J5" i="163"/>
  <c r="C26" i="181" s="1"/>
  <c r="K5" i="163"/>
  <c r="D26" i="181" s="1"/>
  <c r="B26" i="181"/>
  <c r="H4" i="163"/>
  <c r="P4" i="130"/>
  <c r="D12" i="163"/>
  <c r="E12" i="163"/>
  <c r="B5" i="147"/>
  <c r="K6" i="128"/>
  <c r="E6" i="128"/>
  <c r="B5" i="127"/>
  <c r="E32" i="163"/>
  <c r="D15" i="181" s="1"/>
  <c r="B15" i="181"/>
  <c r="D32" i="163"/>
  <c r="C15" i="181" s="1"/>
  <c r="D23" i="7"/>
  <c r="F23" i="7"/>
  <c r="M23" i="7"/>
  <c r="L23" i="7"/>
  <c r="I23" i="7"/>
  <c r="C23" i="7"/>
  <c r="G23" i="7"/>
  <c r="B13" i="166"/>
  <c r="H25" i="166"/>
  <c r="H26" i="166" s="1"/>
  <c r="J23" i="7"/>
  <c r="E25" i="166"/>
  <c r="E26" i="166" s="1"/>
  <c r="B25" i="166"/>
  <c r="B21" i="181" s="1"/>
  <c r="B26" i="166" l="1"/>
  <c r="C21" i="181" s="1"/>
  <c r="B44" i="166"/>
  <c r="B27" i="166"/>
  <c r="D21" i="181" s="1"/>
  <c r="B14" i="166"/>
  <c r="C4" i="181" s="1"/>
  <c r="B37" i="166"/>
  <c r="B15" i="166"/>
  <c r="D4" i="181" s="1"/>
  <c r="N13" i="166"/>
  <c r="N14" i="166" s="1"/>
  <c r="K25" i="166"/>
  <c r="K26" i="166" s="1"/>
  <c r="F28" i="147"/>
  <c r="F23" i="147"/>
  <c r="E36" i="147"/>
  <c r="E37" i="147"/>
  <c r="F26" i="147"/>
  <c r="J4" i="163"/>
  <c r="K4" i="163"/>
  <c r="H18" i="7"/>
  <c r="H5" i="7"/>
  <c r="D14" i="162" s="1"/>
  <c r="F27" i="147"/>
  <c r="F24" i="147"/>
  <c r="B18" i="7"/>
  <c r="N5" i="7"/>
  <c r="B5" i="7"/>
  <c r="B14" i="162" s="1"/>
  <c r="B3" i="181" s="1"/>
  <c r="K5" i="7"/>
  <c r="K18" i="7"/>
  <c r="J24" i="163"/>
  <c r="K24" i="163"/>
  <c r="B4" i="181"/>
  <c r="E24" i="163"/>
  <c r="D24" i="163"/>
  <c r="E22" i="7"/>
  <c r="E13" i="7"/>
  <c r="C26" i="162" s="1"/>
  <c r="H13" i="7"/>
  <c r="D26" i="162" s="1"/>
  <c r="H22" i="7"/>
  <c r="K22" i="7"/>
  <c r="K13" i="7"/>
  <c r="E18" i="7"/>
  <c r="E5" i="7"/>
  <c r="C14" i="162" s="1"/>
  <c r="B22" i="7"/>
  <c r="N13" i="7"/>
  <c r="B13" i="7"/>
  <c r="B26" i="162" s="1"/>
  <c r="B20" i="181" s="1"/>
  <c r="E7" i="147"/>
  <c r="E13" i="147"/>
  <c r="E11" i="147"/>
  <c r="E12" i="147"/>
  <c r="E10" i="147"/>
  <c r="E14" i="147"/>
  <c r="E9" i="147"/>
  <c r="E8" i="147"/>
  <c r="D4" i="163"/>
  <c r="E4" i="163"/>
  <c r="B39" i="151"/>
  <c r="B40" i="151"/>
  <c r="B38" i="157"/>
  <c r="B38" i="159"/>
  <c r="B40" i="156"/>
  <c r="B39" i="159"/>
  <c r="B40" i="155"/>
  <c r="B39" i="148"/>
  <c r="B39" i="150"/>
  <c r="B39" i="152"/>
  <c r="B39" i="154"/>
  <c r="B38" i="152"/>
  <c r="B40" i="148"/>
  <c r="B40" i="154"/>
  <c r="B39" i="156"/>
  <c r="B40" i="157"/>
  <c r="B40" i="150"/>
  <c r="B40" i="152"/>
  <c r="B39" i="155"/>
  <c r="B39" i="157"/>
  <c r="B40" i="159"/>
  <c r="B38" i="151"/>
  <c r="B38" i="156"/>
  <c r="B38" i="150"/>
  <c r="B38" i="155"/>
  <c r="B38" i="154"/>
  <c r="B38" i="148"/>
  <c r="E26" i="162" l="1"/>
  <c r="E14" i="162"/>
  <c r="D28" i="162"/>
  <c r="D27" i="162"/>
  <c r="N25" i="166"/>
  <c r="N26" i="166" s="1"/>
  <c r="C28" i="162"/>
  <c r="C27" i="162"/>
  <c r="B28" i="162"/>
  <c r="D20" i="181" s="1"/>
  <c r="B27" i="162"/>
  <c r="C20" i="181" s="1"/>
  <c r="C16" i="162"/>
  <c r="C15" i="162"/>
  <c r="B16" i="162"/>
  <c r="D3" i="181" s="1"/>
  <c r="B15" i="162"/>
  <c r="C3" i="181" s="1"/>
  <c r="D15" i="162"/>
  <c r="D16" i="162"/>
  <c r="N24" i="166"/>
  <c r="F25" i="162"/>
  <c r="F13" i="162"/>
  <c r="N12" i="166"/>
  <c r="B40" i="160"/>
  <c r="H41" i="160"/>
  <c r="B38" i="160"/>
  <c r="H39" i="160"/>
  <c r="B38" i="149"/>
  <c r="H39" i="149"/>
  <c r="K15" i="7"/>
  <c r="K23" i="7"/>
  <c r="C38" i="152"/>
  <c r="C38" i="149"/>
  <c r="C38" i="153"/>
  <c r="C38" i="155"/>
  <c r="C38" i="151"/>
  <c r="C38" i="146"/>
  <c r="C38" i="160"/>
  <c r="C38" i="154"/>
  <c r="C38" i="159"/>
  <c r="C38" i="156"/>
  <c r="C38" i="158"/>
  <c r="C38" i="157"/>
  <c r="C38" i="148"/>
  <c r="C38" i="150"/>
  <c r="D38" i="157"/>
  <c r="D38" i="150"/>
  <c r="D38" i="159"/>
  <c r="D38" i="160"/>
  <c r="D38" i="149"/>
  <c r="D38" i="153"/>
  <c r="D38" i="155"/>
  <c r="D38" i="151"/>
  <c r="D38" i="146"/>
  <c r="D38" i="154"/>
  <c r="D38" i="152"/>
  <c r="D38" i="148"/>
  <c r="D38" i="156"/>
  <c r="D38" i="158"/>
  <c r="B39" i="160"/>
  <c r="H40" i="160"/>
  <c r="H42" i="146"/>
  <c r="B40" i="146"/>
  <c r="B39" i="149"/>
  <c r="H40" i="149"/>
  <c r="B39" i="158"/>
  <c r="H41" i="158"/>
  <c r="H40" i="146"/>
  <c r="B38" i="146"/>
  <c r="B40" i="153"/>
  <c r="H41" i="153"/>
  <c r="H40" i="153"/>
  <c r="B39" i="153"/>
  <c r="H40" i="158"/>
  <c r="B38" i="158"/>
  <c r="H15" i="7"/>
  <c r="H23" i="7"/>
  <c r="B15" i="7"/>
  <c r="N15" i="7"/>
  <c r="B23" i="7"/>
  <c r="H39" i="153"/>
  <c r="B38" i="153"/>
  <c r="H41" i="146"/>
  <c r="B39" i="146"/>
  <c r="E38" i="146"/>
  <c r="E38" i="148"/>
  <c r="E38" i="149"/>
  <c r="E38" i="160"/>
  <c r="E38" i="157"/>
  <c r="E38" i="152"/>
  <c r="E38" i="159"/>
  <c r="E38" i="156"/>
  <c r="E38" i="155"/>
  <c r="E38" i="154"/>
  <c r="E38" i="150"/>
  <c r="E38" i="158"/>
  <c r="E38" i="153"/>
  <c r="E38" i="151"/>
  <c r="E15" i="7"/>
  <c r="E23" i="7"/>
  <c r="H42" i="158"/>
  <c r="B40" i="158"/>
  <c r="B40" i="149"/>
  <c r="H41" i="149"/>
  <c r="D25" i="161"/>
  <c r="F25" i="161"/>
  <c r="B25" i="161"/>
  <c r="F28" i="162" l="1"/>
  <c r="F27" i="162"/>
  <c r="E16" i="162"/>
  <c r="E15" i="162"/>
  <c r="E28" i="162"/>
  <c r="E27" i="162"/>
  <c r="F14" i="162"/>
  <c r="F16" i="162" s="1"/>
  <c r="F15" i="162"/>
  <c r="F7" i="129" l="1"/>
  <c r="C12" i="171" l="1"/>
  <c r="D7" i="129"/>
  <c r="E26" i="171"/>
  <c r="E28" i="171" s="1"/>
  <c r="E27" i="171"/>
  <c r="D40" i="171"/>
  <c r="C7" i="129"/>
  <c r="C40" i="171"/>
  <c r="D12" i="171"/>
  <c r="C14" i="171"/>
  <c r="C13" i="171"/>
  <c r="E12" i="171"/>
  <c r="C26" i="171"/>
  <c r="E40" i="171"/>
  <c r="B26" i="171"/>
  <c r="B40" i="181" s="1"/>
  <c r="B40" i="171"/>
  <c r="B41" i="181" s="1"/>
  <c r="D26" i="171"/>
  <c r="B12" i="171"/>
  <c r="B39" i="181" s="1"/>
  <c r="E7" i="129"/>
  <c r="N9" i="129"/>
  <c r="K7" i="129"/>
  <c r="M7" i="129"/>
  <c r="N10" i="129"/>
  <c r="N11" i="129"/>
  <c r="N12" i="129"/>
  <c r="N13" i="129"/>
  <c r="G7" i="129"/>
  <c r="I7" i="129"/>
  <c r="N14" i="129"/>
  <c r="N15" i="129"/>
  <c r="J7" i="129"/>
  <c r="N8" i="129"/>
  <c r="B7" i="129"/>
  <c r="H7" i="129"/>
  <c r="L7" i="129"/>
  <c r="B27" i="171" l="1"/>
  <c r="C40" i="181" s="1"/>
  <c r="F26" i="171"/>
  <c r="B28" i="171"/>
  <c r="D40" i="181" s="1"/>
  <c r="E42" i="171"/>
  <c r="E41" i="171"/>
  <c r="E14" i="171"/>
  <c r="E13" i="171"/>
  <c r="D27" i="171"/>
  <c r="D28" i="171"/>
  <c r="B42" i="171"/>
  <c r="D41" i="181" s="1"/>
  <c r="B41" i="171"/>
  <c r="C41" i="181" s="1"/>
  <c r="F40" i="171"/>
  <c r="C27" i="171"/>
  <c r="C28" i="171"/>
  <c r="D14" i="171"/>
  <c r="D13" i="171"/>
  <c r="C42" i="171"/>
  <c r="C41" i="171"/>
  <c r="D41" i="171"/>
  <c r="D42" i="171"/>
  <c r="E6" i="129"/>
  <c r="B14" i="171"/>
  <c r="D39" i="181" s="1"/>
  <c r="B13" i="171"/>
  <c r="C39" i="181" s="1"/>
  <c r="F12" i="171"/>
  <c r="N6" i="129"/>
  <c r="B6" i="129"/>
  <c r="F25" i="171"/>
  <c r="F39" i="171"/>
  <c r="K6" i="129"/>
  <c r="F11" i="171"/>
  <c r="H6" i="129"/>
  <c r="F41" i="171" l="1"/>
  <c r="F42" i="171"/>
  <c r="F13" i="171"/>
  <c r="F14" i="171"/>
  <c r="F27" i="171"/>
  <c r="F28" i="171"/>
</calcChain>
</file>

<file path=xl/sharedStrings.xml><?xml version="1.0" encoding="utf-8"?>
<sst xmlns="http://schemas.openxmlformats.org/spreadsheetml/2006/main" count="1521" uniqueCount="344">
  <si>
    <t>Energetika</t>
  </si>
  <si>
    <t>Doprava</t>
  </si>
  <si>
    <t>Stavebnictví</t>
  </si>
  <si>
    <t>Ostatní</t>
  </si>
  <si>
    <t>Celkem kraj</t>
  </si>
  <si>
    <t>Obchod, služby, školství, zdravotnictví</t>
  </si>
  <si>
    <t>Zemědělství a lesnictví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</si>
  <si>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</si>
  <si>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</si>
  <si>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</si>
  <si>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</si>
  <si>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</si>
  <si>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</si>
  <si>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</si>
  <si>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</si>
  <si>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</si>
  <si>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</si>
  <si>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</si>
  <si>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</si>
  <si>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</si>
  <si>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Brikety a pelety</t>
  </si>
  <si>
    <t>Kapalná biopaliva</t>
  </si>
  <si>
    <t>Ostatní biomasa</t>
  </si>
  <si>
    <t>Palivové dříví</t>
  </si>
  <si>
    <t>Piliny, kůra, štěpky, dřevní odpad</t>
  </si>
  <si>
    <t>Domácnosti</t>
  </si>
  <si>
    <t>Průmysl</t>
  </si>
  <si>
    <t>Skládkový plyn</t>
  </si>
  <si>
    <t>Kalový plyn (ČOV)</t>
  </si>
  <si>
    <t>Ostatní bioplyn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</si>
  <si>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</si>
  <si>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</si>
  <si>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</si>
  <si>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</si>
  <si>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</si>
  <si>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</si>
  <si>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</si>
  <si>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</si>
  <si>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</si>
  <si>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</si>
  <si>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</si>
  <si>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Celulózové výluhy</t>
  </si>
  <si>
    <t>I. čtvrtletí</t>
  </si>
  <si>
    <t>II. čtvrtletí</t>
  </si>
  <si>
    <t>III. čtvrtletí</t>
  </si>
  <si>
    <t>IV. čtvrtletí</t>
  </si>
  <si>
    <t>14.2 Výroba a spotřeba: Jihomoravský kraj</t>
  </si>
  <si>
    <t>14.3 Výroba a spotřeba: Karlovarský kraj</t>
  </si>
  <si>
    <t>14.4 Výroba a spotřeba: Královéhradecký kraj</t>
  </si>
  <si>
    <t>14.5 Výroba a spotřeba: Liberecký kraj</t>
  </si>
  <si>
    <t>14.6 Výroba a spotřeba: Moravskoslezský kraj</t>
  </si>
  <si>
    <t>14.7 Výroba a spotřeba: Olomoucký kraj</t>
  </si>
  <si>
    <t>14.8 Výroba a spotřeba: Pardubický kraj</t>
  </si>
  <si>
    <t>14.9 Výroba a spotřeba: Plzeňský kraj</t>
  </si>
  <si>
    <t>14.10 Výroba a spotřeba: Praha</t>
  </si>
  <si>
    <t>14.11 Výroba a spotřeba: Středočeský kraj</t>
  </si>
  <si>
    <t>14.12 Výroba a spotřeba: Ústecký kraj</t>
  </si>
  <si>
    <t>14.13 Výroba a spotřeba: Vysočina</t>
  </si>
  <si>
    <t>14.14 Výroba a spotřeba: Zlínský kraj</t>
  </si>
  <si>
    <t>Výroba tepla brutto</t>
  </si>
  <si>
    <t>Elektrická energie</t>
  </si>
  <si>
    <t>Energie prostředí (tepelné čerpadlo)</t>
  </si>
  <si>
    <t>Energie Slunce (solární kolektor)</t>
  </si>
  <si>
    <t>Černé uhlí tříděné</t>
  </si>
  <si>
    <t>Černé uhlí průmyslové</t>
  </si>
  <si>
    <t>Černouhelné kaly a granulát</t>
  </si>
  <si>
    <t>Hnědé uhlí tříděné</t>
  </si>
  <si>
    <t>Hnědé uhlí průmyslové</t>
  </si>
  <si>
    <t>Hnědé uhlí - Brikety</t>
  </si>
  <si>
    <t>Hnědé uhlí - Lignit</t>
  </si>
  <si>
    <t>Hnědé uhlí - Mourové kaly</t>
  </si>
  <si>
    <t xml:space="preserve">Technologická vlastní spotřeba tepla </t>
  </si>
  <si>
    <t>Jaderné palivo</t>
  </si>
  <si>
    <t>Dodávky tepla z uhlí</t>
  </si>
  <si>
    <t>Dodávky tepla z bioplynu</t>
  </si>
  <si>
    <t>Dodávky tepla z biomasy</t>
  </si>
  <si>
    <t>JHČ</t>
  </si>
  <si>
    <t>JHM</t>
  </si>
  <si>
    <t>KVK</t>
  </si>
  <si>
    <t>HKK</t>
  </si>
  <si>
    <t>LBK</t>
  </si>
  <si>
    <t>MSK</t>
  </si>
  <si>
    <t>OLK</t>
  </si>
  <si>
    <t>PAK</t>
  </si>
  <si>
    <t>PLK</t>
  </si>
  <si>
    <t>PHA</t>
  </si>
  <si>
    <t>STČ</t>
  </si>
  <si>
    <t>ULK</t>
  </si>
  <si>
    <t>VYS</t>
  </si>
  <si>
    <t>ZLK</t>
  </si>
  <si>
    <t>Bilanční rozdíl</t>
  </si>
  <si>
    <t>Ztráty</t>
  </si>
  <si>
    <t>SZT</t>
  </si>
  <si>
    <t>Soustava zásobování teplem</t>
  </si>
  <si>
    <t>Výroba tepla brutto =</t>
  </si>
  <si>
    <t>Ztráty =</t>
  </si>
  <si>
    <t>Bilanční rozdíl =</t>
  </si>
  <si>
    <t>Technologická vlastní spotřeba tepla =</t>
  </si>
  <si>
    <t>Ztráty při výrobě tepla a distribuční ztráty (v rozvodech).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</si>
  <si>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</si>
  <si>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</si>
  <si>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</si>
  <si>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</si>
  <si>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</si>
  <si>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</si>
  <si>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</si>
  <si>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</si>
  <si>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</si>
  <si>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</si>
  <si>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</si>
  <si>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</si>
  <si>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Výroba tepla brutto v krajích ČR</t>
  </si>
  <si>
    <t>Výroba tepla brutto podle paliv</t>
  </si>
  <si>
    <t>CZ-NACE</t>
  </si>
  <si>
    <t>Klasifikace ekonomických činností CZ-NACE dle Českého statistického úřadu</t>
  </si>
  <si>
    <t>Rostlinné materiály neaglomerované</t>
  </si>
  <si>
    <t>Dodávky tepla</t>
  </si>
  <si>
    <t>Spotřeba tepla podle sektorů národního hospodářství</t>
  </si>
  <si>
    <t>Dodávky tepla podle paliv</t>
  </si>
  <si>
    <t>Dodávky tepla v krajích ČR</t>
  </si>
  <si>
    <t>Spotřeba tepla =</t>
  </si>
  <si>
    <t>Konečná spotřeba tepla v jednotlivých sektorech národního hospodářství.</t>
  </si>
  <si>
    <t>Dodávky tepla z uhlí, biomasy a bioplynu</t>
  </si>
  <si>
    <t>KVET</t>
  </si>
  <si>
    <t>Kombinovaná výroba elektřiny a tepla</t>
  </si>
  <si>
    <t>Hlavní město Praha (PHA)</t>
  </si>
  <si>
    <t>Kraj Vysočina (VYS)</t>
  </si>
  <si>
    <t>Kraj Vysočina</t>
  </si>
  <si>
    <t>Hlavní město Praha</t>
  </si>
  <si>
    <t>Výroba, dodávky a spotřeba tepla: Jihomoravský kraj</t>
  </si>
  <si>
    <t>Výroba, dodávky a spotřeba tepla: Karlovarský kraj</t>
  </si>
  <si>
    <t>Výroba, dodávky a spotřeba tepla: Královéhradecký kraj</t>
  </si>
  <si>
    <t>Výroba, dodávky a spotřeba tepla: Liberecký kraj</t>
  </si>
  <si>
    <t>Výroba, dodávky a spotřeba tepla: Moravskoslezský kraj</t>
  </si>
  <si>
    <t>Výroba, dodávky a spotřeba tepla: Olomoucký kraj</t>
  </si>
  <si>
    <t>Výroba, dodávky a spotřeba tepla: Pardubický kraj</t>
  </si>
  <si>
    <t>Výroba, dodávky a spotřeba tepla: Plzeňský kraj</t>
  </si>
  <si>
    <t>Výroba, dodávky a spotřeba tepla: Středočeský kraj</t>
  </si>
  <si>
    <t>Výroba, dodávky a spotřeba tepla: Ústecký kraj</t>
  </si>
  <si>
    <t>Výroba, dodávky a spotřeba tepla: Kraj Vysočina</t>
  </si>
  <si>
    <t>Výroba, dodávky a spotřeba tepla: Zlínský kraj</t>
  </si>
  <si>
    <t>Výroba, dodávky a spotřeba tepla: Hlavní město Praha</t>
  </si>
  <si>
    <t>Výroba, dodávky a spotřeba tepla: Jihočeský kraj</t>
  </si>
  <si>
    <t>Královéhradecký kraj (HKK)</t>
  </si>
  <si>
    <t>Liberecký kraj (LBK)</t>
  </si>
  <si>
    <t>Moravskoslezský kraj (MSK)</t>
  </si>
  <si>
    <t>Olomoucký kraj (OLK)</t>
  </si>
  <si>
    <t>Pardubický kraj (PAK)</t>
  </si>
  <si>
    <t>Plzeňský kraj (PLK)</t>
  </si>
  <si>
    <t>Středočeský kraj (STČ)</t>
  </si>
  <si>
    <t>Ústecký kraj (ULK)</t>
  </si>
  <si>
    <t>Zlínský kraj (ZLK)</t>
  </si>
  <si>
    <t>Jihočeský kraj (JHČ)</t>
  </si>
  <si>
    <t>Jihomoravský kraj (JHM)</t>
  </si>
  <si>
    <t>Karlovarský kraj (KVK)</t>
  </si>
  <si>
    <t>Spotřeba tepla podle sektorů národního hospodářství *</t>
  </si>
  <si>
    <t>Instalovaný výkon v ČR</t>
  </si>
  <si>
    <t>Celkem ČR *</t>
  </si>
  <si>
    <t>Brutto výroba tepla na zdrojích bez tepla použitého na výrobu elektřiny.</t>
  </si>
  <si>
    <t>Spotřeba tepla pro vlastní potřebu výrobce (bez technologické vlastní spotřeby tepla).</t>
  </si>
  <si>
    <t>Výroba tepla netto</t>
  </si>
  <si>
    <r>
      <t>Q</t>
    </r>
    <r>
      <rPr>
        <b/>
        <vertAlign val="subscript"/>
        <sz val="9"/>
        <rFont val="Arial"/>
        <family val="2"/>
        <charset val="238"/>
        <scheme val="minor"/>
      </rPr>
      <t>netto</t>
    </r>
  </si>
  <si>
    <t>Dodávka užitečného tepla z KVET</t>
  </si>
  <si>
    <t>Instalovaný výkon</t>
  </si>
  <si>
    <r>
      <t>Q</t>
    </r>
    <r>
      <rPr>
        <b/>
        <vertAlign val="subscript"/>
        <sz val="9"/>
        <rFont val="Arial"/>
        <family val="2"/>
        <charset val="238"/>
        <scheme val="minor"/>
      </rPr>
      <t>KVET</t>
    </r>
  </si>
  <si>
    <t>Výroba tepla brutto bez technologické vlastní spotřeby tepla.</t>
  </si>
  <si>
    <r>
      <t>Q</t>
    </r>
    <r>
      <rPr>
        <b/>
        <vertAlign val="subscript"/>
        <sz val="9"/>
        <rFont val="Arial"/>
        <family val="2"/>
        <charset val="238"/>
        <scheme val="minor"/>
      </rPr>
      <t xml:space="preserve">KVET/ </t>
    </r>
    <r>
      <rPr>
        <b/>
        <sz val="9"/>
        <rFont val="Arial"/>
        <family val="2"/>
        <charset val="238"/>
        <scheme val="minor"/>
      </rPr>
      <t>Q</t>
    </r>
    <r>
      <rPr>
        <b/>
        <vertAlign val="subscript"/>
        <sz val="9"/>
        <rFont val="Arial"/>
        <family val="2"/>
        <charset val="238"/>
        <scheme val="minor"/>
      </rPr>
      <t>netto</t>
    </r>
  </si>
  <si>
    <t>Výroba tepla netto =</t>
  </si>
  <si>
    <t>Meziroční změna</t>
  </si>
  <si>
    <t>Meziroční změna-výroba tepla brutto</t>
  </si>
  <si>
    <t>Výroba tepla brutto 2017</t>
  </si>
  <si>
    <t>Výroba tepla brutto 2018</t>
  </si>
  <si>
    <t>Meziroční změna-dodávky tepla</t>
  </si>
  <si>
    <t>Dodávky tepla 2017</t>
  </si>
  <si>
    <t>Dodávky tepla 2018</t>
  </si>
  <si>
    <t xml:space="preserve">Vývoj výroby tepla z KVET </t>
  </si>
  <si>
    <t>Množství tepelné energie dodané do soustav zásobování teplem.</t>
  </si>
  <si>
    <t>Dodávky tepla =</t>
  </si>
  <si>
    <t>Vlastní spotřeba tepla =</t>
  </si>
  <si>
    <t>Vlastní spotřeba tepla</t>
  </si>
  <si>
    <t>Výroba tepla brutto 2019</t>
  </si>
  <si>
    <t>Dodávky tepla 2019</t>
  </si>
  <si>
    <t>Výroba tepla</t>
  </si>
  <si>
    <r>
      <t>Q</t>
    </r>
    <r>
      <rPr>
        <b/>
        <vertAlign val="subscript"/>
        <sz val="11"/>
        <rFont val="Arial"/>
        <family val="2"/>
        <charset val="238"/>
        <scheme val="minor"/>
      </rPr>
      <t>netto</t>
    </r>
  </si>
  <si>
    <r>
      <t>Q</t>
    </r>
    <r>
      <rPr>
        <b/>
        <vertAlign val="subscript"/>
        <sz val="11"/>
        <rFont val="Arial"/>
        <family val="2"/>
        <charset val="238"/>
        <scheme val="minor"/>
      </rPr>
      <t>KVET</t>
    </r>
  </si>
  <si>
    <t>Výroba tepla brutto 2020</t>
  </si>
  <si>
    <t>Dodávky tepla 2020</t>
  </si>
  <si>
    <t>Energie prostředí (TČ)</t>
  </si>
  <si>
    <t>Energie Slunce (SK)</t>
  </si>
  <si>
    <t>Vývoj spotřeby tepla</t>
  </si>
  <si>
    <r>
      <t>Celkový instalovaný výkon [MW</t>
    </r>
    <r>
      <rPr>
        <b/>
        <vertAlign val="subscript"/>
        <sz val="9"/>
        <rFont val="Arial"/>
        <family val="2"/>
        <charset val="238"/>
        <scheme val="minor"/>
      </rPr>
      <t>t</t>
    </r>
    <r>
      <rPr>
        <b/>
        <sz val="9"/>
        <rFont val="Arial"/>
        <family val="2"/>
        <charset val="238"/>
        <scheme val="minor"/>
      </rPr>
      <t>]</t>
    </r>
  </si>
  <si>
    <t>Vývoj bilance tepla: čtvrtletní porovnání</t>
  </si>
  <si>
    <t>Vývoj bilance tepla: měsíční porovnání</t>
  </si>
  <si>
    <t>Výroba tepla z KVET</t>
  </si>
  <si>
    <t>Výroba tepla brutto 2021</t>
  </si>
  <si>
    <t>Dodávky tepla 2021</t>
  </si>
  <si>
    <t>OBSAH</t>
  </si>
  <si>
    <t>ÚVOD</t>
  </si>
  <si>
    <r>
      <t>Výroba tepla brutto</t>
    </r>
    <r>
      <rPr>
        <sz val="10"/>
        <rFont val="Arial"/>
        <family val="2"/>
        <charset val="238"/>
        <scheme val="minor"/>
      </rPr>
      <t xml:space="preserve"> - </t>
    </r>
    <r>
      <rPr>
        <sz val="11"/>
        <rFont val="Arial"/>
        <family val="2"/>
        <charset val="238"/>
        <scheme val="minor"/>
      </rPr>
      <t>technologická vlastní spotřeba tepla</t>
    </r>
    <r>
      <rPr>
        <sz val="10"/>
        <rFont val="Arial"/>
        <family val="2"/>
        <charset val="238"/>
        <scheme val="minor"/>
      </rPr>
      <t xml:space="preserve"> - </t>
    </r>
    <r>
      <rPr>
        <sz val="11"/>
        <rFont val="Arial"/>
        <family val="2"/>
        <charset val="238"/>
        <scheme val="minor"/>
      </rPr>
      <t>ztráty</t>
    </r>
    <r>
      <rPr>
        <sz val="10"/>
        <rFont val="Arial"/>
        <family val="2"/>
        <charset val="238"/>
        <scheme val="minor"/>
      </rPr>
      <t xml:space="preserve"> - </t>
    </r>
    <r>
      <rPr>
        <sz val="11"/>
        <rFont val="Arial"/>
        <family val="2"/>
        <charset val="238"/>
        <scheme val="minor"/>
      </rPr>
      <t>dodávky do vlastního podniku – dodávky tepla.</t>
    </r>
  </si>
  <si>
    <t>Spotřeba tepla na výrobu tepla a elektrické energie, která je nezbytná pro zajištění procesu výroby tepla a elektrické energie.</t>
  </si>
  <si>
    <t>Zemědělství a lesnictví</t>
  </si>
  <si>
    <t xml:space="preserve"> </t>
  </si>
  <si>
    <t>1</t>
  </si>
  <si>
    <t>2</t>
  </si>
  <si>
    <t>3</t>
  </si>
  <si>
    <t>4</t>
  </si>
  <si>
    <t>4.1</t>
  </si>
  <si>
    <t>4.2</t>
  </si>
  <si>
    <t>4.3</t>
  </si>
  <si>
    <t>5</t>
  </si>
  <si>
    <t>5.1</t>
  </si>
  <si>
    <t>5.2</t>
  </si>
  <si>
    <t>6</t>
  </si>
  <si>
    <t>7</t>
  </si>
  <si>
    <t>7.1</t>
  </si>
  <si>
    <t>7.2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</si>
  <si>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</si>
  <si>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</si>
  <si>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</si>
  <si>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</si>
  <si>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</si>
  <si>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</si>
  <si>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</si>
  <si>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</si>
  <si>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</si>
  <si>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</si>
  <si>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</si>
  <si>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</si>
  <si>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</si>
  <si>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</si>
  <si>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</si>
  <si>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9</t>
  </si>
  <si>
    <t>10</t>
  </si>
  <si>
    <t>10.1</t>
  </si>
  <si>
    <t>10.2</t>
  </si>
  <si>
    <t>10.3</t>
  </si>
  <si>
    <t>10.4</t>
  </si>
  <si>
    <t>10.5</t>
  </si>
  <si>
    <t>3 BILANCE TEPLA [TJ]</t>
  </si>
  <si>
    <t>4 VÝROBA TEPLA</t>
  </si>
  <si>
    <t>4.1 Výroba tepla brutto podle paliv [TJ]</t>
  </si>
  <si>
    <t>4.2 Výroba tepla brutto v krajích ČR [TJ]</t>
  </si>
  <si>
    <t>5 DODÁVKY TEPLA</t>
  </si>
  <si>
    <t>5.1 Dodávky tepla podle paliv [TJ]</t>
  </si>
  <si>
    <t>5.2 Dodávky tepla v krajích ČR [TJ]</t>
  </si>
  <si>
    <t>ZKRATKY, POJMY A ZÁKLADNÍ VZTAHY</t>
  </si>
  <si>
    <t>BILANCE TEPLA</t>
  </si>
  <si>
    <t>VÝROBA TEPLA</t>
  </si>
  <si>
    <t>DODÁVKY TEPLA</t>
  </si>
  <si>
    <t>INSTALOVANÝ VÝKON VÝROBEN TEPLA V KRAJÍCH ČR</t>
  </si>
  <si>
    <t>SPOTŘEBA TEPLA</t>
  </si>
  <si>
    <t>VÝROBA, DODÁVKY A SPOTŘEBA TEPLA V JEDNOTLIVÝCH KRAJÍCH ČR</t>
  </si>
  <si>
    <t>VÝVOJ BILANCE TEPLA, DODÁVEK TEPLA, SPOTŘEBY TEPLA A KVET</t>
  </si>
  <si>
    <r>
      <t>6 INSTALOVANÝ VÝKON VÝROBEN TEPLA V KRAJÍCH ČR [MW</t>
    </r>
    <r>
      <rPr>
        <b/>
        <vertAlign val="subscript"/>
        <sz val="16"/>
        <color theme="3"/>
        <rFont val="Arial"/>
        <family val="2"/>
        <charset val="238"/>
        <scheme val="minor"/>
      </rPr>
      <t>t</t>
    </r>
    <r>
      <rPr>
        <b/>
        <sz val="16"/>
        <color theme="3"/>
        <rFont val="Arial"/>
        <family val="2"/>
        <charset val="238"/>
        <scheme val="minor"/>
      </rPr>
      <t>]</t>
    </r>
  </si>
  <si>
    <t>7 SPOTŘEBA TEPLA</t>
  </si>
  <si>
    <t>7.1 Spotřeba tepla podle sektorů národního hospodářství [TJ]</t>
  </si>
  <si>
    <t>8 VÝROBA, DODÁVKY A SPOTŘEBA TEPLA V JEDNOTLIVÝCH KRAJÍCH ČR</t>
  </si>
  <si>
    <t>8.1 Výroba, dodávky a spotřeba tepla: Hlavní město Praha</t>
  </si>
  <si>
    <t>8.2 Výroba, dodávky a spotřeba tepla: Jihočeský kraj</t>
  </si>
  <si>
    <t>8.3 Výroba, dodávky a spotřeba tepla: Jihomoravský kraj</t>
  </si>
  <si>
    <t>8.4 Výroba, dodávky a spotřeba tepla: Karlovarský kraj</t>
  </si>
  <si>
    <t>8.5 Výroba, dodávky a spotřeba tepla: Kraj Vysočina</t>
  </si>
  <si>
    <t>8.6 Výroba, dodávky a spotřeba tepla: Královéhradecký kraj</t>
  </si>
  <si>
    <t>8.7 Výroba, dodávky a spotřeba tepla: Liberecký kraj</t>
  </si>
  <si>
    <t>8.8 Výroba, dodávky a spotřeba tepla: Moravskoslezský kraj</t>
  </si>
  <si>
    <t>8.9 Výroba, dodávky a spotřeba tepla: Olomoucký kraj</t>
  </si>
  <si>
    <t>8.10 Výroba, dodávky a spotřeba tepla: Pardubický kraj</t>
  </si>
  <si>
    <t>8.11 Výroba, dodávky a spotřeba tepla: Plzeňský kraj</t>
  </si>
  <si>
    <t>8.12 Výroba, dodávky a spotřeba tepla: Středočeský kraj</t>
  </si>
  <si>
    <t>8.13 Výroba, dodávky a spotřeba tepla: Ústecký kraj</t>
  </si>
  <si>
    <t>8.14 Výroba, dodávky a spotřeba tepla: Zlínský kraj</t>
  </si>
  <si>
    <t>9 VÝROBA TEPLA NETTO A VÝROBA TEPLA Z KVET [TJ]</t>
  </si>
  <si>
    <t>10 VÝVOJ BILANCE TEPLA, DODÁVEK TEPLA, SPOTŘEBY TEPLA A KVET</t>
  </si>
  <si>
    <t>10.1 Vývoj bilance tepla: čtvrtletní porovnání [TJ]</t>
  </si>
  <si>
    <t>10.2 Vývoj bilance tepla: měsíční porovnání [TJ]</t>
  </si>
  <si>
    <t>5.3</t>
  </si>
  <si>
    <t>5.4</t>
  </si>
  <si>
    <t>Vývoj výroby tepla brutto a dodávek tepla podle paliv a krajů ČR</t>
  </si>
  <si>
    <t>Kraj</t>
  </si>
  <si>
    <t>Podíl v ČR</t>
  </si>
  <si>
    <t>Výroba tepla brutto 2022</t>
  </si>
  <si>
    <t>Dodávky tepla 2022</t>
  </si>
  <si>
    <t>max</t>
  </si>
  <si>
    <t>min</t>
  </si>
  <si>
    <t>10.3 Vývoj výroby tepla brutto a dodávek tepla podle paliv a krajů ČR [TJ]</t>
  </si>
  <si>
    <t>Spotřeba tepla 2019</t>
  </si>
  <si>
    <t>Spotřeba tepla 2020</t>
  </si>
  <si>
    <t>Spotřeba tepla 2021</t>
  </si>
  <si>
    <t>Spotřeba tepla 2022</t>
  </si>
  <si>
    <t>Meziroční změna-spotřeba tepla</t>
  </si>
  <si>
    <t>10.4 Vývoj spotřeby tepla [TJ]</t>
  </si>
  <si>
    <t>10.5 Vývoj výroby tepla z KVET [TJ]</t>
  </si>
  <si>
    <t>VÝROBA TEPLA NETTO A VÝROBA TEPLA Z KVET</t>
  </si>
  <si>
    <t>Výroba tepla brutto z vybraných paliv [TJ]</t>
  </si>
  <si>
    <t>Výroba tepla brutto ve vybraných krajích [TJ]</t>
  </si>
  <si>
    <t>Dodávky tepla z vybraných paliv [TJ]</t>
  </si>
  <si>
    <t>Dodávky tepla ve vybraných krajích [TJ]</t>
  </si>
  <si>
    <t>Výroby tepla KVET z vybraných paliv [TJ]</t>
  </si>
  <si>
    <t>1 ZKRATKY, POJMY A ZÁKLADNÍ VZTAHY</t>
  </si>
  <si>
    <r>
      <t xml:space="preserve">Výroba tepla brutto [TJ] </t>
    </r>
    <r>
      <rPr>
        <sz val="11"/>
        <color theme="1"/>
        <rFont val="Arial"/>
        <family val="2"/>
        <charset val="238"/>
      </rPr>
      <t>(kapitola 4)</t>
    </r>
  </si>
  <si>
    <r>
      <t xml:space="preserve">Dodávky tepla [TJ] </t>
    </r>
    <r>
      <rPr>
        <sz val="11"/>
        <color theme="1"/>
        <rFont val="Arial"/>
        <family val="2"/>
        <charset val="238"/>
      </rPr>
      <t>(kapitola 5)</t>
    </r>
  </si>
  <si>
    <r>
      <t>Instalovaný výkon [MW</t>
    </r>
    <r>
      <rPr>
        <b/>
        <vertAlign val="subscript"/>
        <sz val="11"/>
        <color theme="1"/>
        <rFont val="Arial"/>
        <family val="2"/>
        <charset val="238"/>
      </rPr>
      <t>t</t>
    </r>
    <r>
      <rPr>
        <b/>
        <sz val="11"/>
        <color theme="1"/>
        <rFont val="Arial"/>
        <family val="2"/>
        <charset val="238"/>
      </rPr>
      <t xml:space="preserve">] </t>
    </r>
    <r>
      <rPr>
        <sz val="11"/>
        <color theme="1"/>
        <rFont val="Arial"/>
        <family val="2"/>
        <charset val="238"/>
      </rPr>
      <t>(kapitola 6)</t>
    </r>
  </si>
  <si>
    <r>
      <t xml:space="preserve">Spotřeba tepla [TJ] </t>
    </r>
    <r>
      <rPr>
        <sz val="11"/>
        <color theme="1"/>
        <rFont val="Arial"/>
        <family val="2"/>
        <charset val="238"/>
      </rPr>
      <t>(kapitola 7)</t>
    </r>
  </si>
  <si>
    <r>
      <t xml:space="preserve">Výroby tepla z KVET [TJ] </t>
    </r>
    <r>
      <rPr>
        <sz val="11"/>
        <color theme="1"/>
        <rFont val="Arial"/>
        <family val="2"/>
        <charset val="238"/>
      </rPr>
      <t>(kapitola 9)</t>
    </r>
  </si>
  <si>
    <t>Výroba tepla brutto 2023</t>
  </si>
  <si>
    <t>Dodávky tepla 2023</t>
  </si>
  <si>
    <t>Spotřeba tepla 2023</t>
  </si>
  <si>
    <t>IV. čtvrtletí 2023</t>
  </si>
  <si>
    <t>Výroba tepla brutto [GJ]</t>
  </si>
  <si>
    <t>Dodávky tepla podle paliv [GJ]</t>
  </si>
  <si>
    <t>Dodávka tepla ze Středočeského kraje [GJ]</t>
  </si>
  <si>
    <t>Spotřeba tepla podle sektorů [GJ]*</t>
  </si>
  <si>
    <t>Dodávka tepla z Pardubického kraje [GJ]</t>
  </si>
  <si>
    <t>Dodávka tepla do Královehrad. kr. [GJ]</t>
  </si>
  <si>
    <t>Dodávka tepla do Prahy [GJ]</t>
  </si>
  <si>
    <t>Výroba tepla brutto 2024</t>
  </si>
  <si>
    <t>Dodávky tepla 2024</t>
  </si>
  <si>
    <t>Spotřeba tepla 2024</t>
  </si>
  <si>
    <t>* Rozdíl mezi dodávkou a spotřebou jsou ztráty z nakoupeného tepla a z nezjištěného rozvodu tepla.</t>
  </si>
  <si>
    <t>5.4 Dodávky tepla z uhlí, biomasy a bioplynu [GJ]</t>
  </si>
  <si>
    <t>Výroba tepla brutto 2025</t>
  </si>
  <si>
    <t>Dodávky tepla 2025</t>
  </si>
  <si>
    <t>Spotřeba tepla 2025</t>
  </si>
  <si>
    <t>STRUČNÝ PŘEHLED ZA I. ČTVRTLETÍ 2026</t>
  </si>
  <si>
    <t>Výroba tepla brutto podle paliv v krajích ČR za I. čtvrtletí</t>
  </si>
  <si>
    <t>Dodávky tepla podle paliv v krajích ČR za I. čtvrtletí</t>
  </si>
  <si>
    <t>Spotřeba tepla podle sektorů národního hospodářství v krajích ČR za I. čtvrtletí</t>
  </si>
  <si>
    <t>2 STRUČNÝ PŘEHLED ZA I. ČTVRTLETÍ 2026</t>
  </si>
  <si>
    <t>4.3 Výroba tepla brutto podle paliv v krajích ČR za I. čtvrtletí [TJ]</t>
  </si>
  <si>
    <t>5.3 Dodávky tepla podle paliv v krajích ČR za I. čtvrtletí [TJ]</t>
  </si>
  <si>
    <t>7.2 Spotřeba tepla podle sektorů národního hospodářství v krajích ČR za I. čtvrtletí [TJ]</t>
  </si>
  <si>
    <t>Výroba tepla brutto 2026</t>
  </si>
  <si>
    <t>Dodávky tepla 2026</t>
  </si>
  <si>
    <t>Rozsah 2017-2025</t>
  </si>
  <si>
    <t>I. čtvrtletí 2026</t>
  </si>
  <si>
    <t>I. čtvrtletí 2025</t>
  </si>
  <si>
    <t>Spotřeba tepla 2026</t>
  </si>
  <si>
    <t>Rozdíl
(2026-2025)</t>
  </si>
  <si>
    <t>Čtvrtletní zpráva o provozu
teplárenských soustav České republiky</t>
  </si>
  <si>
    <t>I. ČTVRTLETÍ 2026</t>
  </si>
  <si>
    <t>Energetický regulační úřad
Masarykovo náměstí 91/5, 586 01 Jihlava
IČO: 70894451, T: +420 564 578 666, ID DS: eeuaau7
eru.gov.cz</t>
  </si>
  <si>
    <t>* Nezahrnuje část nezjištěného rozvodu tepla.</t>
  </si>
  <si>
    <t xml:space="preserve">Energetický regulační úřad (ERÚ) zveřejňuje čtvrtletní zprávu o provozu teplárenských soustav ČR za dané čtvrtletí roku 2026 v souladu s § 17 odst. 7 písm. m) zákona č. 458/2000 Sb., o podmínkách podnikání a o výkonu státní správy v energetických odvětvích a o změně některých zákonů (energetický zákon), ve znění pozdějších předpisů. Údaje obsažené v této zprávě jsou určeny především pro státní orgány či instituce v rámci ČR nebo Evropské unie, a odbornou veřejnost.
Údaje pro čtvrtletní zprávu ERÚ získává na základě vyhlášky č. 404/2016 Sb., o náležitostech a členění výkazů nezbytných pro zpracování zpráv o provozu soustav v energetických odvětvích, včetně termínů, rozsahu a pravidel pro sestavování výkazů (statistická vyhláška), ve znění pozdějších předpisů, která nabyla účinnost dnem 1. ledna 2017.
Veškerá data vycházejí z podkladů od licencovaných subjektů: výrobců elektřiny, tepelné energie a provozovatelů rozvodných tepelných zařízení. 
Čtvrtletní zpráva přináší informace o základních ukazatelích v teplárenství a doplňuje tak čtvrtletní zprávu o provozu elektrizační soustavy ČR, která se věnuje mimo jiné i kombinované výrobě elektřiny a tepla (KVET). Tato zpráva zahrnuje údaje o veškerém vyrobeném teple z licencované činnosti včetně KVET. Jednotlivé kapitoly obsahují statistická data o bilanci, výrobě, dodávce a spotřebě tepla podle příslušných kategorií. Zpráva dále obsahuje vyhodnocení instalovaného výkonu výroben tepla v ČR a některá krajská vyhodnocení. Zjištěné a opravené chyby v obdržených datech a zpětné korekce výkazů jsou průběžně promítány do statistiky a projeví se vždy v dalších zveřejněných zprávách, případně v roční zprávě o provozu teplárenských soustav ČR za rok 2026, kterou ERÚ předpokládá zveřejnit do konce května roku 2027.
Případné dotazy či připomínky zasílejte: Oddělení statistiky a sledování kvality na e-mailovou adresu teplo.statistika@eru.gov.cz.
</t>
  </si>
  <si>
    <t xml:space="preserve">I. čtvrtletí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</si>
</sst>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_ "/>
    <numFmt numFmtId="166" formatCode="0.0"/>
    <numFmt numFmtId="167" formatCode="0.0%"/>
    <numFmt numFmtId="168" formatCode="\$#,##0\ ;\(\$#,##0\)"/>
    <numFmt numFmtId="169" formatCode="#,##0.000"/>
  </numFmts>
  <fonts count="98" x14ac:knownFonts="1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9"/>
      <name val="Arial"/>
      <family val="2"/>
      <charset val="238"/>
      <scheme val="minor"/>
    </font>
    <font>
      <b/>
      <sz val="9"/>
      <color theme="0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9"/>
      <color theme="1"/>
      <name val="Arial"/>
      <family val="2"/>
      <charset val="238"/>
      <scheme val="minor"/>
    </font>
    <font>
      <i/>
      <sz val="8"/>
      <color theme="0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b/>
      <sz val="14"/>
      <color theme="2" tint="-0.499984740745262"/>
      <name val="Arial"/>
      <family val="2"/>
      <charset val="238"/>
      <scheme val="minor"/>
    </font>
    <font>
      <b/>
      <sz val="10"/>
      <color theme="2" tint="-0.499984740745262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sz val="14"/>
      <name val="Arial"/>
      <family val="2"/>
      <charset val="238"/>
      <scheme val="minor"/>
    </font>
    <font>
      <sz val="14"/>
      <name val="Arial"/>
      <family val="2"/>
      <charset val="238"/>
      <scheme val="minor"/>
    </font>
    <font>
      <sz val="14"/>
      <name val="Arial"/>
      <family val="2"/>
      <charset val="238"/>
    </font>
    <font>
      <b/>
      <sz val="9"/>
      <color theme="2" tint="-0.499984740745262"/>
      <name val="Arial"/>
      <family val="2"/>
      <charset val="238"/>
      <scheme val="minor"/>
    </font>
    <font>
      <sz val="9"/>
      <color theme="0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vertAlign val="subscript"/>
      <sz val="9"/>
      <name val="Arial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  <scheme val="minor"/>
    </font>
    <font>
      <sz val="9"/>
      <color rgb="FFFF0000"/>
      <name val="Arial"/>
      <family val="2"/>
      <charset val="238"/>
    </font>
    <font>
      <sz val="1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b/>
      <vertAlign val="subscript"/>
      <sz val="11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6"/>
      <color theme="3"/>
      <name val="Arial"/>
      <family val="2"/>
      <charset val="238"/>
      <scheme val="minor"/>
    </font>
    <font>
      <b/>
      <vertAlign val="subscript"/>
      <sz val="16"/>
      <color theme="3"/>
      <name val="Arial"/>
      <family val="2"/>
      <charset val="238"/>
      <scheme val="minor"/>
    </font>
    <font>
      <b/>
      <sz val="16"/>
      <color theme="4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sz val="9"/>
      <color rgb="FFFF0000"/>
      <name val="Arial"/>
      <family val="2"/>
      <charset val="238"/>
      <scheme val="minor"/>
    </font>
    <font>
      <b/>
      <sz val="9"/>
      <color rgb="FFFF0000"/>
      <name val="Arial"/>
      <family val="2"/>
      <charset val="238"/>
      <scheme val="minor"/>
    </font>
    <font>
      <b/>
      <sz val="10"/>
      <color rgb="FFFF0000"/>
      <name val="Arial"/>
      <family val="2"/>
      <charset val="238"/>
      <scheme val="minor"/>
    </font>
    <font>
      <b/>
      <sz val="11"/>
      <color rgb="FF233060"/>
      <name val="Arial"/>
      <family val="2"/>
      <charset val="238"/>
      <scheme val="minor"/>
    </font>
    <font>
      <b/>
      <strike/>
      <sz val="11"/>
      <color rgb="FF233060"/>
      <name val="Arial"/>
      <family val="2"/>
      <charset val="238"/>
      <scheme val="minor"/>
    </font>
    <font>
      <b/>
      <sz val="14"/>
      <color theme="3"/>
      <name val="Arial"/>
      <family val="2"/>
      <charset val="238"/>
      <scheme val="minor"/>
    </font>
    <font>
      <sz val="16"/>
      <name val="Arial"/>
      <family val="2"/>
      <charset val="238"/>
    </font>
    <font>
      <b/>
      <sz val="24"/>
      <color rgb="FF1A3366"/>
      <name val="Arial"/>
      <family val="2"/>
      <charset val="238"/>
    </font>
    <font>
      <b/>
      <sz val="16"/>
      <color theme="3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b/>
      <sz val="20"/>
      <color rgb="FF545860"/>
      <name val="Arial"/>
      <family val="2"/>
      <charset val="238"/>
      <scheme val="minor"/>
    </font>
    <font>
      <b/>
      <sz val="14"/>
      <color rgb="FF545860"/>
      <name val="Arial"/>
      <family val="2"/>
      <charset val="238"/>
      <scheme val="minor"/>
    </font>
    <font>
      <sz val="8"/>
      <color rgb="FF888B95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1" applyNumberFormat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9" fillId="4" borderId="5" applyNumberFormat="0" applyFont="0" applyAlignment="0" applyProtection="0"/>
    <xf numFmtId="0" fontId="19" fillId="0" borderId="6" applyNumberFormat="0" applyFill="0" applyAlignment="0" applyProtection="0"/>
    <xf numFmtId="0" fontId="20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7" borderId="7" applyNumberFormat="0" applyAlignment="0" applyProtection="0"/>
    <xf numFmtId="0" fontId="22" fillId="13" borderId="7" applyNumberFormat="0" applyAlignment="0" applyProtection="0"/>
    <xf numFmtId="0" fontId="23" fillId="13" borderId="8" applyNumberFormat="0" applyAlignment="0" applyProtection="0"/>
    <xf numFmtId="0" fontId="24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9" fontId="28" fillId="0" borderId="0" applyFont="0" applyFill="0" applyBorder="0" applyAlignment="0" applyProtection="0"/>
    <xf numFmtId="0" fontId="52" fillId="0" borderId="0"/>
    <xf numFmtId="0" fontId="8" fillId="0" borderId="0"/>
    <xf numFmtId="9" fontId="8" fillId="0" borderId="0" applyFont="0" applyFill="0" applyBorder="0" applyAlignment="0" applyProtection="0"/>
    <xf numFmtId="0" fontId="55" fillId="0" borderId="0"/>
    <xf numFmtId="4" fontId="57" fillId="20" borderId="29" applyNumberFormat="0" applyProtection="0">
      <alignment horizontal="left" vertical="center" indent="1"/>
    </xf>
    <xf numFmtId="0" fontId="5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4" fontId="58" fillId="7" borderId="29" applyNumberFormat="0" applyProtection="0">
      <alignment vertical="center"/>
    </xf>
    <xf numFmtId="4" fontId="58" fillId="21" borderId="29" applyNumberFormat="0" applyProtection="0">
      <alignment horizontal="left" vertical="center" indent="1"/>
    </xf>
    <xf numFmtId="4" fontId="58" fillId="22" borderId="0" applyNumberFormat="0" applyProtection="0">
      <alignment horizontal="left" vertical="center" indent="1"/>
    </xf>
    <xf numFmtId="4" fontId="57" fillId="23" borderId="29" applyNumberFormat="0" applyProtection="0">
      <alignment horizontal="right" vertical="center"/>
    </xf>
    <xf numFmtId="0" fontId="8" fillId="0" borderId="0"/>
    <xf numFmtId="0" fontId="7" fillId="0" borderId="0"/>
    <xf numFmtId="0" fontId="8" fillId="0" borderId="0"/>
    <xf numFmtId="2" fontId="8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4" fontId="60" fillId="21" borderId="29" applyNumberFormat="0" applyProtection="0">
      <alignment vertical="center"/>
    </xf>
    <xf numFmtId="0" fontId="58" fillId="21" borderId="29" applyNumberFormat="0" applyProtection="0">
      <alignment horizontal="left" vertical="top" indent="1"/>
    </xf>
    <xf numFmtId="4" fontId="57" fillId="8" borderId="29" applyNumberFormat="0" applyProtection="0">
      <alignment horizontal="right" vertical="center"/>
    </xf>
    <xf numFmtId="4" fontId="57" fillId="3" borderId="29" applyNumberFormat="0" applyProtection="0">
      <alignment horizontal="right" vertical="center"/>
    </xf>
    <xf numFmtId="4" fontId="57" fillId="17" borderId="29" applyNumberFormat="0" applyProtection="0">
      <alignment horizontal="right" vertical="center"/>
    </xf>
    <xf numFmtId="4" fontId="57" fillId="10" borderId="29" applyNumberFormat="0" applyProtection="0">
      <alignment horizontal="right" vertical="center"/>
    </xf>
    <xf numFmtId="4" fontId="57" fillId="24" borderId="29" applyNumberFormat="0" applyProtection="0">
      <alignment horizontal="right" vertical="center"/>
    </xf>
    <xf numFmtId="4" fontId="57" fillId="9" borderId="29" applyNumberFormat="0" applyProtection="0">
      <alignment horizontal="right" vertical="center"/>
    </xf>
    <xf numFmtId="4" fontId="57" fillId="25" borderId="29" applyNumberFormat="0" applyProtection="0">
      <alignment horizontal="right" vertical="center"/>
    </xf>
    <xf numFmtId="4" fontId="57" fillId="26" borderId="29" applyNumberFormat="0" applyProtection="0">
      <alignment horizontal="right" vertical="center"/>
    </xf>
    <xf numFmtId="4" fontId="57" fillId="27" borderId="29" applyNumberFormat="0" applyProtection="0">
      <alignment horizontal="right" vertical="center"/>
    </xf>
    <xf numFmtId="4" fontId="58" fillId="0" borderId="0" applyNumberFormat="0" applyProtection="0">
      <alignment horizontal="left" vertical="center" indent="1"/>
    </xf>
    <xf numFmtId="4" fontId="57" fillId="23" borderId="0" applyNumberFormat="0" applyProtection="0">
      <alignment horizontal="left" vertical="center" indent="1"/>
    </xf>
    <xf numFmtId="4" fontId="61" fillId="28" borderId="0" applyNumberFormat="0" applyProtection="0">
      <alignment horizontal="left" vertical="center" indent="1"/>
    </xf>
    <xf numFmtId="4" fontId="57" fillId="20" borderId="29" applyNumberFormat="0" applyProtection="0">
      <alignment horizontal="right" vertical="center"/>
    </xf>
    <xf numFmtId="4" fontId="62" fillId="23" borderId="0" applyNumberFormat="0" applyProtection="0">
      <alignment horizontal="left" vertical="center" indent="1"/>
    </xf>
    <xf numFmtId="4" fontId="62" fillId="22" borderId="0" applyNumberFormat="0" applyProtection="0">
      <alignment horizontal="left" vertical="center" indent="1"/>
    </xf>
    <xf numFmtId="0" fontId="8" fillId="28" borderId="29" applyNumberFormat="0" applyProtection="0">
      <alignment horizontal="left" vertical="center" indent="1"/>
    </xf>
    <xf numFmtId="0" fontId="8" fillId="28" borderId="29" applyNumberFormat="0" applyProtection="0">
      <alignment horizontal="left" vertical="top" indent="1"/>
    </xf>
    <xf numFmtId="0" fontId="8" fillId="22" borderId="29" applyNumberFormat="0" applyProtection="0">
      <alignment horizontal="left" vertical="center" indent="1"/>
    </xf>
    <xf numFmtId="0" fontId="8" fillId="22" borderId="29" applyNumberFormat="0" applyProtection="0">
      <alignment horizontal="left" vertical="top" indent="1"/>
    </xf>
    <xf numFmtId="0" fontId="8" fillId="29" borderId="29" applyNumberFormat="0" applyProtection="0">
      <alignment horizontal="left" vertical="center" indent="1"/>
    </xf>
    <xf numFmtId="0" fontId="8" fillId="29" borderId="29" applyNumberFormat="0" applyProtection="0">
      <alignment horizontal="left" vertical="top" indent="1"/>
    </xf>
    <xf numFmtId="0" fontId="8" fillId="30" borderId="29" applyNumberFormat="0" applyProtection="0">
      <alignment horizontal="left" vertical="center" indent="1"/>
    </xf>
    <xf numFmtId="0" fontId="8" fillId="30" borderId="29" applyNumberFormat="0" applyProtection="0">
      <alignment horizontal="left" vertical="top" indent="1"/>
    </xf>
    <xf numFmtId="4" fontId="57" fillId="31" borderId="29" applyNumberFormat="0" applyProtection="0">
      <alignment vertical="center"/>
    </xf>
    <xf numFmtId="4" fontId="63" fillId="31" borderId="29" applyNumberFormat="0" applyProtection="0">
      <alignment vertical="center"/>
    </xf>
    <xf numFmtId="4" fontId="57" fillId="31" borderId="29" applyNumberFormat="0" applyProtection="0">
      <alignment horizontal="left" vertical="center" indent="1"/>
    </xf>
    <xf numFmtId="0" fontId="57" fillId="31" borderId="29" applyNumberFormat="0" applyProtection="0">
      <alignment horizontal="left" vertical="top" indent="1"/>
    </xf>
    <xf numFmtId="4" fontId="63" fillId="23" borderId="29" applyNumberFormat="0" applyProtection="0">
      <alignment horizontal="right" vertical="center"/>
    </xf>
    <xf numFmtId="0" fontId="57" fillId="22" borderId="29" applyNumberFormat="0" applyProtection="0">
      <alignment horizontal="left" vertical="top" indent="1"/>
    </xf>
    <xf numFmtId="4" fontId="64" fillId="0" borderId="0" applyNumberFormat="0" applyProtection="0">
      <alignment horizontal="left" vertical="center" indent="1"/>
    </xf>
    <xf numFmtId="4" fontId="65" fillId="23" borderId="29" applyNumberFormat="0" applyProtection="0">
      <alignment horizontal="right" vertical="center"/>
    </xf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52" fillId="32" borderId="30" applyNumberFormat="0" applyFont="0" applyFill="0" applyAlignment="0" applyProtection="0"/>
    <xf numFmtId="0" fontId="52" fillId="32" borderId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3" fontId="52" fillId="32" borderId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168" fontId="52" fillId="32" borderId="0" applyFont="0" applyFill="0" applyBorder="0" applyAlignment="0" applyProtection="0"/>
    <xf numFmtId="0" fontId="59" fillId="0" borderId="0" applyNumberFormat="0" applyFill="0" applyBorder="0" applyAlignment="0" applyProtection="0"/>
    <xf numFmtId="2" fontId="52" fillId="32" borderId="0" applyFont="0" applyFill="0" applyBorder="0" applyAlignment="0" applyProtection="0"/>
    <xf numFmtId="0" fontId="67" fillId="32" borderId="0" applyNumberFormat="0" applyFill="0" applyBorder="0" applyAlignment="0" applyProtection="0"/>
    <xf numFmtId="0" fontId="68" fillId="32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" fontId="69" fillId="0" borderId="0">
      <alignment horizontal="left"/>
      <protection hidden="1"/>
    </xf>
    <xf numFmtId="1" fontId="70" fillId="0" borderId="0">
      <protection hidden="1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40">
    <xf numFmtId="0" fontId="0" fillId="0" borderId="0" xfId="0"/>
    <xf numFmtId="164" fontId="31" fillId="0" borderId="0" xfId="0" applyNumberFormat="1" applyFont="1"/>
    <xf numFmtId="0" fontId="27" fillId="0" borderId="0" xfId="0" applyFont="1"/>
    <xf numFmtId="0" fontId="34" fillId="0" borderId="0" xfId="0" applyFont="1" applyAlignment="1">
      <alignment horizontal="right" vertical="top"/>
    </xf>
    <xf numFmtId="0" fontId="30" fillId="0" borderId="0" xfId="0" applyFont="1"/>
    <xf numFmtId="164" fontId="29" fillId="0" borderId="12" xfId="0" applyNumberFormat="1" applyFont="1" applyBorder="1"/>
    <xf numFmtId="0" fontId="31" fillId="0" borderId="0" xfId="0" applyFont="1" applyAlignment="1">
      <alignment vertical="center"/>
    </xf>
    <xf numFmtId="0" fontId="29" fillId="0" borderId="0" xfId="0" applyFont="1"/>
    <xf numFmtId="164" fontId="29" fillId="0" borderId="0" xfId="0" applyNumberFormat="1" applyFont="1"/>
    <xf numFmtId="0" fontId="31" fillId="0" borderId="0" xfId="0" applyFont="1" applyAlignment="1">
      <alignment horizontal="right"/>
    </xf>
    <xf numFmtId="0" fontId="33" fillId="0" borderId="0" xfId="0" applyFont="1"/>
    <xf numFmtId="9" fontId="33" fillId="0" borderId="0" xfId="41" applyFont="1" applyFill="1" applyBorder="1"/>
    <xf numFmtId="164" fontId="29" fillId="0" borderId="9" xfId="0" applyNumberFormat="1" applyFont="1" applyBorder="1"/>
    <xf numFmtId="0" fontId="29" fillId="19" borderId="9" xfId="0" applyFont="1" applyFill="1" applyBorder="1"/>
    <xf numFmtId="0" fontId="29" fillId="0" borderId="12" xfId="0" applyFont="1" applyBorder="1" applyAlignment="1">
      <alignment horizontal="left" vertical="center" indent="1"/>
    </xf>
    <xf numFmtId="0" fontId="29" fillId="19" borderId="0" xfId="0" applyFont="1" applyFill="1"/>
    <xf numFmtId="0" fontId="29" fillId="0" borderId="0" xfId="0" applyFont="1" applyAlignment="1">
      <alignment horizontal="left" indent="1"/>
    </xf>
    <xf numFmtId="0" fontId="29" fillId="0" borderId="0" xfId="0" applyFont="1" applyAlignment="1">
      <alignment horizontal="left" vertical="center" indent="1"/>
    </xf>
    <xf numFmtId="164" fontId="29" fillId="0" borderId="13" xfId="0" applyNumberFormat="1" applyFont="1" applyBorder="1"/>
    <xf numFmtId="164" fontId="29" fillId="0" borderId="11" xfId="0" applyNumberFormat="1" applyFont="1" applyBorder="1"/>
    <xf numFmtId="164" fontId="29" fillId="0" borderId="22" xfId="0" applyNumberFormat="1" applyFont="1" applyBorder="1"/>
    <xf numFmtId="0" fontId="31" fillId="0" borderId="0" xfId="0" applyFont="1"/>
    <xf numFmtId="164" fontId="29" fillId="0" borderId="24" xfId="0" applyNumberFormat="1" applyFont="1" applyBorder="1"/>
    <xf numFmtId="164" fontId="33" fillId="0" borderId="0" xfId="0" applyNumberFormat="1" applyFont="1"/>
    <xf numFmtId="0" fontId="29" fillId="0" borderId="21" xfId="0" applyFont="1" applyBorder="1" applyAlignment="1">
      <alignment horizontal="left" vertical="center" indent="1"/>
    </xf>
    <xf numFmtId="0" fontId="31" fillId="19" borderId="0" xfId="0" applyFont="1" applyFill="1" applyAlignment="1">
      <alignment horizontal="right"/>
    </xf>
    <xf numFmtId="0" fontId="29" fillId="0" borderId="13" xfId="0" applyFont="1" applyBorder="1" applyAlignment="1">
      <alignment horizontal="left" vertical="center" indent="1"/>
    </xf>
    <xf numFmtId="0" fontId="29" fillId="0" borderId="11" xfId="0" applyFont="1" applyBorder="1" applyAlignment="1">
      <alignment horizontal="left" vertical="center" indent="1"/>
    </xf>
    <xf numFmtId="0" fontId="31" fillId="19" borderId="17" xfId="0" applyFont="1" applyFill="1" applyBorder="1" applyAlignment="1">
      <alignment horizontal="center"/>
    </xf>
    <xf numFmtId="0" fontId="31" fillId="19" borderId="18" xfId="0" applyFont="1" applyFill="1" applyBorder="1" applyAlignment="1">
      <alignment horizontal="center"/>
    </xf>
    <xf numFmtId="164" fontId="31" fillId="18" borderId="24" xfId="0" applyNumberFormat="1" applyFont="1" applyFill="1" applyBorder="1"/>
    <xf numFmtId="164" fontId="31" fillId="18" borderId="9" xfId="0" applyNumberFormat="1" applyFont="1" applyFill="1" applyBorder="1"/>
    <xf numFmtId="0" fontId="29" fillId="0" borderId="10" xfId="0" applyFont="1" applyBorder="1" applyAlignment="1">
      <alignment horizontal="left" vertical="center" indent="1"/>
    </xf>
    <xf numFmtId="0" fontId="29" fillId="19" borderId="0" xfId="0" applyFont="1" applyFill="1" applyAlignment="1">
      <alignment horizontal="right" vertical="center"/>
    </xf>
    <xf numFmtId="0" fontId="31" fillId="19" borderId="14" xfId="0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/>
    </xf>
    <xf numFmtId="164" fontId="31" fillId="0" borderId="0" xfId="0" applyNumberFormat="1" applyFont="1" applyAlignment="1">
      <alignment horizontal="center"/>
    </xf>
    <xf numFmtId="167" fontId="29" fillId="0" borderId="0" xfId="41" applyNumberFormat="1" applyFont="1" applyFill="1" applyBorder="1"/>
    <xf numFmtId="167" fontId="29" fillId="0" borderId="13" xfId="0" applyNumberFormat="1" applyFont="1" applyBorder="1" applyAlignment="1">
      <alignment vertical="center"/>
    </xf>
    <xf numFmtId="167" fontId="29" fillId="0" borderId="11" xfId="0" applyNumberFormat="1" applyFont="1" applyBorder="1" applyAlignment="1">
      <alignment vertical="center"/>
    </xf>
    <xf numFmtId="167" fontId="29" fillId="0" borderId="0" xfId="0" applyNumberFormat="1" applyFont="1"/>
    <xf numFmtId="167" fontId="29" fillId="18" borderId="13" xfId="41" applyNumberFormat="1" applyFont="1" applyFill="1" applyBorder="1" applyAlignment="1"/>
    <xf numFmtId="167" fontId="29" fillId="18" borderId="13" xfId="0" applyNumberFormat="1" applyFont="1" applyFill="1" applyBorder="1" applyAlignment="1">
      <alignment vertical="center"/>
    </xf>
    <xf numFmtId="0" fontId="29" fillId="19" borderId="15" xfId="0" applyFont="1" applyFill="1" applyBorder="1"/>
    <xf numFmtId="0" fontId="33" fillId="0" borderId="0" xfId="41" applyNumberFormat="1" applyFont="1" applyFill="1" applyBorder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164" fontId="32" fillId="0" borderId="0" xfId="0" applyNumberFormat="1" applyFont="1" applyAlignment="1">
      <alignment horizontal="center"/>
    </xf>
    <xf numFmtId="164" fontId="32" fillId="0" borderId="0" xfId="0" applyNumberFormat="1" applyFont="1"/>
    <xf numFmtId="164" fontId="29" fillId="0" borderId="23" xfId="0" applyNumberFormat="1" applyFont="1" applyBorder="1" applyAlignment="1">
      <alignment vertical="center"/>
    </xf>
    <xf numFmtId="164" fontId="29" fillId="0" borderId="25" xfId="0" applyNumberFormat="1" applyFont="1" applyBorder="1" applyAlignment="1">
      <alignment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0" fontId="33" fillId="0" borderId="0" xfId="41" applyNumberFormat="1" applyFont="1" applyFill="1" applyBorder="1" applyAlignment="1"/>
    <xf numFmtId="0" fontId="29" fillId="0" borderId="0" xfId="0" applyFont="1" applyAlignment="1">
      <alignment wrapText="1"/>
    </xf>
    <xf numFmtId="0" fontId="31" fillId="19" borderId="9" xfId="0" applyFont="1" applyFill="1" applyBorder="1" applyAlignment="1">
      <alignment horizontal="center"/>
    </xf>
    <xf numFmtId="0" fontId="31" fillId="19" borderId="19" xfId="0" applyFont="1" applyFill="1" applyBorder="1" applyAlignment="1">
      <alignment horizontal="center"/>
    </xf>
    <xf numFmtId="49" fontId="44" fillId="0" borderId="0" xfId="0" applyNumberFormat="1" applyFont="1" applyAlignment="1">
      <alignment horizontal="right"/>
    </xf>
    <xf numFmtId="0" fontId="26" fillId="0" borderId="0" xfId="0" applyFont="1"/>
    <xf numFmtId="0" fontId="39" fillId="0" borderId="0" xfId="0" applyFont="1"/>
    <xf numFmtId="164" fontId="39" fillId="0" borderId="0" xfId="0" applyNumberFormat="1" applyFont="1"/>
    <xf numFmtId="165" fontId="29" fillId="0" borderId="0" xfId="0" applyNumberFormat="1" applyFont="1" applyAlignment="1">
      <alignment horizontal="right"/>
    </xf>
    <xf numFmtId="0" fontId="34" fillId="0" borderId="0" xfId="0" applyFont="1" applyAlignment="1">
      <alignment vertical="top"/>
    </xf>
    <xf numFmtId="0" fontId="47" fillId="0" borderId="0" xfId="0" applyFont="1"/>
    <xf numFmtId="0" fontId="50" fillId="0" borderId="0" xfId="0" applyFont="1"/>
    <xf numFmtId="0" fontId="49" fillId="0" borderId="0" xfId="0" applyFont="1"/>
    <xf numFmtId="0" fontId="25" fillId="0" borderId="0" xfId="0" applyFont="1"/>
    <xf numFmtId="0" fontId="48" fillId="0" borderId="0" xfId="0" applyFont="1"/>
    <xf numFmtId="0" fontId="46" fillId="0" borderId="0" xfId="0" applyFont="1"/>
    <xf numFmtId="0" fontId="45" fillId="0" borderId="0" xfId="0" applyFont="1"/>
    <xf numFmtId="0" fontId="46" fillId="0" borderId="0" xfId="0" applyFont="1" applyAlignment="1">
      <alignment vertical="top"/>
    </xf>
    <xf numFmtId="0" fontId="43" fillId="0" borderId="0" xfId="0" applyFont="1"/>
    <xf numFmtId="0" fontId="44" fillId="0" borderId="0" xfId="0" applyFont="1" applyAlignment="1">
      <alignment horizontal="right"/>
    </xf>
    <xf numFmtId="164" fontId="29" fillId="0" borderId="23" xfId="0" applyNumberFormat="1" applyFont="1" applyBorder="1"/>
    <xf numFmtId="167" fontId="29" fillId="0" borderId="13" xfId="41" applyNumberFormat="1" applyFont="1" applyFill="1" applyBorder="1" applyAlignment="1"/>
    <xf numFmtId="167" fontId="29" fillId="0" borderId="13" xfId="41" applyNumberFormat="1" applyFont="1" applyFill="1" applyBorder="1"/>
    <xf numFmtId="167" fontId="29" fillId="0" borderId="11" xfId="41" applyNumberFormat="1" applyFont="1" applyFill="1" applyBorder="1" applyAlignment="1"/>
    <xf numFmtId="167" fontId="29" fillId="0" borderId="11" xfId="41" applyNumberFormat="1" applyFont="1" applyFill="1" applyBorder="1"/>
    <xf numFmtId="167" fontId="29" fillId="0" borderId="12" xfId="41" applyNumberFormat="1" applyFont="1" applyFill="1" applyBorder="1"/>
    <xf numFmtId="166" fontId="29" fillId="0" borderId="0" xfId="0" applyNumberFormat="1" applyFont="1"/>
    <xf numFmtId="0" fontId="34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166" fontId="33" fillId="0" borderId="0" xfId="0" applyNumberFormat="1" applyFont="1"/>
    <xf numFmtId="167" fontId="33" fillId="0" borderId="0" xfId="41" applyNumberFormat="1" applyFont="1" applyFill="1" applyBorder="1"/>
    <xf numFmtId="167" fontId="33" fillId="0" borderId="0" xfId="41" applyNumberFormat="1" applyFont="1" applyFill="1"/>
    <xf numFmtId="167" fontId="33" fillId="0" borderId="0" xfId="0" applyNumberFormat="1" applyFont="1"/>
    <xf numFmtId="0" fontId="33" fillId="0" borderId="0" xfId="41" applyNumberFormat="1" applyFont="1" applyFill="1" applyAlignment="1"/>
    <xf numFmtId="0" fontId="51" fillId="0" borderId="0" xfId="0" applyFont="1"/>
    <xf numFmtId="164" fontId="51" fillId="0" borderId="0" xfId="0" applyNumberFormat="1" applyFont="1"/>
    <xf numFmtId="9" fontId="33" fillId="0" borderId="0" xfId="41" applyFont="1" applyFill="1"/>
    <xf numFmtId="0" fontId="32" fillId="0" borderId="0" xfId="42" applyFont="1" applyAlignment="1">
      <alignment horizontal="right"/>
    </xf>
    <xf numFmtId="0" fontId="53" fillId="0" borderId="0" xfId="0" applyFont="1"/>
    <xf numFmtId="9" fontId="26" fillId="0" borderId="0" xfId="41" applyFont="1" applyFill="1"/>
    <xf numFmtId="0" fontId="33" fillId="0" borderId="0" xfId="0" applyFont="1" applyAlignment="1">
      <alignment horizontal="left" indent="1"/>
    </xf>
    <xf numFmtId="167" fontId="26" fillId="0" borderId="0" xfId="41" applyNumberFormat="1" applyFont="1" applyFill="1"/>
    <xf numFmtId="9" fontId="26" fillId="0" borderId="0" xfId="41" applyFont="1" applyFill="1" applyAlignment="1"/>
    <xf numFmtId="9" fontId="29" fillId="0" borderId="0" xfId="41" applyFont="1" applyFill="1" applyBorder="1"/>
    <xf numFmtId="0" fontId="26" fillId="0" borderId="0" xfId="0" applyFont="1" applyAlignment="1">
      <alignment horizontal="center"/>
    </xf>
    <xf numFmtId="167" fontId="29" fillId="0" borderId="0" xfId="41" applyNumberFormat="1" applyFont="1" applyFill="1"/>
    <xf numFmtId="164" fontId="26" fillId="0" borderId="0" xfId="0" applyNumberFormat="1" applyFont="1"/>
    <xf numFmtId="167" fontId="29" fillId="0" borderId="0" xfId="41" applyNumberFormat="1" applyFont="1" applyFill="1" applyBorder="1" applyAlignment="1"/>
    <xf numFmtId="0" fontId="31" fillId="0" borderId="0" xfId="0" applyFont="1" applyAlignment="1">
      <alignment horizontal="center" vertical="center" wrapText="1"/>
    </xf>
    <xf numFmtId="164" fontId="53" fillId="0" borderId="0" xfId="0" applyNumberFormat="1" applyFont="1"/>
    <xf numFmtId="164" fontId="71" fillId="0" borderId="0" xfId="0" applyNumberFormat="1" applyFont="1"/>
    <xf numFmtId="164" fontId="72" fillId="0" borderId="0" xfId="0" applyNumberFormat="1" applyFont="1"/>
    <xf numFmtId="9" fontId="72" fillId="0" borderId="0" xfId="41" applyFont="1" applyFill="1" applyBorder="1"/>
    <xf numFmtId="9" fontId="71" fillId="0" borderId="0" xfId="41" applyFont="1" applyFill="1"/>
    <xf numFmtId="9" fontId="53" fillId="0" borderId="0" xfId="41" applyFont="1" applyFill="1"/>
    <xf numFmtId="10" fontId="26" fillId="0" borderId="0" xfId="41" applyNumberFormat="1" applyFont="1" applyFill="1"/>
    <xf numFmtId="9" fontId="31" fillId="0" borderId="0" xfId="41" applyFont="1" applyFill="1" applyBorder="1"/>
    <xf numFmtId="0" fontId="73" fillId="0" borderId="0" xfId="0" applyFont="1"/>
    <xf numFmtId="0" fontId="33" fillId="33" borderId="0" xfId="0" applyFont="1" applyFill="1"/>
    <xf numFmtId="0" fontId="40" fillId="0" borderId="0" xfId="0" applyFont="1"/>
    <xf numFmtId="0" fontId="27" fillId="0" borderId="0" xfId="43" applyFont="1"/>
    <xf numFmtId="49" fontId="27" fillId="0" borderId="0" xfId="43" applyNumberFormat="1" applyFont="1" applyAlignment="1">
      <alignment horizontal="right" vertical="center"/>
    </xf>
    <xf numFmtId="0" fontId="74" fillId="0" borderId="0" xfId="43" applyFont="1"/>
    <xf numFmtId="0" fontId="29" fillId="0" borderId="0" xfId="43" applyFont="1"/>
    <xf numFmtId="0" fontId="46" fillId="0" borderId="0" xfId="0" applyFont="1" applyAlignment="1">
      <alignment vertical="top" wrapText="1"/>
    </xf>
    <xf numFmtId="0" fontId="45" fillId="0" borderId="0" xfId="0" applyFont="1" applyAlignment="1">
      <alignment vertical="top"/>
    </xf>
    <xf numFmtId="169" fontId="0" fillId="0" borderId="0" xfId="0" applyNumberFormat="1"/>
    <xf numFmtId="166" fontId="0" fillId="0" borderId="0" xfId="0" applyNumberFormat="1"/>
    <xf numFmtId="9" fontId="29" fillId="0" borderId="0" xfId="41" applyFont="1" applyFill="1" applyBorder="1" applyAlignment="1"/>
    <xf numFmtId="0" fontId="29" fillId="0" borderId="0" xfId="150" applyFont="1"/>
    <xf numFmtId="164" fontId="29" fillId="0" borderId="0" xfId="150" applyNumberFormat="1" applyFont="1"/>
    <xf numFmtId="0" fontId="31" fillId="33" borderId="31" xfId="0" applyFont="1" applyFill="1" applyBorder="1" applyAlignment="1">
      <alignment horizontal="center" vertical="center"/>
    </xf>
    <xf numFmtId="0" fontId="29" fillId="33" borderId="31" xfId="0" applyFont="1" applyFill="1" applyBorder="1" applyAlignment="1">
      <alignment horizontal="left" indent="1"/>
    </xf>
    <xf numFmtId="0" fontId="31" fillId="33" borderId="31" xfId="0" applyFont="1" applyFill="1" applyBorder="1" applyAlignment="1">
      <alignment vertical="center" wrapText="1"/>
    </xf>
    <xf numFmtId="0" fontId="31" fillId="33" borderId="31" xfId="0" applyFont="1" applyFill="1" applyBorder="1" applyAlignment="1">
      <alignment vertical="center"/>
    </xf>
    <xf numFmtId="0" fontId="29" fillId="33" borderId="31" xfId="0" applyFont="1" applyFill="1" applyBorder="1" applyAlignment="1">
      <alignment horizontal="left" wrapText="1" indent="1"/>
    </xf>
    <xf numFmtId="0" fontId="29" fillId="33" borderId="31" xfId="0" applyFont="1" applyFill="1" applyBorder="1" applyAlignment="1">
      <alignment horizontal="left" vertical="center" indent="1"/>
    </xf>
    <xf numFmtId="0" fontId="31" fillId="33" borderId="32" xfId="0" applyFont="1" applyFill="1" applyBorder="1" applyAlignment="1">
      <alignment vertical="center" wrapText="1"/>
    </xf>
    <xf numFmtId="0" fontId="78" fillId="0" borderId="0" xfId="43" applyFont="1" applyAlignment="1">
      <alignment horizontal="left" vertical="top"/>
    </xf>
    <xf numFmtId="0" fontId="78" fillId="0" borderId="0" xfId="0" applyFont="1" applyAlignment="1">
      <alignment horizontal="left" vertical="top"/>
    </xf>
    <xf numFmtId="0" fontId="78" fillId="0" borderId="0" xfId="0" applyFont="1"/>
    <xf numFmtId="0" fontId="78" fillId="0" borderId="0" xfId="43" applyFont="1"/>
    <xf numFmtId="0" fontId="80" fillId="0" borderId="0" xfId="0" applyFont="1"/>
    <xf numFmtId="0" fontId="31" fillId="33" borderId="31" xfId="0" applyFont="1" applyFill="1" applyBorder="1" applyAlignment="1">
      <alignment horizontal="right" vertical="center"/>
    </xf>
    <xf numFmtId="0" fontId="82" fillId="0" borderId="0" xfId="0" applyFont="1"/>
    <xf numFmtId="0" fontId="82" fillId="0" borderId="0" xfId="0" applyFont="1" applyAlignment="1">
      <alignment horizontal="right"/>
    </xf>
    <xf numFmtId="0" fontId="77" fillId="0" borderId="0" xfId="0" applyFont="1"/>
    <xf numFmtId="0" fontId="81" fillId="0" borderId="0" xfId="43" applyFont="1"/>
    <xf numFmtId="0" fontId="81" fillId="0" borderId="0" xfId="43" applyFont="1" applyAlignment="1">
      <alignment horizontal="left" vertical="center" indent="1"/>
    </xf>
    <xf numFmtId="0" fontId="84" fillId="0" borderId="0" xfId="0" applyFont="1"/>
    <xf numFmtId="0" fontId="83" fillId="0" borderId="0" xfId="0" applyFont="1"/>
    <xf numFmtId="49" fontId="81" fillId="0" borderId="0" xfId="43" applyNumberFormat="1" applyFont="1" applyAlignment="1">
      <alignment horizontal="left" vertical="center"/>
    </xf>
    <xf numFmtId="0" fontId="81" fillId="0" borderId="0" xfId="43" applyFont="1" applyAlignment="1">
      <alignment horizontal="left" vertical="center"/>
    </xf>
    <xf numFmtId="0" fontId="81" fillId="0" borderId="0" xfId="43" applyFont="1" applyAlignment="1">
      <alignment horizontal="right" vertical="center"/>
    </xf>
    <xf numFmtId="164" fontId="29" fillId="33" borderId="31" xfId="0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0" fontId="29" fillId="0" borderId="0" xfId="0" applyFont="1" applyAlignment="1">
      <alignment vertical="top"/>
    </xf>
    <xf numFmtId="164" fontId="31" fillId="33" borderId="31" xfId="0" applyNumberFormat="1" applyFont="1" applyFill="1" applyBorder="1" applyAlignment="1">
      <alignment horizontal="right" vertical="top"/>
    </xf>
    <xf numFmtId="0" fontId="31" fillId="33" borderId="31" xfId="0" applyFont="1" applyFill="1" applyBorder="1" applyAlignment="1">
      <alignment horizontal="right" vertical="top"/>
    </xf>
    <xf numFmtId="0" fontId="31" fillId="33" borderId="32" xfId="0" applyFont="1" applyFill="1" applyBorder="1" applyAlignment="1">
      <alignment horizontal="right" vertical="top"/>
    </xf>
    <xf numFmtId="164" fontId="31" fillId="33" borderId="31" xfId="0" applyNumberFormat="1" applyFont="1" applyFill="1" applyBorder="1" applyAlignment="1">
      <alignment vertical="top"/>
    </xf>
    <xf numFmtId="164" fontId="29" fillId="33" borderId="31" xfId="0" applyNumberFormat="1" applyFont="1" applyFill="1" applyBorder="1" applyAlignment="1">
      <alignment vertical="top"/>
    </xf>
    <xf numFmtId="0" fontId="31" fillId="33" borderId="31" xfId="42" applyFont="1" applyFill="1" applyBorder="1" applyAlignment="1">
      <alignment horizontal="right" vertical="top"/>
    </xf>
    <xf numFmtId="0" fontId="29" fillId="33" borderId="31" xfId="0" applyFont="1" applyFill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167" fontId="31" fillId="33" borderId="31" xfId="41" applyNumberFormat="1" applyFont="1" applyFill="1" applyBorder="1" applyAlignment="1">
      <alignment vertical="top"/>
    </xf>
    <xf numFmtId="167" fontId="31" fillId="33" borderId="31" xfId="0" applyNumberFormat="1" applyFont="1" applyFill="1" applyBorder="1" applyAlignment="1">
      <alignment vertical="top"/>
    </xf>
    <xf numFmtId="167" fontId="29" fillId="33" borderId="31" xfId="0" applyNumberFormat="1" applyFont="1" applyFill="1" applyBorder="1" applyAlignment="1">
      <alignment vertical="top"/>
    </xf>
    <xf numFmtId="167" fontId="31" fillId="33" borderId="31" xfId="41" applyNumberFormat="1" applyFont="1" applyFill="1" applyBorder="1" applyAlignment="1">
      <alignment horizontal="right" vertical="top"/>
    </xf>
    <xf numFmtId="167" fontId="31" fillId="33" borderId="31" xfId="0" applyNumberFormat="1" applyFont="1" applyFill="1" applyBorder="1" applyAlignment="1">
      <alignment horizontal="right" vertical="top"/>
    </xf>
    <xf numFmtId="167" fontId="29" fillId="33" borderId="31" xfId="0" applyNumberFormat="1" applyFont="1" applyFill="1" applyBorder="1" applyAlignment="1">
      <alignment horizontal="right" vertical="top"/>
    </xf>
    <xf numFmtId="164" fontId="35" fillId="33" borderId="31" xfId="0" applyNumberFormat="1" applyFont="1" applyFill="1" applyBorder="1" applyAlignment="1">
      <alignment horizontal="right" vertical="top"/>
    </xf>
    <xf numFmtId="0" fontId="31" fillId="33" borderId="31" xfId="0" applyFont="1" applyFill="1" applyBorder="1" applyAlignment="1">
      <alignment horizontal="right" wrapText="1"/>
    </xf>
    <xf numFmtId="0" fontId="31" fillId="33" borderId="33" xfId="0" applyFont="1" applyFill="1" applyBorder="1" applyAlignment="1">
      <alignment horizontal="right" vertical="top"/>
    </xf>
    <xf numFmtId="0" fontId="40" fillId="0" borderId="0" xfId="0" applyFont="1" applyAlignment="1">
      <alignment horizontal="left" vertical="center"/>
    </xf>
    <xf numFmtId="0" fontId="27" fillId="0" borderId="0" xfId="0" applyFont="1" applyAlignment="1">
      <alignment horizontal="right"/>
    </xf>
    <xf numFmtId="0" fontId="31" fillId="33" borderId="31" xfId="0" applyFont="1" applyFill="1" applyBorder="1" applyAlignment="1">
      <alignment horizontal="left" vertical="top"/>
    </xf>
    <xf numFmtId="0" fontId="31" fillId="33" borderId="31" xfId="0" applyFont="1" applyFill="1" applyBorder="1" applyAlignment="1">
      <alignment horizontal="right" vertical="top" wrapText="1"/>
    </xf>
    <xf numFmtId="49" fontId="85" fillId="0" borderId="0" xfId="0" applyNumberFormat="1" applyFont="1" applyAlignment="1">
      <alignment horizontal="left" vertical="center"/>
    </xf>
    <xf numFmtId="0" fontId="85" fillId="0" borderId="0" xfId="0" applyFont="1" applyAlignment="1">
      <alignment horizontal="left" vertical="center"/>
    </xf>
    <xf numFmtId="0" fontId="85" fillId="0" borderId="0" xfId="0" applyFont="1"/>
    <xf numFmtId="0" fontId="85" fillId="0" borderId="0" xfId="0" applyFont="1" applyAlignment="1">
      <alignment horizontal="right" vertical="center"/>
    </xf>
    <xf numFmtId="0" fontId="85" fillId="0" borderId="0" xfId="0" applyFont="1" applyAlignment="1">
      <alignment horizontal="left" vertical="center" indent="1"/>
    </xf>
    <xf numFmtId="49" fontId="85" fillId="0" borderId="0" xfId="43" applyNumberFormat="1" applyFont="1" applyAlignment="1">
      <alignment horizontal="left" vertical="center"/>
    </xf>
    <xf numFmtId="0" fontId="85" fillId="0" borderId="0" xfId="43" applyFont="1" applyAlignment="1">
      <alignment horizontal="left" vertical="center"/>
    </xf>
    <xf numFmtId="0" fontId="85" fillId="0" borderId="0" xfId="43" applyFont="1"/>
    <xf numFmtId="0" fontId="85" fillId="0" borderId="0" xfId="43" applyFont="1" applyAlignment="1">
      <alignment horizontal="left" vertical="center" indent="1"/>
    </xf>
    <xf numFmtId="0" fontId="85" fillId="0" borderId="0" xfId="43" applyFont="1" applyAlignment="1">
      <alignment horizontal="right" vertical="center"/>
    </xf>
    <xf numFmtId="0" fontId="85" fillId="0" borderId="0" xfId="0" applyFont="1" applyAlignment="1">
      <alignment horizontal="right"/>
    </xf>
    <xf numFmtId="0" fontId="86" fillId="0" borderId="0" xfId="0" applyFont="1"/>
    <xf numFmtId="0" fontId="87" fillId="0" borderId="0" xfId="0" applyFont="1"/>
    <xf numFmtId="0" fontId="30" fillId="0" borderId="0" xfId="0" applyFont="1" applyAlignment="1">
      <alignment horizontal="left"/>
    </xf>
    <xf numFmtId="0" fontId="87" fillId="0" borderId="0" xfId="150" applyFont="1"/>
    <xf numFmtId="49" fontId="39" fillId="0" borderId="0" xfId="0" applyNumberFormat="1" applyFont="1" applyAlignment="1">
      <alignment horizontal="right"/>
    </xf>
    <xf numFmtId="49" fontId="39" fillId="0" borderId="0" xfId="150" applyNumberFormat="1" applyFont="1" applyAlignment="1">
      <alignment horizontal="right"/>
    </xf>
    <xf numFmtId="9" fontId="31" fillId="33" borderId="31" xfId="41" applyFont="1" applyFill="1" applyBorder="1" applyAlignment="1">
      <alignment vertical="top"/>
    </xf>
    <xf numFmtId="9" fontId="29" fillId="33" borderId="31" xfId="41" applyFont="1" applyFill="1" applyBorder="1" applyAlignment="1">
      <alignment horizontal="right" vertical="top"/>
    </xf>
    <xf numFmtId="0" fontId="29" fillId="33" borderId="31" xfId="0" applyFont="1" applyFill="1" applyBorder="1" applyAlignment="1">
      <alignment vertical="top"/>
    </xf>
    <xf numFmtId="164" fontId="29" fillId="33" borderId="31" xfId="41" applyNumberFormat="1" applyFont="1" applyFill="1" applyBorder="1" applyAlignment="1">
      <alignment vertical="top"/>
    </xf>
    <xf numFmtId="0" fontId="31" fillId="33" borderId="31" xfId="0" applyFont="1" applyFill="1" applyBorder="1" applyAlignment="1">
      <alignment vertical="top"/>
    </xf>
    <xf numFmtId="0" fontId="31" fillId="33" borderId="31" xfId="0" applyFont="1" applyFill="1" applyBorder="1" applyAlignment="1">
      <alignment vertical="top" wrapText="1"/>
    </xf>
    <xf numFmtId="167" fontId="29" fillId="33" borderId="31" xfId="41" applyNumberFormat="1" applyFont="1" applyFill="1" applyBorder="1" applyAlignment="1">
      <alignment horizontal="right" vertical="top"/>
    </xf>
    <xf numFmtId="0" fontId="27" fillId="0" borderId="0" xfId="168" applyFont="1"/>
    <xf numFmtId="49" fontId="41" fillId="0" borderId="0" xfId="168" applyNumberFormat="1" applyFont="1" applyAlignment="1">
      <alignment vertical="center"/>
    </xf>
    <xf numFmtId="0" fontId="27" fillId="0" borderId="0" xfId="168" applyFont="1" applyAlignment="1">
      <alignment horizontal="left" vertical="center" indent="1"/>
    </xf>
    <xf numFmtId="0" fontId="27" fillId="0" borderId="0" xfId="168" applyFont="1" applyAlignment="1">
      <alignment horizontal="right" vertical="center"/>
    </xf>
    <xf numFmtId="0" fontId="40" fillId="0" borderId="0" xfId="168" applyFont="1"/>
    <xf numFmtId="0" fontId="38" fillId="0" borderId="0" xfId="168" applyFont="1"/>
    <xf numFmtId="0" fontId="38" fillId="0" borderId="0" xfId="168" applyFont="1" applyAlignment="1">
      <alignment horizontal="left" vertical="center" indent="1"/>
    </xf>
    <xf numFmtId="0" fontId="38" fillId="0" borderId="0" xfId="168" applyFont="1" applyAlignment="1">
      <alignment horizontal="right" vertical="center"/>
    </xf>
    <xf numFmtId="0" fontId="40" fillId="0" borderId="0" xfId="168" applyFont="1" applyAlignment="1">
      <alignment horizontal="center"/>
    </xf>
    <xf numFmtId="0" fontId="27" fillId="0" borderId="0" xfId="168" applyFont="1" applyAlignment="1">
      <alignment horizontal="left" vertical="center"/>
    </xf>
    <xf numFmtId="0" fontId="37" fillId="0" borderId="0" xfId="168" applyFont="1"/>
    <xf numFmtId="49" fontId="42" fillId="0" borderId="0" xfId="168" applyNumberFormat="1" applyFont="1" applyAlignment="1">
      <alignment vertical="center"/>
    </xf>
    <xf numFmtId="0" fontId="41" fillId="0" borderId="0" xfId="168" applyFont="1" applyAlignment="1">
      <alignment horizontal="center" vertical="center"/>
    </xf>
    <xf numFmtId="0" fontId="41" fillId="0" borderId="0" xfId="168" applyFont="1" applyAlignment="1">
      <alignment horizontal="left" vertical="center"/>
    </xf>
    <xf numFmtId="0" fontId="82" fillId="0" borderId="0" xfId="41" applyNumberFormat="1" applyFont="1" applyFill="1" applyBorder="1" applyAlignment="1"/>
    <xf numFmtId="166" fontId="82" fillId="0" borderId="0" xfId="0" applyNumberFormat="1" applyFont="1"/>
    <xf numFmtId="167" fontId="82" fillId="0" borderId="0" xfId="41" applyNumberFormat="1" applyFont="1" applyFill="1"/>
    <xf numFmtId="164" fontId="82" fillId="0" borderId="0" xfId="0" applyNumberFormat="1" applyFont="1"/>
    <xf numFmtId="0" fontId="31" fillId="33" borderId="34" xfId="0" applyFont="1" applyFill="1" applyBorder="1" applyAlignment="1">
      <alignment horizontal="right" vertical="top"/>
    </xf>
    <xf numFmtId="0" fontId="31" fillId="33" borderId="35" xfId="0" applyFont="1" applyFill="1" applyBorder="1" applyAlignment="1">
      <alignment horizontal="right" vertical="top"/>
    </xf>
    <xf numFmtId="164" fontId="29" fillId="33" borderId="34" xfId="0" applyNumberFormat="1" applyFont="1" applyFill="1" applyBorder="1" applyAlignment="1">
      <alignment horizontal="right" vertical="top"/>
    </xf>
    <xf numFmtId="164" fontId="29" fillId="33" borderId="35" xfId="0" applyNumberFormat="1" applyFont="1" applyFill="1" applyBorder="1" applyAlignment="1">
      <alignment horizontal="right" vertical="top"/>
    </xf>
    <xf numFmtId="164" fontId="31" fillId="33" borderId="34" xfId="0" applyNumberFormat="1" applyFont="1" applyFill="1" applyBorder="1" applyAlignment="1">
      <alignment horizontal="right" vertical="top"/>
    </xf>
    <xf numFmtId="164" fontId="31" fillId="33" borderId="35" xfId="0" applyNumberFormat="1" applyFont="1" applyFill="1" applyBorder="1" applyAlignment="1">
      <alignment horizontal="right" vertical="top"/>
    </xf>
    <xf numFmtId="164" fontId="31" fillId="33" borderId="34" xfId="0" applyNumberFormat="1" applyFont="1" applyFill="1" applyBorder="1" applyAlignment="1">
      <alignment vertical="top"/>
    </xf>
    <xf numFmtId="164" fontId="31" fillId="33" borderId="35" xfId="0" applyNumberFormat="1" applyFont="1" applyFill="1" applyBorder="1" applyAlignment="1">
      <alignment vertical="top"/>
    </xf>
    <xf numFmtId="164" fontId="29" fillId="33" borderId="34" xfId="0" applyNumberFormat="1" applyFont="1" applyFill="1" applyBorder="1" applyAlignment="1">
      <alignment vertical="top"/>
    </xf>
    <xf numFmtId="164" fontId="29" fillId="33" borderId="35" xfId="0" applyNumberFormat="1" applyFont="1" applyFill="1" applyBorder="1" applyAlignment="1">
      <alignment vertical="top"/>
    </xf>
    <xf numFmtId="0" fontId="31" fillId="33" borderId="34" xfId="0" applyFont="1" applyFill="1" applyBorder="1" applyAlignment="1">
      <alignment horizontal="right" vertical="center"/>
    </xf>
    <xf numFmtId="0" fontId="31" fillId="33" borderId="35" xfId="0" applyFont="1" applyFill="1" applyBorder="1" applyAlignment="1">
      <alignment horizontal="right" vertical="top" wrapText="1"/>
    </xf>
    <xf numFmtId="9" fontId="31" fillId="33" borderId="35" xfId="41" applyFont="1" applyFill="1" applyBorder="1" applyAlignment="1">
      <alignment vertical="top"/>
    </xf>
    <xf numFmtId="9" fontId="29" fillId="33" borderId="35" xfId="41" applyFont="1" applyFill="1" applyBorder="1" applyAlignment="1">
      <alignment horizontal="right" vertical="top"/>
    </xf>
    <xf numFmtId="0" fontId="90" fillId="0" borderId="0" xfId="0" applyFont="1" applyAlignment="1">
      <alignment horizontal="left" vertical="top"/>
    </xf>
    <xf numFmtId="0" fontId="91" fillId="0" borderId="0" xfId="172" applyFont="1"/>
    <xf numFmtId="49" fontId="8" fillId="0" borderId="0" xfId="0" applyNumberFormat="1" applyFont="1" applyAlignment="1">
      <alignment horizontal="right"/>
    </xf>
    <xf numFmtId="0" fontId="92" fillId="0" borderId="0" xfId="172" applyFont="1"/>
    <xf numFmtId="164" fontId="92" fillId="0" borderId="36" xfId="172" applyNumberFormat="1" applyFont="1" applyBorder="1"/>
    <xf numFmtId="167" fontId="92" fillId="0" borderId="36" xfId="173" applyNumberFormat="1" applyFont="1" applyBorder="1"/>
    <xf numFmtId="0" fontId="91" fillId="0" borderId="0" xfId="172" applyFont="1" applyAlignment="1">
      <alignment horizontal="right"/>
    </xf>
    <xf numFmtId="164" fontId="91" fillId="0" borderId="0" xfId="172" applyNumberFormat="1" applyFont="1"/>
    <xf numFmtId="167" fontId="55" fillId="0" borderId="0" xfId="173" applyNumberFormat="1" applyFont="1"/>
    <xf numFmtId="167" fontId="8" fillId="0" borderId="0" xfId="173" applyNumberFormat="1" applyFont="1"/>
    <xf numFmtId="164" fontId="92" fillId="0" borderId="0" xfId="172" applyNumberFormat="1" applyFont="1"/>
    <xf numFmtId="167" fontId="92" fillId="0" borderId="0" xfId="173" applyNumberFormat="1" applyFont="1"/>
    <xf numFmtId="0" fontId="92" fillId="0" borderId="0" xfId="172" applyFont="1" applyAlignment="1">
      <alignment horizontal="left"/>
    </xf>
    <xf numFmtId="0" fontId="31" fillId="33" borderId="0" xfId="0" applyFont="1" applyFill="1" applyAlignment="1">
      <alignment horizontal="left" vertical="top"/>
    </xf>
    <xf numFmtId="0" fontId="31" fillId="33" borderId="0" xfId="0" applyFont="1" applyFill="1" applyAlignment="1">
      <alignment horizontal="right" vertical="center"/>
    </xf>
    <xf numFmtId="164" fontId="31" fillId="33" borderId="0" xfId="0" applyNumberFormat="1" applyFont="1" applyFill="1" applyAlignment="1">
      <alignment horizontal="right" vertical="top"/>
    </xf>
    <xf numFmtId="0" fontId="29" fillId="33" borderId="32" xfId="0" applyFont="1" applyFill="1" applyBorder="1" applyAlignment="1">
      <alignment horizontal="left" indent="1"/>
    </xf>
    <xf numFmtId="164" fontId="29" fillId="33" borderId="32" xfId="0" applyNumberFormat="1" applyFont="1" applyFill="1" applyBorder="1" applyAlignment="1">
      <alignment horizontal="right" vertical="top"/>
    </xf>
    <xf numFmtId="0" fontId="29" fillId="33" borderId="33" xfId="0" applyFont="1" applyFill="1" applyBorder="1" applyAlignment="1">
      <alignment horizontal="left" indent="1"/>
    </xf>
    <xf numFmtId="164" fontId="29" fillId="33" borderId="33" xfId="0" applyNumberFormat="1" applyFont="1" applyFill="1" applyBorder="1" applyAlignment="1">
      <alignment horizontal="right" vertical="top"/>
    </xf>
    <xf numFmtId="9" fontId="33" fillId="33" borderId="0" xfId="41" applyFont="1" applyFill="1" applyBorder="1" applyAlignment="1">
      <alignment horizontal="right" vertical="top"/>
    </xf>
    <xf numFmtId="164" fontId="32" fillId="33" borderId="0" xfId="0" applyNumberFormat="1" applyFont="1" applyFill="1" applyAlignment="1">
      <alignment horizontal="right" vertical="top"/>
    </xf>
    <xf numFmtId="0" fontId="29" fillId="33" borderId="0" xfId="0" applyFont="1" applyFill="1" applyAlignment="1">
      <alignment horizontal="left" indent="1"/>
    </xf>
    <xf numFmtId="164" fontId="29" fillId="33" borderId="0" xfId="0" applyNumberFormat="1" applyFont="1" applyFill="1" applyAlignment="1">
      <alignment horizontal="right" vertical="top"/>
    </xf>
    <xf numFmtId="167" fontId="31" fillId="33" borderId="35" xfId="41" applyNumberFormat="1" applyFont="1" applyFill="1" applyBorder="1" applyAlignment="1">
      <alignment horizontal="right" vertical="top"/>
    </xf>
    <xf numFmtId="167" fontId="29" fillId="33" borderId="35" xfId="41" applyNumberFormat="1" applyFont="1" applyFill="1" applyBorder="1" applyAlignment="1">
      <alignment horizontal="right" vertical="top"/>
    </xf>
    <xf numFmtId="167" fontId="31" fillId="33" borderId="35" xfId="41" applyNumberFormat="1" applyFont="1" applyFill="1" applyBorder="1" applyAlignment="1">
      <alignment vertical="top"/>
    </xf>
    <xf numFmtId="167" fontId="29" fillId="33" borderId="35" xfId="41" applyNumberFormat="1" applyFont="1" applyFill="1" applyBorder="1" applyAlignment="1">
      <alignment vertical="top"/>
    </xf>
    <xf numFmtId="167" fontId="29" fillId="33" borderId="35" xfId="0" applyNumberFormat="1" applyFont="1" applyFill="1" applyBorder="1" applyAlignment="1">
      <alignment horizontal="right" vertical="top"/>
    </xf>
    <xf numFmtId="0" fontId="33" fillId="0" borderId="0" xfId="150" applyFont="1"/>
    <xf numFmtId="0" fontId="31" fillId="33" borderId="31" xfId="0" applyFont="1" applyFill="1" applyBorder="1" applyAlignment="1">
      <alignment horizontal="left" vertical="top" wrapText="1"/>
    </xf>
    <xf numFmtId="164" fontId="27" fillId="0" borderId="0" xfId="0" applyNumberFormat="1" applyFont="1"/>
    <xf numFmtId="164" fontId="39" fillId="0" borderId="0" xfId="150" applyNumberFormat="1" applyFont="1"/>
    <xf numFmtId="0" fontId="39" fillId="0" borderId="0" xfId="150" applyFont="1"/>
    <xf numFmtId="10" fontId="29" fillId="0" borderId="0" xfId="41" applyNumberFormat="1" applyFont="1" applyFill="1" applyBorder="1"/>
    <xf numFmtId="164" fontId="82" fillId="33" borderId="0" xfId="0" applyNumberFormat="1" applyFont="1" applyFill="1" applyAlignment="1">
      <alignment horizontal="right" vertical="top"/>
    </xf>
    <xf numFmtId="9" fontId="82" fillId="0" borderId="0" xfId="41" applyFont="1" applyFill="1" applyBorder="1"/>
    <xf numFmtId="164" fontId="83" fillId="33" borderId="0" xfId="0" applyNumberFormat="1" applyFont="1" applyFill="1" applyAlignment="1">
      <alignment horizontal="right" vertical="top"/>
    </xf>
    <xf numFmtId="166" fontId="82" fillId="33" borderId="0" xfId="41" applyNumberFormat="1" applyFont="1" applyFill="1" applyBorder="1" applyAlignment="1">
      <alignment horizontal="right" vertical="top"/>
    </xf>
    <xf numFmtId="1" fontId="33" fillId="33" borderId="0" xfId="41" applyNumberFormat="1" applyFont="1" applyFill="1" applyBorder="1" applyAlignment="1">
      <alignment horizontal="right" vertical="top"/>
    </xf>
    <xf numFmtId="10" fontId="33" fillId="0" borderId="0" xfId="41" applyNumberFormat="1" applyFont="1" applyFill="1" applyBorder="1"/>
    <xf numFmtId="164" fontId="29" fillId="0" borderId="0" xfId="41" applyNumberFormat="1" applyFont="1" applyFill="1" applyBorder="1"/>
    <xf numFmtId="0" fontId="89" fillId="0" borderId="0" xfId="168" applyFont="1" applyAlignment="1">
      <alignment vertical="center" wrapText="1"/>
    </xf>
    <xf numFmtId="0" fontId="88" fillId="0" borderId="0" xfId="168" applyFont="1" applyAlignment="1">
      <alignment vertical="center" wrapText="1"/>
    </xf>
    <xf numFmtId="0" fontId="94" fillId="0" borderId="0" xfId="174" applyFont="1" applyAlignment="1">
      <alignment horizontal="left" wrapText="1"/>
    </xf>
    <xf numFmtId="0" fontId="95" fillId="0" borderId="0" xfId="168" applyFont="1" applyAlignment="1">
      <alignment horizontal="left"/>
    </xf>
    <xf numFmtId="0" fontId="96" fillId="0" borderId="0" xfId="168" applyFont="1" applyAlignment="1">
      <alignment horizontal="left" wrapText="1"/>
    </xf>
    <xf numFmtId="0" fontId="75" fillId="0" borderId="0" xfId="168" applyFont="1"/>
    <xf numFmtId="49" fontId="75" fillId="0" borderId="0" xfId="168" applyNumberFormat="1" applyFont="1" applyAlignment="1">
      <alignment vertical="center"/>
    </xf>
    <xf numFmtId="49" fontId="39" fillId="0" borderId="0" xfId="168" applyNumberFormat="1" applyFont="1" applyAlignment="1">
      <alignment vertical="center"/>
    </xf>
    <xf numFmtId="164" fontId="33" fillId="33" borderId="34" xfId="0" applyNumberFormat="1" applyFont="1" applyFill="1" applyBorder="1" applyAlignment="1">
      <alignment horizontal="right" vertical="top"/>
    </xf>
    <xf numFmtId="164" fontId="33" fillId="33" borderId="31" xfId="0" applyNumberFormat="1" applyFont="1" applyFill="1" applyBorder="1" applyAlignment="1">
      <alignment horizontal="right" vertical="top"/>
    </xf>
    <xf numFmtId="164" fontId="33" fillId="33" borderId="35" xfId="0" applyNumberFormat="1" applyFont="1" applyFill="1" applyBorder="1" applyAlignment="1">
      <alignment horizontal="right" vertical="top"/>
    </xf>
    <xf numFmtId="164" fontId="32" fillId="33" borderId="31" xfId="0" applyNumberFormat="1" applyFont="1" applyFill="1" applyBorder="1" applyAlignment="1">
      <alignment horizontal="right" vertical="top"/>
    </xf>
    <xf numFmtId="164" fontId="32" fillId="33" borderId="34" xfId="0" applyNumberFormat="1" applyFont="1" applyFill="1" applyBorder="1" applyAlignment="1">
      <alignment horizontal="right" vertical="top"/>
    </xf>
    <xf numFmtId="164" fontId="32" fillId="33" borderId="35" xfId="0" applyNumberFormat="1" applyFont="1" applyFill="1" applyBorder="1" applyAlignment="1">
      <alignment horizontal="right" vertical="top"/>
    </xf>
    <xf numFmtId="164" fontId="32" fillId="33" borderId="34" xfId="0" applyNumberFormat="1" applyFont="1" applyFill="1" applyBorder="1" applyAlignment="1">
      <alignment vertical="top"/>
    </xf>
    <xf numFmtId="164" fontId="32" fillId="33" borderId="31" xfId="0" applyNumberFormat="1" applyFont="1" applyFill="1" applyBorder="1" applyAlignment="1">
      <alignment vertical="top"/>
    </xf>
    <xf numFmtId="164" fontId="32" fillId="33" borderId="35" xfId="0" applyNumberFormat="1" applyFont="1" applyFill="1" applyBorder="1" applyAlignment="1">
      <alignment vertical="top"/>
    </xf>
    <xf numFmtId="164" fontId="33" fillId="33" borderId="34" xfId="0" applyNumberFormat="1" applyFont="1" applyFill="1" applyBorder="1" applyAlignment="1">
      <alignment vertical="top"/>
    </xf>
    <xf numFmtId="164" fontId="33" fillId="33" borderId="31" xfId="0" applyNumberFormat="1" applyFont="1" applyFill="1" applyBorder="1" applyAlignment="1">
      <alignment vertical="top"/>
    </xf>
    <xf numFmtId="164" fontId="33" fillId="33" borderId="35" xfId="0" applyNumberFormat="1" applyFont="1" applyFill="1" applyBorder="1" applyAlignment="1">
      <alignment vertical="top"/>
    </xf>
    <xf numFmtId="164" fontId="33" fillId="33" borderId="31" xfId="41" applyNumberFormat="1" applyFont="1" applyFill="1" applyBorder="1" applyAlignment="1">
      <alignment vertical="top"/>
    </xf>
    <xf numFmtId="167" fontId="32" fillId="33" borderId="31" xfId="41" applyNumberFormat="1" applyFont="1" applyFill="1" applyBorder="1" applyAlignment="1">
      <alignment vertical="top"/>
    </xf>
    <xf numFmtId="0" fontId="97" fillId="0" borderId="0" xfId="0" applyFont="1"/>
    <xf numFmtId="0" fontId="46" fillId="0" borderId="0" xfId="43" applyFont="1" applyAlignment="1">
      <alignment horizontal="justify" vertical="top" wrapText="1"/>
    </xf>
    <xf numFmtId="0" fontId="46" fillId="0" borderId="0" xfId="0" applyFont="1" applyAlignment="1">
      <alignment vertical="top" wrapText="1"/>
    </xf>
    <xf numFmtId="0" fontId="92" fillId="0" borderId="0" xfId="172" applyFont="1" applyAlignment="1">
      <alignment horizontal="center" vertical="center"/>
    </xf>
    <xf numFmtId="164" fontId="31" fillId="33" borderId="31" xfId="0" applyNumberFormat="1" applyFont="1" applyFill="1" applyBorder="1" applyAlignment="1">
      <alignment horizontal="right" vertical="top"/>
    </xf>
    <xf numFmtId="0" fontId="29" fillId="33" borderId="31" xfId="0" applyFont="1" applyFill="1" applyBorder="1" applyAlignment="1">
      <alignment horizontal="left" vertical="center" wrapText="1" indent="1"/>
    </xf>
    <xf numFmtId="164" fontId="29" fillId="33" borderId="34" xfId="0" applyNumberFormat="1" applyFont="1" applyFill="1" applyBorder="1" applyAlignment="1">
      <alignment horizontal="center" vertical="top"/>
    </xf>
    <xf numFmtId="164" fontId="29" fillId="33" borderId="31" xfId="0" applyNumberFormat="1" applyFont="1" applyFill="1" applyBorder="1" applyAlignment="1">
      <alignment horizontal="center" vertical="top"/>
    </xf>
    <xf numFmtId="164" fontId="29" fillId="33" borderId="35" xfId="0" applyNumberFormat="1" applyFont="1" applyFill="1" applyBorder="1" applyAlignment="1">
      <alignment horizontal="center" vertical="top"/>
    </xf>
    <xf numFmtId="164" fontId="33" fillId="33" borderId="34" xfId="0" applyNumberFormat="1" applyFont="1" applyFill="1" applyBorder="1" applyAlignment="1">
      <alignment horizontal="center" vertical="top"/>
    </xf>
    <xf numFmtId="164" fontId="33" fillId="33" borderId="31" xfId="0" applyNumberFormat="1" applyFont="1" applyFill="1" applyBorder="1" applyAlignment="1">
      <alignment horizontal="center" vertical="top"/>
    </xf>
    <xf numFmtId="164" fontId="33" fillId="33" borderId="35" xfId="0" applyNumberFormat="1" applyFont="1" applyFill="1" applyBorder="1" applyAlignment="1">
      <alignment horizontal="center" vertical="top"/>
    </xf>
    <xf numFmtId="0" fontId="31" fillId="33" borderId="31" xfId="0" applyFont="1" applyFill="1" applyBorder="1" applyAlignment="1">
      <alignment horizontal="left" vertical="top"/>
    </xf>
    <xf numFmtId="0" fontId="31" fillId="33" borderId="34" xfId="0" applyFont="1" applyFill="1" applyBorder="1" applyAlignment="1">
      <alignment horizontal="center" vertical="top"/>
    </xf>
    <xf numFmtId="0" fontId="31" fillId="33" borderId="31" xfId="0" applyFont="1" applyFill="1" applyBorder="1" applyAlignment="1">
      <alignment horizontal="center" vertical="top"/>
    </xf>
    <xf numFmtId="0" fontId="31" fillId="33" borderId="35" xfId="0" applyFont="1" applyFill="1" applyBorder="1" applyAlignment="1">
      <alignment horizontal="center" vertical="top"/>
    </xf>
    <xf numFmtId="0" fontId="31" fillId="33" borderId="31" xfId="0" applyFont="1" applyFill="1" applyBorder="1" applyAlignment="1">
      <alignment horizontal="right" vertical="top"/>
    </xf>
    <xf numFmtId="0" fontId="31" fillId="33" borderId="31" xfId="0" applyFont="1" applyFill="1" applyBorder="1" applyAlignment="1">
      <alignment horizontal="left" vertical="top" wrapText="1"/>
    </xf>
    <xf numFmtId="164" fontId="31" fillId="33" borderId="34" xfId="0" applyNumberFormat="1" applyFont="1" applyFill="1" applyBorder="1" applyAlignment="1">
      <alignment horizontal="center" vertical="top"/>
    </xf>
    <xf numFmtId="164" fontId="31" fillId="33" borderId="31" xfId="0" applyNumberFormat="1" applyFont="1" applyFill="1" applyBorder="1" applyAlignment="1">
      <alignment horizontal="center" vertical="top"/>
    </xf>
    <xf numFmtId="164" fontId="31" fillId="33" borderId="35" xfId="0" applyNumberFormat="1" applyFont="1" applyFill="1" applyBorder="1" applyAlignment="1">
      <alignment horizontal="center" vertical="top"/>
    </xf>
    <xf numFmtId="164" fontId="32" fillId="33" borderId="31" xfId="0" applyNumberFormat="1" applyFont="1" applyFill="1" applyBorder="1" applyAlignment="1">
      <alignment horizontal="center" vertical="top"/>
    </xf>
    <xf numFmtId="164" fontId="32" fillId="33" borderId="34" xfId="0" applyNumberFormat="1" applyFont="1" applyFill="1" applyBorder="1" applyAlignment="1">
      <alignment horizontal="center" vertical="top"/>
    </xf>
    <xf numFmtId="164" fontId="32" fillId="33" borderId="35" xfId="0" applyNumberFormat="1" applyFont="1" applyFill="1" applyBorder="1" applyAlignment="1">
      <alignment horizontal="center" vertical="top"/>
    </xf>
    <xf numFmtId="0" fontId="31" fillId="33" borderId="37" xfId="0" applyFont="1" applyFill="1" applyBorder="1" applyAlignment="1">
      <alignment horizontal="left" vertical="top"/>
    </xf>
    <xf numFmtId="0" fontId="31" fillId="33" borderId="38" xfId="0" applyFont="1" applyFill="1" applyBorder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31" fillId="33" borderId="37" xfId="0" applyFont="1" applyFill="1" applyBorder="1" applyAlignment="1">
      <alignment horizontal="right" vertical="top"/>
    </xf>
    <xf numFmtId="0" fontId="31" fillId="33" borderId="38" xfId="0" applyFont="1" applyFill="1" applyBorder="1" applyAlignment="1">
      <alignment horizontal="right" vertical="top"/>
    </xf>
    <xf numFmtId="0" fontId="31" fillId="19" borderId="18" xfId="0" applyFont="1" applyFill="1" applyBorder="1" applyAlignment="1">
      <alignment horizontal="center"/>
    </xf>
    <xf numFmtId="0" fontId="31" fillId="19" borderId="13" xfId="0" applyFont="1" applyFill="1" applyBorder="1" applyAlignment="1">
      <alignment horizontal="center"/>
    </xf>
    <xf numFmtId="0" fontId="31" fillId="19" borderId="0" xfId="0" applyFont="1" applyFill="1" applyAlignment="1">
      <alignment horizontal="right"/>
    </xf>
    <xf numFmtId="0" fontId="31" fillId="19" borderId="14" xfId="0" applyFont="1" applyFill="1" applyBorder="1" applyAlignment="1">
      <alignment horizontal="right"/>
    </xf>
    <xf numFmtId="0" fontId="31" fillId="19" borderId="20" xfId="0" applyFont="1" applyFill="1" applyBorder="1" applyAlignment="1">
      <alignment horizontal="right"/>
    </xf>
    <xf numFmtId="0" fontId="29" fillId="19" borderId="16" xfId="0" applyFont="1" applyFill="1" applyBorder="1" applyAlignment="1">
      <alignment horizontal="right"/>
    </xf>
    <xf numFmtId="0" fontId="29" fillId="19" borderId="9" xfId="0" applyFont="1" applyFill="1" applyBorder="1" applyAlignment="1">
      <alignment horizontal="right"/>
    </xf>
    <xf numFmtId="0" fontId="29" fillId="19" borderId="15" xfId="0" applyFont="1" applyFill="1" applyBorder="1" applyAlignment="1">
      <alignment horizontal="right"/>
    </xf>
    <xf numFmtId="0" fontId="31" fillId="19" borderId="19" xfId="0" applyFont="1" applyFill="1" applyBorder="1" applyAlignment="1">
      <alignment horizontal="center"/>
    </xf>
    <xf numFmtId="164" fontId="31" fillId="18" borderId="10" xfId="0" applyNumberFormat="1" applyFont="1" applyFill="1" applyBorder="1" applyAlignment="1">
      <alignment horizontal="left" vertical="center"/>
    </xf>
    <xf numFmtId="164" fontId="31" fillId="18" borderId="9" xfId="0" applyNumberFormat="1" applyFont="1" applyFill="1" applyBorder="1" applyAlignment="1">
      <alignment horizontal="left" vertical="center"/>
    </xf>
    <xf numFmtId="164" fontId="31" fillId="18" borderId="26" xfId="0" applyNumberFormat="1" applyFont="1" applyFill="1" applyBorder="1" applyAlignment="1">
      <alignment horizontal="center"/>
    </xf>
    <xf numFmtId="164" fontId="31" fillId="18" borderId="27" xfId="0" applyNumberFormat="1" applyFont="1" applyFill="1" applyBorder="1" applyAlignment="1">
      <alignment horizontal="center"/>
    </xf>
    <xf numFmtId="0" fontId="31" fillId="18" borderId="10" xfId="0" applyFont="1" applyFill="1" applyBorder="1" applyAlignment="1">
      <alignment horizontal="left" vertical="center"/>
    </xf>
    <xf numFmtId="0" fontId="31" fillId="18" borderId="0" xfId="0" applyFont="1" applyFill="1" applyAlignment="1">
      <alignment horizontal="left" vertical="center"/>
    </xf>
    <xf numFmtId="164" fontId="31" fillId="18" borderId="28" xfId="0" applyNumberFormat="1" applyFont="1" applyFill="1" applyBorder="1" applyAlignment="1">
      <alignment horizontal="center"/>
    </xf>
    <xf numFmtId="0" fontId="29" fillId="19" borderId="16" xfId="0" applyFont="1" applyFill="1" applyBorder="1" applyAlignment="1">
      <alignment horizontal="right" vertical="center"/>
    </xf>
    <xf numFmtId="0" fontId="29" fillId="19" borderId="9" xfId="0" applyFont="1" applyFill="1" applyBorder="1" applyAlignment="1">
      <alignment horizontal="right" vertical="center"/>
    </xf>
  </cellXfs>
  <cellStyles count="175">
    <cellStyle name="$l0 Row" xfId="130" xr:uid="{00000000-0005-0000-0000-000000000000}"/>
    <cellStyle name="$l1 Row" xfId="131" xr:uid="{00000000-0005-0000-0000-000001000000}"/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 2" xfId="111" xr:uid="{00000000-0005-0000-0000-000014000000}"/>
    <cellStyle name="Datum" xfId="112" xr:uid="{00000000-0005-0000-0000-000015000000}"/>
    <cellStyle name="F2" xfId="113" xr:uid="{00000000-0005-0000-0000-000016000000}"/>
    <cellStyle name="F3" xfId="114" xr:uid="{00000000-0005-0000-0000-000017000000}"/>
    <cellStyle name="F4" xfId="115" xr:uid="{00000000-0005-0000-0000-000018000000}"/>
    <cellStyle name="F5" xfId="116" xr:uid="{00000000-0005-0000-0000-000019000000}"/>
    <cellStyle name="F6" xfId="117" xr:uid="{00000000-0005-0000-0000-00001A000000}"/>
    <cellStyle name="F7" xfId="118" xr:uid="{00000000-0005-0000-0000-00001B000000}"/>
    <cellStyle name="F8" xfId="119" xr:uid="{00000000-0005-0000-0000-00001C000000}"/>
    <cellStyle name="Finanční0" xfId="120" xr:uid="{00000000-0005-0000-0000-00001D000000}"/>
    <cellStyle name="Fixed" xfId="58" xr:uid="{00000000-0005-0000-0000-00001E000000}"/>
    <cellStyle name="HEADING1" xfId="121" xr:uid="{00000000-0005-0000-0000-00001F000000}"/>
    <cellStyle name="HEADING2" xfId="122" xr:uid="{00000000-0005-0000-0000-000020000000}"/>
    <cellStyle name="Hypertextový odkaz 2" xfId="47" xr:uid="{00000000-0005-0000-0000-000021000000}"/>
    <cellStyle name="Kontrolní buňka" xfId="20" builtinId="23" customBuiltin="1"/>
    <cellStyle name="Měna0" xfId="123" xr:uid="{00000000-0005-0000-0000-000024000000}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al" xfId="124" xr:uid="{00000000-0005-0000-0000-00002B000000}"/>
    <cellStyle name="Normální" xfId="0" builtinId="0"/>
    <cellStyle name="Normální 10" xfId="100" xr:uid="{00000000-0005-0000-0000-00002D000000}"/>
    <cellStyle name="Normální 10 2" xfId="139" xr:uid="{00000000-0005-0000-0000-00002E000000}"/>
    <cellStyle name="Normální 10 3" xfId="151" xr:uid="{00000000-0005-0000-0000-00002F000000}"/>
    <cellStyle name="Normální 11" xfId="110" xr:uid="{00000000-0005-0000-0000-000030000000}"/>
    <cellStyle name="Normální 12" xfId="128" xr:uid="{00000000-0005-0000-0000-000031000000}"/>
    <cellStyle name="Normální 12 2" xfId="147" xr:uid="{00000000-0005-0000-0000-000032000000}"/>
    <cellStyle name="Normální 12 2 2" xfId="150" xr:uid="{00000000-0005-0000-0000-000033000000}"/>
    <cellStyle name="Normální 12 3" xfId="152" xr:uid="{00000000-0005-0000-0000-000034000000}"/>
    <cellStyle name="Normální 13" xfId="132" xr:uid="{00000000-0005-0000-0000-000035000000}"/>
    <cellStyle name="Normální 13 2" xfId="149" xr:uid="{00000000-0005-0000-0000-000036000000}"/>
    <cellStyle name="Normální 13 3" xfId="153" xr:uid="{00000000-0005-0000-0000-000037000000}"/>
    <cellStyle name="Normální 14" xfId="172" xr:uid="{4669F200-2867-45FB-8EC9-D5679104F2C4}"/>
    <cellStyle name="Normální 19" xfId="169" xr:uid="{8402CB00-FF53-419C-83D1-AFE65A98DBF0}"/>
    <cellStyle name="Normální 19 2" xfId="170" xr:uid="{6D95584E-CFCD-452C-9F27-53B53D80770F}"/>
    <cellStyle name="Normální 19 2 2" xfId="171" xr:uid="{22402AB5-EA49-46C1-AE0D-E421212159FB}"/>
    <cellStyle name="Normální 19 2 2 2" xfId="174" xr:uid="{9D48A8B9-3453-4334-BDB1-157EB2C39A54}"/>
    <cellStyle name="Normální 2" xfId="43" xr:uid="{00000000-0005-0000-0000-000038000000}"/>
    <cellStyle name="Normální 2 2" xfId="55" xr:uid="{00000000-0005-0000-0000-000039000000}"/>
    <cellStyle name="Normální 2 2 2" xfId="57" xr:uid="{00000000-0005-0000-0000-00003A000000}"/>
    <cellStyle name="Normální 2 3" xfId="61" xr:uid="{00000000-0005-0000-0000-00003B000000}"/>
    <cellStyle name="Normální 2 7" xfId="168" xr:uid="{4AB1B394-F26C-49A2-AB4A-B3DBD81C00F3}"/>
    <cellStyle name="Normální 3" xfId="45" xr:uid="{00000000-0005-0000-0000-00003C000000}"/>
    <cellStyle name="Normální 3 2" xfId="48" xr:uid="{00000000-0005-0000-0000-00003D000000}"/>
    <cellStyle name="Normální 4" xfId="49" xr:uid="{00000000-0005-0000-0000-00003E000000}"/>
    <cellStyle name="Normální 4 2" xfId="101" xr:uid="{00000000-0005-0000-0000-00003F000000}"/>
    <cellStyle name="Normální 4 2 2" xfId="140" xr:uid="{00000000-0005-0000-0000-000040000000}"/>
    <cellStyle name="Normální 4 2 3" xfId="154" xr:uid="{00000000-0005-0000-0000-000041000000}"/>
    <cellStyle name="Normální 4 3" xfId="133" xr:uid="{00000000-0005-0000-0000-000042000000}"/>
    <cellStyle name="Normální 4 4" xfId="155" xr:uid="{00000000-0005-0000-0000-000043000000}"/>
    <cellStyle name="Normální 5" xfId="56" xr:uid="{00000000-0005-0000-0000-000044000000}"/>
    <cellStyle name="Normální 5 2" xfId="59" xr:uid="{00000000-0005-0000-0000-000045000000}"/>
    <cellStyle name="Normální 5 2 2" xfId="104" xr:uid="{00000000-0005-0000-0000-000046000000}"/>
    <cellStyle name="Normální 5 2 2 2" xfId="142" xr:uid="{00000000-0005-0000-0000-000047000000}"/>
    <cellStyle name="Normální 5 2 2 3" xfId="156" xr:uid="{00000000-0005-0000-0000-000048000000}"/>
    <cellStyle name="Normální 5 2 3" xfId="135" xr:uid="{00000000-0005-0000-0000-000049000000}"/>
    <cellStyle name="Normální 5 2 4" xfId="157" xr:uid="{00000000-0005-0000-0000-00004A000000}"/>
    <cellStyle name="Normální 5 3" xfId="95" xr:uid="{00000000-0005-0000-0000-00004B000000}"/>
    <cellStyle name="Normální 5 4" xfId="103" xr:uid="{00000000-0005-0000-0000-00004C000000}"/>
    <cellStyle name="Normální 5 4 2" xfId="141" xr:uid="{00000000-0005-0000-0000-00004D000000}"/>
    <cellStyle name="Normální 5 4 3" xfId="158" xr:uid="{00000000-0005-0000-0000-00004E000000}"/>
    <cellStyle name="Normální 5 5" xfId="134" xr:uid="{00000000-0005-0000-0000-00004F000000}"/>
    <cellStyle name="Normální 5 6" xfId="159" xr:uid="{00000000-0005-0000-0000-000050000000}"/>
    <cellStyle name="Normální 6" xfId="60" xr:uid="{00000000-0005-0000-0000-000051000000}"/>
    <cellStyle name="Normální 6 2" xfId="106" xr:uid="{00000000-0005-0000-0000-000052000000}"/>
    <cellStyle name="Normální 7" xfId="96" xr:uid="{00000000-0005-0000-0000-000053000000}"/>
    <cellStyle name="Normální 7 2" xfId="99" xr:uid="{00000000-0005-0000-0000-000054000000}"/>
    <cellStyle name="Normální 7 3" xfId="107" xr:uid="{00000000-0005-0000-0000-000055000000}"/>
    <cellStyle name="Normální 7 3 2" xfId="144" xr:uid="{00000000-0005-0000-0000-000056000000}"/>
    <cellStyle name="Normální 7 3 3" xfId="160" xr:uid="{00000000-0005-0000-0000-000057000000}"/>
    <cellStyle name="Normální 7 4" xfId="136" xr:uid="{00000000-0005-0000-0000-000058000000}"/>
    <cellStyle name="Normální 7 5" xfId="161" xr:uid="{00000000-0005-0000-0000-000059000000}"/>
    <cellStyle name="Normální 8" xfId="97" xr:uid="{00000000-0005-0000-0000-00005A000000}"/>
    <cellStyle name="Normální 8 2" xfId="108" xr:uid="{00000000-0005-0000-0000-00005B000000}"/>
    <cellStyle name="Normální 8 2 2" xfId="145" xr:uid="{00000000-0005-0000-0000-00005C000000}"/>
    <cellStyle name="Normální 8 2 3" xfId="162" xr:uid="{00000000-0005-0000-0000-00005D000000}"/>
    <cellStyle name="Normální 8 3" xfId="137" xr:uid="{00000000-0005-0000-0000-00005E000000}"/>
    <cellStyle name="Normální 8 4" xfId="163" xr:uid="{00000000-0005-0000-0000-00005F000000}"/>
    <cellStyle name="Normální 9" xfId="98" xr:uid="{00000000-0005-0000-0000-000060000000}"/>
    <cellStyle name="Normální 9 2" xfId="109" xr:uid="{00000000-0005-0000-0000-000061000000}"/>
    <cellStyle name="Normální 9 2 2" xfId="146" xr:uid="{00000000-0005-0000-0000-000062000000}"/>
    <cellStyle name="Normální 9 2 3" xfId="164" xr:uid="{00000000-0005-0000-0000-000063000000}"/>
    <cellStyle name="Normální 9 3" xfId="138" xr:uid="{00000000-0005-0000-0000-000064000000}"/>
    <cellStyle name="Normální 9 4" xfId="165" xr:uid="{00000000-0005-0000-0000-000065000000}"/>
    <cellStyle name="normální_meszpr 12_2011-draft pro úpravy" xfId="42" xr:uid="{00000000-0005-0000-0000-000066000000}"/>
    <cellStyle name="Pevný" xfId="125" xr:uid="{00000000-0005-0000-0000-000067000000}"/>
    <cellStyle name="Poznámka" xfId="27" builtinId="10" customBuiltin="1"/>
    <cellStyle name="Procenta" xfId="41" builtinId="5"/>
    <cellStyle name="Procenta 2" xfId="44" xr:uid="{00000000-0005-0000-0000-00006A000000}"/>
    <cellStyle name="Procenta 2 2" xfId="50" xr:uid="{00000000-0005-0000-0000-00006B000000}"/>
    <cellStyle name="Procenta 2 3" xfId="102" xr:uid="{00000000-0005-0000-0000-00006C000000}"/>
    <cellStyle name="Procenta 3" xfId="105" xr:uid="{00000000-0005-0000-0000-00006D000000}"/>
    <cellStyle name="Procenta 3 2" xfId="129" xr:uid="{00000000-0005-0000-0000-00006E000000}"/>
    <cellStyle name="Procenta 3 2 2" xfId="148" xr:uid="{00000000-0005-0000-0000-00006F000000}"/>
    <cellStyle name="Procenta 3 2 3" xfId="166" xr:uid="{00000000-0005-0000-0000-000070000000}"/>
    <cellStyle name="Procenta 3 3" xfId="143" xr:uid="{00000000-0005-0000-0000-000071000000}"/>
    <cellStyle name="Procenta 3 4" xfId="167" xr:uid="{00000000-0005-0000-0000-000072000000}"/>
    <cellStyle name="Procenta 4" xfId="173" xr:uid="{BB4B7D1F-01B3-433F-BA24-9D066AF4D4CC}"/>
    <cellStyle name="Propojená buňka" xfId="28" builtinId="24" customBuiltin="1"/>
    <cellStyle name="SAPBEXaggData" xfId="51" xr:uid="{00000000-0005-0000-0000-000074000000}"/>
    <cellStyle name="SAPBEXaggDataEmph" xfId="62" xr:uid="{00000000-0005-0000-0000-000075000000}"/>
    <cellStyle name="SAPBEXaggItem" xfId="52" xr:uid="{00000000-0005-0000-0000-000076000000}"/>
    <cellStyle name="SAPBEXaggItemX" xfId="63" xr:uid="{00000000-0005-0000-0000-000077000000}"/>
    <cellStyle name="SAPBEXexcBad7" xfId="64" xr:uid="{00000000-0005-0000-0000-000078000000}"/>
    <cellStyle name="SAPBEXexcBad8" xfId="65" xr:uid="{00000000-0005-0000-0000-000079000000}"/>
    <cellStyle name="SAPBEXexcBad9" xfId="66" xr:uid="{00000000-0005-0000-0000-00007A000000}"/>
    <cellStyle name="SAPBEXexcCritical4" xfId="67" xr:uid="{00000000-0005-0000-0000-00007B000000}"/>
    <cellStyle name="SAPBEXexcCritical5" xfId="68" xr:uid="{00000000-0005-0000-0000-00007C000000}"/>
    <cellStyle name="SAPBEXexcCritical6" xfId="69" xr:uid="{00000000-0005-0000-0000-00007D000000}"/>
    <cellStyle name="SAPBEXexcGood1" xfId="70" xr:uid="{00000000-0005-0000-0000-00007E000000}"/>
    <cellStyle name="SAPBEXexcGood2" xfId="71" xr:uid="{00000000-0005-0000-0000-00007F000000}"/>
    <cellStyle name="SAPBEXexcGood3" xfId="72" xr:uid="{00000000-0005-0000-0000-000080000000}"/>
    <cellStyle name="SAPBEXfilterDrill" xfId="73" xr:uid="{00000000-0005-0000-0000-000081000000}"/>
    <cellStyle name="SAPBEXfilterItem" xfId="74" xr:uid="{00000000-0005-0000-0000-000082000000}"/>
    <cellStyle name="SAPBEXfilterText" xfId="75" xr:uid="{00000000-0005-0000-0000-000083000000}"/>
    <cellStyle name="SAPBEXformats" xfId="76" xr:uid="{00000000-0005-0000-0000-000084000000}"/>
    <cellStyle name="SAPBEXheaderItem" xfId="77" xr:uid="{00000000-0005-0000-0000-000085000000}"/>
    <cellStyle name="SAPBEXheaderText" xfId="78" xr:uid="{00000000-0005-0000-0000-000086000000}"/>
    <cellStyle name="SAPBEXHLevel0" xfId="79" xr:uid="{00000000-0005-0000-0000-000087000000}"/>
    <cellStyle name="SAPBEXHLevel0X" xfId="80" xr:uid="{00000000-0005-0000-0000-000088000000}"/>
    <cellStyle name="SAPBEXHLevel1" xfId="81" xr:uid="{00000000-0005-0000-0000-000089000000}"/>
    <cellStyle name="SAPBEXHLevel1X" xfId="82" xr:uid="{00000000-0005-0000-0000-00008A000000}"/>
    <cellStyle name="SAPBEXHLevel2" xfId="83" xr:uid="{00000000-0005-0000-0000-00008B000000}"/>
    <cellStyle name="SAPBEXHLevel2X" xfId="84" xr:uid="{00000000-0005-0000-0000-00008C000000}"/>
    <cellStyle name="SAPBEXHLevel3" xfId="85" xr:uid="{00000000-0005-0000-0000-00008D000000}"/>
    <cellStyle name="SAPBEXHLevel3X" xfId="86" xr:uid="{00000000-0005-0000-0000-00008E000000}"/>
    <cellStyle name="SAPBEXchaText" xfId="53" xr:uid="{00000000-0005-0000-0000-00008F000000}"/>
    <cellStyle name="SAPBEXresData" xfId="87" xr:uid="{00000000-0005-0000-0000-000090000000}"/>
    <cellStyle name="SAPBEXresDataEmph" xfId="88" xr:uid="{00000000-0005-0000-0000-000091000000}"/>
    <cellStyle name="SAPBEXresItem" xfId="89" xr:uid="{00000000-0005-0000-0000-000092000000}"/>
    <cellStyle name="SAPBEXresItemX" xfId="90" xr:uid="{00000000-0005-0000-0000-000093000000}"/>
    <cellStyle name="SAPBEXstdData" xfId="54" xr:uid="{00000000-0005-0000-0000-000094000000}"/>
    <cellStyle name="SAPBEXstdDataEmph" xfId="91" xr:uid="{00000000-0005-0000-0000-000095000000}"/>
    <cellStyle name="SAPBEXstdItem" xfId="46" xr:uid="{00000000-0005-0000-0000-000096000000}"/>
    <cellStyle name="SAPBEXstdItemX" xfId="92" xr:uid="{00000000-0005-0000-0000-000097000000}"/>
    <cellStyle name="SAPBEXtitle" xfId="93" xr:uid="{00000000-0005-0000-0000-000098000000}"/>
    <cellStyle name="SAPBEXundefined" xfId="94" xr:uid="{00000000-0005-0000-0000-000099000000}"/>
    <cellStyle name="Správně" xfId="29" builtinId="26" customBuiltin="1"/>
    <cellStyle name="Špatně" xfId="19" builtinId="27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áhlaví 1" xfId="126" xr:uid="{00000000-0005-0000-0000-0000A0000000}"/>
    <cellStyle name="Záhlaví 2" xfId="127" xr:uid="{00000000-0005-0000-0000-0000A1000000}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2" defaultPivotStyle="PivotStyleLight16"/>
  <colors>
    <mruColors>
      <color rgb="FFF7C9C7"/>
      <color rgb="FF646363"/>
      <color rgb="FFF0948F"/>
      <color rgb="FF000000"/>
      <color rgb="FFE86159"/>
      <color rgb="FFDF2B20"/>
      <color rgb="FFC7CCD6"/>
      <color rgb="FF9196B0"/>
      <color rgb="FF596387"/>
      <color rgb="FF233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'3'!$O$5</c:f>
              <c:strCache>
                <c:ptCount val="1"/>
              </c:strCache>
            </c:strRef>
          </c:tx>
          <c:spPr>
            <a:solidFill>
              <a:srgbClr val="233060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C98-4D4F-B5B8-A007A8ABFA98}"/>
            </c:ext>
          </c:extLst>
        </c:ser>
        <c:ser>
          <c:idx val="1"/>
          <c:order val="1"/>
          <c:tx>
            <c:strRef>
              <c:f>'3'!$O$6</c:f>
              <c:strCache>
                <c:ptCount val="1"/>
              </c:strCache>
            </c:strRef>
          </c:tx>
          <c:spPr>
            <a:solidFill>
              <a:srgbClr val="596387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C98-4D4F-B5B8-A007A8ABFA98}"/>
            </c:ext>
          </c:extLst>
        </c:ser>
        <c:ser>
          <c:idx val="2"/>
          <c:order val="2"/>
          <c:tx>
            <c:strRef>
              <c:f>'3'!$O$7</c:f>
              <c:strCache>
                <c:ptCount val="1"/>
              </c:strCache>
            </c:strRef>
          </c:tx>
          <c:spPr>
            <a:solidFill>
              <a:srgbClr val="9196B0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C98-4D4F-B5B8-A007A8ABFA98}"/>
            </c:ext>
          </c:extLst>
        </c:ser>
        <c:ser>
          <c:idx val="3"/>
          <c:order val="3"/>
          <c:tx>
            <c:strRef>
              <c:f>'3'!$O$8</c:f>
              <c:strCache>
                <c:ptCount val="1"/>
              </c:strCache>
            </c:strRef>
          </c:tx>
          <c:spPr>
            <a:solidFill>
              <a:srgbClr val="C7CCD6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C98-4D4F-B5B8-A007A8ABFA98}"/>
            </c:ext>
          </c:extLst>
        </c:ser>
        <c:ser>
          <c:idx val="4"/>
          <c:order val="4"/>
          <c:tx>
            <c:strRef>
              <c:f>'3'!$O$9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C98-4D4F-B5B8-A007A8ABFA98}"/>
            </c:ext>
          </c:extLst>
        </c:ser>
        <c:ser>
          <c:idx val="5"/>
          <c:order val="5"/>
          <c:tx>
            <c:strRef>
              <c:f>'3'!$O$10</c:f>
              <c:strCache>
                <c:ptCount val="1"/>
              </c:strCache>
            </c:strRef>
          </c:tx>
          <c:spPr>
            <a:solidFill>
              <a:srgbClr val="E86159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C98-4D4F-B5B8-A007A8AB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32640"/>
        <c:axId val="222034176"/>
      </c:barChart>
      <c:catAx>
        <c:axId val="22203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2034176"/>
        <c:crosses val="autoZero"/>
        <c:auto val="1"/>
        <c:lblAlgn val="ctr"/>
        <c:lblOffset val="100"/>
        <c:noMultiLvlLbl val="0"/>
      </c:catAx>
      <c:valAx>
        <c:axId val="222034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0326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8C4-48C4-814A-3670A97690A4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8C4-48C4-814A-3670A97690A4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8C4-48C4-814A-3670A97690A4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98C4-48C4-814A-3670A97690A4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98C4-48C4-814A-3670A97690A4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98C4-48C4-814A-3670A97690A4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98C4-48C4-814A-3670A97690A4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98C4-48C4-814A-3670A97690A4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98C4-48C4-814A-3670A97690A4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98C4-48C4-814A-3670A97690A4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98C4-48C4-814A-3670A97690A4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98C4-48C4-814A-3670A97690A4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98C4-48C4-814A-3670A97690A4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98C4-48C4-814A-3670A97690A4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98C4-48C4-814A-3670A97690A4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98C4-48C4-814A-3670A9769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'14.12'!$L$19:$L$26</c:f>
              <c:numCache>
                <c:formatCode>General</c:formatCode>
                <c:ptCount val="8"/>
              </c:numCache>
            </c:numRef>
          </c:cat>
          <c:val>
            <c:numRef>
              <c:f>'14.12'!$M$19:$M$26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E73F-4CA1-94C9-939A5499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74880"/>
        <c:axId val="285276416"/>
      </c:barChart>
      <c:catAx>
        <c:axId val="28527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276416"/>
        <c:crosses val="autoZero"/>
        <c:auto val="1"/>
        <c:lblAlgn val="ctr"/>
        <c:lblOffset val="100"/>
        <c:noMultiLvlLbl val="0"/>
      </c:catAx>
      <c:valAx>
        <c:axId val="2852764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2748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2E1-43CD-A1A1-505FD1A893FD}"/>
              </c:ext>
            </c:extLst>
          </c:dPt>
          <c:cat>
            <c:numRef>
              <c:f>'14.13'!$J$19:$J$26</c:f>
              <c:numCache>
                <c:formatCode>General</c:formatCode>
                <c:ptCount val="8"/>
              </c:numCache>
            </c:numRef>
          </c:cat>
          <c:val>
            <c:numRef>
              <c:f>'14.13'!$K$19:$K$26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52E1-43CD-A1A1-505FD1A89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'14.13'!$H$19:$H$22</c:f>
              <c:numCache>
                <c:formatCode>0.0</c:formatCode>
                <c:ptCount val="4"/>
              </c:numCache>
            </c:numRef>
          </c:cat>
          <c:val>
            <c:numRef>
              <c:f>'14.13'!$I$19:$I$22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656E-4ECF-8A0D-3E8684471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055616"/>
        <c:axId val="285069696"/>
      </c:barChart>
      <c:catAx>
        <c:axId val="2850556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069696"/>
        <c:crosses val="autoZero"/>
        <c:auto val="1"/>
        <c:lblAlgn val="ctr"/>
        <c:lblOffset val="100"/>
        <c:noMultiLvlLbl val="0"/>
      </c:catAx>
      <c:valAx>
        <c:axId val="28506969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0556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'14.13'!$H$31:$H$38</c:f>
              <c:numCache>
                <c:formatCode>General</c:formatCode>
                <c:ptCount val="8"/>
              </c:numCache>
            </c:numRef>
          </c:cat>
          <c:val>
            <c:numRef>
              <c:f>'14.13'!$I$31:$I$38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94C9-4CD4-B0AC-45A08BAC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106560"/>
        <c:axId val="285108096"/>
      </c:barChart>
      <c:catAx>
        <c:axId val="285106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108096"/>
        <c:crosses val="autoZero"/>
        <c:auto val="1"/>
        <c:lblAlgn val="ctr"/>
        <c:lblOffset val="100"/>
        <c:noMultiLvlLbl val="0"/>
      </c:catAx>
      <c:valAx>
        <c:axId val="2851080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1065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E41F-4ADC-AC16-F15E8BEBFAF0}"/>
            </c:ext>
          </c:extLst>
        </c:ser>
        <c:ser>
          <c:idx val="1"/>
          <c:order val="1"/>
          <c:tx>
            <c:strRef>
              <c:f>'14.13'!$J$32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E41F-4ADC-AC16-F15E8BEBFAF0}"/>
            </c:ext>
          </c:extLst>
        </c:ser>
        <c:ser>
          <c:idx val="2"/>
          <c:order val="2"/>
          <c:tx>
            <c:strRef>
              <c:f>'14.13'!$J$33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41F-4ADC-AC16-F15E8BEBFAF0}"/>
            </c:ext>
          </c:extLst>
        </c:ser>
        <c:ser>
          <c:idx val="3"/>
          <c:order val="3"/>
          <c:tx>
            <c:strRef>
              <c:f>'14.13'!$J$34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E41F-4ADC-AC16-F15E8BEBFAF0}"/>
            </c:ext>
          </c:extLst>
        </c:ser>
        <c:ser>
          <c:idx val="4"/>
          <c:order val="4"/>
          <c:tx>
            <c:strRef>
              <c:f>'14.13'!$J$35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41F-4ADC-AC16-F15E8BEBFAF0}"/>
            </c:ext>
          </c:extLst>
        </c:ser>
        <c:ser>
          <c:idx val="5"/>
          <c:order val="5"/>
          <c:tx>
            <c:strRef>
              <c:f>'14.13'!$J$36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E41F-4ADC-AC16-F15E8BEBFAF0}"/>
            </c:ext>
          </c:extLst>
        </c:ser>
        <c:ser>
          <c:idx val="6"/>
          <c:order val="6"/>
          <c:tx>
            <c:strRef>
              <c:f>'14.13'!$J$37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E41F-4ADC-AC16-F15E8BEBFAF0}"/>
            </c:ext>
          </c:extLst>
        </c:ser>
        <c:ser>
          <c:idx val="7"/>
          <c:order val="7"/>
          <c:tx>
            <c:strRef>
              <c:f>'14.13'!$J$38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E41F-4ADC-AC16-F15E8BEBF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157632"/>
        <c:axId val="285163520"/>
      </c:barChart>
      <c:catAx>
        <c:axId val="28515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163520"/>
        <c:crosses val="autoZero"/>
        <c:auto val="1"/>
        <c:lblAlgn val="ctr"/>
        <c:lblOffset val="100"/>
        <c:noMultiLvlLbl val="0"/>
      </c:catAx>
      <c:valAx>
        <c:axId val="285163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15763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'14.13'!$L$19:$L$26</c:f>
              <c:numCache>
                <c:formatCode>General</c:formatCode>
                <c:ptCount val="8"/>
              </c:numCache>
            </c:numRef>
          </c:cat>
          <c:val>
            <c:numRef>
              <c:f>'14.13'!$M$19:$M$26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3D0B-4998-B3D0-ED4CA6CB4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197056"/>
        <c:axId val="285198592"/>
      </c:barChart>
      <c:catAx>
        <c:axId val="28519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198592"/>
        <c:crosses val="autoZero"/>
        <c:auto val="1"/>
        <c:lblAlgn val="ctr"/>
        <c:lblOffset val="100"/>
        <c:noMultiLvlLbl val="0"/>
      </c:catAx>
      <c:valAx>
        <c:axId val="2851985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1970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D537-48D4-AE83-88E08A54BD35}"/>
              </c:ext>
            </c:extLst>
          </c:dPt>
          <c:cat>
            <c:numRef>
              <c:f>'14.14'!$J$19:$J$26</c:f>
              <c:numCache>
                <c:formatCode>General</c:formatCode>
                <c:ptCount val="8"/>
              </c:numCache>
            </c:numRef>
          </c:cat>
          <c:val>
            <c:numRef>
              <c:f>'14.14'!$K$19:$K$26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D537-48D4-AE83-88E08A54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'14.14'!$H$19:$H$22</c:f>
              <c:numCache>
                <c:formatCode>0.0</c:formatCode>
                <c:ptCount val="4"/>
              </c:numCache>
            </c:numRef>
          </c:cat>
          <c:val>
            <c:numRef>
              <c:f>'14.14'!$I$19:$I$22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CD1-4109-B99F-21BE67C49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416064"/>
        <c:axId val="285426048"/>
      </c:barChart>
      <c:catAx>
        <c:axId val="28541606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426048"/>
        <c:crosses val="autoZero"/>
        <c:auto val="1"/>
        <c:lblAlgn val="ctr"/>
        <c:lblOffset val="100"/>
        <c:noMultiLvlLbl val="0"/>
      </c:catAx>
      <c:valAx>
        <c:axId val="28542604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4160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'14.14'!$H$31:$H$38</c:f>
              <c:numCache>
                <c:formatCode>General</c:formatCode>
                <c:ptCount val="8"/>
              </c:numCache>
            </c:numRef>
          </c:cat>
          <c:val>
            <c:numRef>
              <c:f>'14.14'!$I$31:$I$38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533A-4656-9AE8-AC2CE5CF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442432"/>
        <c:axId val="285443968"/>
      </c:barChart>
      <c:catAx>
        <c:axId val="285442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443968"/>
        <c:crosses val="autoZero"/>
        <c:auto val="1"/>
        <c:lblAlgn val="ctr"/>
        <c:lblOffset val="100"/>
        <c:noMultiLvlLbl val="0"/>
      </c:catAx>
      <c:valAx>
        <c:axId val="2854439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4424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126-45DC-BB60-9D591292108A}"/>
            </c:ext>
          </c:extLst>
        </c:ser>
        <c:ser>
          <c:idx val="1"/>
          <c:order val="1"/>
          <c:tx>
            <c:strRef>
              <c:f>'14.14'!$J$32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126-45DC-BB60-9D591292108A}"/>
            </c:ext>
          </c:extLst>
        </c:ser>
        <c:ser>
          <c:idx val="2"/>
          <c:order val="2"/>
          <c:tx>
            <c:strRef>
              <c:f>'14.14'!$J$33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1126-45DC-BB60-9D591292108A}"/>
            </c:ext>
          </c:extLst>
        </c:ser>
        <c:ser>
          <c:idx val="3"/>
          <c:order val="3"/>
          <c:tx>
            <c:strRef>
              <c:f>'14.14'!$J$34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126-45DC-BB60-9D591292108A}"/>
            </c:ext>
          </c:extLst>
        </c:ser>
        <c:ser>
          <c:idx val="4"/>
          <c:order val="4"/>
          <c:tx>
            <c:strRef>
              <c:f>'14.14'!$J$35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126-45DC-BB60-9D591292108A}"/>
            </c:ext>
          </c:extLst>
        </c:ser>
        <c:ser>
          <c:idx val="5"/>
          <c:order val="5"/>
          <c:tx>
            <c:strRef>
              <c:f>'14.14'!$J$36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1126-45DC-BB60-9D591292108A}"/>
            </c:ext>
          </c:extLst>
        </c:ser>
        <c:ser>
          <c:idx val="6"/>
          <c:order val="6"/>
          <c:tx>
            <c:strRef>
              <c:f>'14.14'!$J$37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1126-45DC-BB60-9D591292108A}"/>
            </c:ext>
          </c:extLst>
        </c:ser>
        <c:ser>
          <c:idx val="7"/>
          <c:order val="7"/>
          <c:tx>
            <c:strRef>
              <c:f>'14.14'!$J$38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1126-45DC-BB60-9D5912921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833472"/>
        <c:axId val="285847552"/>
      </c:barChart>
      <c:catAx>
        <c:axId val="28583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847552"/>
        <c:crosses val="autoZero"/>
        <c:auto val="1"/>
        <c:lblAlgn val="ctr"/>
        <c:lblOffset val="100"/>
        <c:noMultiLvlLbl val="0"/>
      </c:catAx>
      <c:valAx>
        <c:axId val="285847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83347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Dodávky tepla </a:t>
            </a:r>
            <a:r>
              <a:rPr lang="en-US" sz="1000">
                <a:solidFill>
                  <a:schemeClr val="accent1"/>
                </a:solidFill>
              </a:rPr>
              <a:t>(</a:t>
            </a:r>
            <a:r>
              <a:rPr lang="cs-CZ" sz="1000">
                <a:solidFill>
                  <a:schemeClr val="accent1"/>
                </a:solidFill>
              </a:rPr>
              <a:t>TJ</a:t>
            </a:r>
            <a:r>
              <a:rPr lang="en-US" sz="1000">
                <a:solidFill>
                  <a:schemeClr val="accent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4.0979344729344721E-3"/>
          <c:y val="1.249123417583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877328424643471E-2"/>
          <c:y val="0.13519313304721031"/>
          <c:w val="0.88392532828191406"/>
          <c:h val="0.77047210300429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'5.1'!$A$8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'5.1'!$B$8:$M$8</c:f>
              <c:numCache>
                <c:formatCode>#\ ##0.0</c:formatCode>
                <c:ptCount val="12"/>
                <c:pt idx="0">
                  <c:v>1474.0508730000004</c:v>
                </c:pt>
                <c:pt idx="1">
                  <c:v>1169.2319560000001</c:v>
                </c:pt>
                <c:pt idx="2">
                  <c:v>1108.737165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1BF-94A4-ABB20CCABEA8}"/>
            </c:ext>
          </c:extLst>
        </c:ser>
        <c:ser>
          <c:idx val="1"/>
          <c:order val="1"/>
          <c:tx>
            <c:strRef>
              <c:f>'5.1'!$A$9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'5.1'!$B$9:$M$9</c:f>
              <c:numCache>
                <c:formatCode>#\ ##0.0</c:formatCode>
                <c:ptCount val="12"/>
                <c:pt idx="0">
                  <c:v>62.076949000000013</c:v>
                </c:pt>
                <c:pt idx="1">
                  <c:v>52.762888999999994</c:v>
                </c:pt>
                <c:pt idx="2">
                  <c:v>49.612621999999988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A-41BF-94A4-ABB20CCABEA8}"/>
            </c:ext>
          </c:extLst>
        </c:ser>
        <c:ser>
          <c:idx val="2"/>
          <c:order val="2"/>
          <c:tx>
            <c:strRef>
              <c:f>'5.1'!$A$10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'5.1'!$B$10:$M$10</c:f>
              <c:numCache>
                <c:formatCode>#\ ##0.0</c:formatCode>
                <c:ptCount val="12"/>
                <c:pt idx="0">
                  <c:v>896.01073800000017</c:v>
                </c:pt>
                <c:pt idx="1">
                  <c:v>713.15296100000012</c:v>
                </c:pt>
                <c:pt idx="2">
                  <c:v>518.30485199999998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A-41BF-94A4-ABB20CCABEA8}"/>
            </c:ext>
          </c:extLst>
        </c:ser>
        <c:ser>
          <c:idx val="3"/>
          <c:order val="3"/>
          <c:tx>
            <c:strRef>
              <c:f>'5.1'!$A$11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'5.1'!$B$11:$M$11</c:f>
              <c:numCache>
                <c:formatCode>#\ ##0.0</c:formatCode>
                <c:ptCount val="12"/>
                <c:pt idx="0">
                  <c:v>1.1522359999999998</c:v>
                </c:pt>
                <c:pt idx="1">
                  <c:v>1.917772</c:v>
                </c:pt>
                <c:pt idx="2">
                  <c:v>3.9437879999999996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BA-41BF-94A4-ABB20CCABEA8}"/>
            </c:ext>
          </c:extLst>
        </c:ser>
        <c:ser>
          <c:idx val="4"/>
          <c:order val="4"/>
          <c:tx>
            <c:strRef>
              <c:f>'5.1'!$A$12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'5.1'!$B$12:$M$12</c:f>
              <c:numCache>
                <c:formatCode>#\ ##0.0</c:formatCode>
                <c:ptCount val="12"/>
                <c:pt idx="0">
                  <c:v>2.6733269999999996</c:v>
                </c:pt>
                <c:pt idx="1">
                  <c:v>2.4404620000000001</c:v>
                </c:pt>
                <c:pt idx="2">
                  <c:v>2.8745310000000002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BA-41BF-94A4-ABB20CCABEA8}"/>
            </c:ext>
          </c:extLst>
        </c:ser>
        <c:ser>
          <c:idx val="5"/>
          <c:order val="5"/>
          <c:tx>
            <c:strRef>
              <c:f>'5.1'!$A$13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'5.1'!$B$13:$M$13</c:f>
              <c:numCache>
                <c:formatCode>#\ ##0.0</c:formatCode>
                <c:ptCount val="12"/>
                <c:pt idx="0">
                  <c:v>3.8780999999999996E-2</c:v>
                </c:pt>
                <c:pt idx="1">
                  <c:v>3.0897000000000001E-2</c:v>
                </c:pt>
                <c:pt idx="2">
                  <c:v>4.0223000000000002E-2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BA-41BF-94A4-ABB20CCABEA8}"/>
            </c:ext>
          </c:extLst>
        </c:ser>
        <c:ser>
          <c:idx val="6"/>
          <c:order val="6"/>
          <c:tx>
            <c:strRef>
              <c:f>'5.1'!$A$14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'5.1'!$B$14:$M$14</c:f>
              <c:numCache>
                <c:formatCode>#\ ##0.0</c:formatCode>
                <c:ptCount val="12"/>
                <c:pt idx="0">
                  <c:v>5592.0492370000002</c:v>
                </c:pt>
                <c:pt idx="1">
                  <c:v>4113.0254059999988</c:v>
                </c:pt>
                <c:pt idx="2">
                  <c:v>3419.5594419999993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BA-41BF-94A4-ABB20CCABEA8}"/>
            </c:ext>
          </c:extLst>
        </c:ser>
        <c:ser>
          <c:idx val="7"/>
          <c:order val="7"/>
          <c:tx>
            <c:strRef>
              <c:f>'5.1'!$A$15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'5.1'!$B$15:$M$15</c:f>
              <c:numCache>
                <c:formatCode>#\ ##0.0</c:formatCode>
                <c:ptCount val="12"/>
                <c:pt idx="0">
                  <c:v>126.93528999999999</c:v>
                </c:pt>
                <c:pt idx="1">
                  <c:v>113.68253</c:v>
                </c:pt>
                <c:pt idx="2">
                  <c:v>121.01683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BA-41BF-94A4-ABB20CCABEA8}"/>
            </c:ext>
          </c:extLst>
        </c:ser>
        <c:ser>
          <c:idx val="8"/>
          <c:order val="8"/>
          <c:tx>
            <c:strRef>
              <c:f>'5.1'!$A$16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'5.1'!$B$16:$M$16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BA-41BF-94A4-ABB20CCABEA8}"/>
            </c:ext>
          </c:extLst>
        </c:ser>
        <c:ser>
          <c:idx val="9"/>
          <c:order val="9"/>
          <c:tx>
            <c:strRef>
              <c:f>'5.1'!$A$17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'5.1'!$B$17:$M$17</c:f>
              <c:numCache>
                <c:formatCode>#\ ##0.0</c:formatCode>
                <c:ptCount val="12"/>
                <c:pt idx="0">
                  <c:v>122.152715</c:v>
                </c:pt>
                <c:pt idx="1">
                  <c:v>119.177014</c:v>
                </c:pt>
                <c:pt idx="2">
                  <c:v>98.839094000000003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BA-41BF-94A4-ABB20CCABEA8}"/>
            </c:ext>
          </c:extLst>
        </c:ser>
        <c:ser>
          <c:idx val="10"/>
          <c:order val="10"/>
          <c:tx>
            <c:strRef>
              <c:f>'5.1'!$A$18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'5.1'!$B$18:$M$18</c:f>
              <c:numCache>
                <c:formatCode>#\ ##0.0</c:formatCode>
                <c:ptCount val="12"/>
                <c:pt idx="0">
                  <c:v>9.9789359999999991</c:v>
                </c:pt>
                <c:pt idx="1">
                  <c:v>9.5715029999999999</c:v>
                </c:pt>
                <c:pt idx="2">
                  <c:v>4.3192219999999999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BA-41BF-94A4-ABB20CCABEA8}"/>
            </c:ext>
          </c:extLst>
        </c:ser>
        <c:ser>
          <c:idx val="11"/>
          <c:order val="11"/>
          <c:tx>
            <c:strRef>
              <c:f>'5.1'!$A$19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'5.1'!$B$19:$M$19</c:f>
              <c:numCache>
                <c:formatCode>#\ ##0.0</c:formatCode>
                <c:ptCount val="12"/>
                <c:pt idx="0">
                  <c:v>375.69435699999997</c:v>
                </c:pt>
                <c:pt idx="1">
                  <c:v>325.58203500000002</c:v>
                </c:pt>
                <c:pt idx="2">
                  <c:v>294.47743099999997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BA-41BF-94A4-ABB20CCABEA8}"/>
            </c:ext>
          </c:extLst>
        </c:ser>
        <c:ser>
          <c:idx val="12"/>
          <c:order val="12"/>
          <c:tx>
            <c:strRef>
              <c:f>'5.1'!$A$20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val>
            <c:numRef>
              <c:f>'5.1'!$B$20:$M$20</c:f>
              <c:numCache>
                <c:formatCode>#\ ##0.0</c:formatCode>
                <c:ptCount val="12"/>
                <c:pt idx="0">
                  <c:v>220.09222299999996</c:v>
                </c:pt>
                <c:pt idx="1">
                  <c:v>195.36588500000002</c:v>
                </c:pt>
                <c:pt idx="2">
                  <c:v>190.431309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BA-41BF-94A4-ABB20CCABEA8}"/>
            </c:ext>
          </c:extLst>
        </c:ser>
        <c:ser>
          <c:idx val="13"/>
          <c:order val="13"/>
          <c:tx>
            <c:strRef>
              <c:f>'5.1'!$A$21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'5.1'!$B$21:$M$21</c:f>
              <c:numCache>
                <c:formatCode>#\ ##0.0</c:formatCode>
                <c:ptCount val="12"/>
                <c:pt idx="0">
                  <c:v>1.0940000000000001E-3</c:v>
                </c:pt>
                <c:pt idx="1">
                  <c:v>1.6719999999999999E-3</c:v>
                </c:pt>
                <c:pt idx="2">
                  <c:v>2.094E-2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BA-41BF-94A4-ABB20CCABEA8}"/>
            </c:ext>
          </c:extLst>
        </c:ser>
        <c:ser>
          <c:idx val="14"/>
          <c:order val="14"/>
          <c:tx>
            <c:strRef>
              <c:f>'5.1'!$A$22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val>
            <c:numRef>
              <c:f>'5.1'!$B$22:$M$22</c:f>
              <c:numCache>
                <c:formatCode>#\ ##0.0</c:formatCode>
                <c:ptCount val="12"/>
                <c:pt idx="0">
                  <c:v>55.618932000000001</c:v>
                </c:pt>
                <c:pt idx="1">
                  <c:v>25.584150000000001</c:v>
                </c:pt>
                <c:pt idx="2">
                  <c:v>8.1597780000000011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BA-41BF-94A4-ABB20CCABEA8}"/>
            </c:ext>
          </c:extLst>
        </c:ser>
        <c:ser>
          <c:idx val="15"/>
          <c:order val="15"/>
          <c:tx>
            <c:strRef>
              <c:f>'5.1'!$A$23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val>
            <c:numRef>
              <c:f>'5.1'!$B$23:$M$23</c:f>
              <c:numCache>
                <c:formatCode>#\ ##0.0</c:formatCode>
                <c:ptCount val="12"/>
                <c:pt idx="0">
                  <c:v>3815.4184670000013</c:v>
                </c:pt>
                <c:pt idx="1">
                  <c:v>2797.7839810000014</c:v>
                </c:pt>
                <c:pt idx="2">
                  <c:v>2145.0783350000002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5BA-41BF-94A4-ABB20CCA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740736"/>
        <c:axId val="232742272"/>
      </c:barChart>
      <c:catAx>
        <c:axId val="23274073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2742272"/>
        <c:crosses val="autoZero"/>
        <c:auto val="1"/>
        <c:lblAlgn val="ctr"/>
        <c:lblOffset val="100"/>
        <c:noMultiLvlLbl val="0"/>
      </c:catAx>
      <c:valAx>
        <c:axId val="232742272"/>
        <c:scaling>
          <c:orientation val="minMax"/>
          <c:max val="13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740736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'14.14'!$L$19:$L$26</c:f>
              <c:numCache>
                <c:formatCode>General</c:formatCode>
                <c:ptCount val="8"/>
              </c:numCache>
            </c:numRef>
          </c:cat>
          <c:val>
            <c:numRef>
              <c:f>'14.14'!$M$19:$M$26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B93-48FA-B3B3-850B24C8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541120"/>
        <c:axId val="285542656"/>
      </c:barChart>
      <c:catAx>
        <c:axId val="285541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542656"/>
        <c:crosses val="autoZero"/>
        <c:auto val="1"/>
        <c:lblAlgn val="ctr"/>
        <c:lblOffset val="100"/>
        <c:noMultiLvlLbl val="0"/>
      </c:catAx>
      <c:valAx>
        <c:axId val="2855426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5411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accent1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accent1"/>
                </a:solidFill>
              </a:rPr>
              <a:t>sektorů</a:t>
            </a:r>
            <a:r>
              <a:rPr lang="cs-CZ" sz="1000" baseline="0">
                <a:solidFill>
                  <a:schemeClr val="accent1"/>
                </a:solidFill>
              </a:rPr>
              <a:t> národního hospodářství</a:t>
            </a:r>
            <a:r>
              <a:rPr lang="cs-CZ" sz="1000">
                <a:solidFill>
                  <a:schemeClr val="accent1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4519059261955624E-3"/>
          <c:y val="1.521556444014360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95987988995373"/>
          <c:y val="0.27036963695923538"/>
          <c:w val="0.68446892538024695"/>
          <c:h val="0.574098889812686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'8.3'!$A$27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('8.3'!$B$27,'8.3'!$D$27,'8.3'!$F$27)</c:f>
              <c:numCache>
                <c:formatCode>#\ ##0.0</c:formatCode>
                <c:ptCount val="3"/>
                <c:pt idx="0">
                  <c:v>76734.237999999998</c:v>
                </c:pt>
                <c:pt idx="1">
                  <c:v>63768.922999999988</c:v>
                </c:pt>
                <c:pt idx="2">
                  <c:v>43654.758000000002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9-4846-9F8F-A0822549C499}"/>
            </c:ext>
          </c:extLst>
        </c:ser>
        <c:ser>
          <c:idx val="1"/>
          <c:order val="1"/>
          <c:tx>
            <c:strRef>
              <c:f>'8.3'!$A$28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('8.3'!$B$28,'8.3'!$D$28,'8.3'!$F$28)</c:f>
              <c:numCache>
                <c:formatCode>#\ ##0.0</c:formatCode>
                <c:ptCount val="3"/>
                <c:pt idx="0">
                  <c:v>1300.8399999999999</c:v>
                </c:pt>
                <c:pt idx="1">
                  <c:v>923.33</c:v>
                </c:pt>
                <c:pt idx="2">
                  <c:v>570.35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9-4846-9F8F-A0822549C499}"/>
            </c:ext>
          </c:extLst>
        </c:ser>
        <c:ser>
          <c:idx val="2"/>
          <c:order val="2"/>
          <c:tx>
            <c:strRef>
              <c:f>'8.3'!$A$29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('8.3'!$B$29,'8.3'!$D$29,'8.3'!$F$29)</c:f>
              <c:numCache>
                <c:formatCode>#\ ##0.0</c:formatCode>
                <c:ptCount val="3"/>
                <c:pt idx="0">
                  <c:v>127</c:v>
                </c:pt>
                <c:pt idx="1">
                  <c:v>89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9-4846-9F8F-A0822549C499}"/>
            </c:ext>
          </c:extLst>
        </c:ser>
        <c:ser>
          <c:idx val="3"/>
          <c:order val="3"/>
          <c:tx>
            <c:strRef>
              <c:f>'8.3'!$A$30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('8.3'!$B$30,'8.3'!$D$30,'8.3'!$F$30)</c:f>
              <c:numCache>
                <c:formatCode>#\ ##0.0</c:formatCode>
                <c:ptCount val="3"/>
                <c:pt idx="0">
                  <c:v>378.56</c:v>
                </c:pt>
                <c:pt idx="1">
                  <c:v>288.01</c:v>
                </c:pt>
                <c:pt idx="2">
                  <c:v>219.32999999999998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9-4846-9F8F-A0822549C499}"/>
            </c:ext>
          </c:extLst>
        </c:ser>
        <c:ser>
          <c:idx val="4"/>
          <c:order val="4"/>
          <c:tx>
            <c:strRef>
              <c:f>'8.3'!$A$31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('8.3'!$B$31,'8.3'!$D$31,'8.3'!$F$31)</c:f>
              <c:numCache>
                <c:formatCode>#\ ##0.0</c:formatCode>
                <c:ptCount val="3"/>
                <c:pt idx="0">
                  <c:v>4249.9259999999995</c:v>
                </c:pt>
                <c:pt idx="1">
                  <c:v>3443.0280000000002</c:v>
                </c:pt>
                <c:pt idx="2">
                  <c:v>2800.3739999999998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9-4846-9F8F-A0822549C499}"/>
            </c:ext>
          </c:extLst>
        </c:ser>
        <c:ser>
          <c:idx val="5"/>
          <c:order val="5"/>
          <c:tx>
            <c:strRef>
              <c:f>'8.3'!$A$32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('8.3'!$B$32,'8.3'!$D$32,'8.3'!$F$32)</c:f>
              <c:numCache>
                <c:formatCode>#\ ##0.0</c:formatCode>
                <c:ptCount val="3"/>
                <c:pt idx="0">
                  <c:v>472666.71799999999</c:v>
                </c:pt>
                <c:pt idx="1">
                  <c:v>354779.41699999996</c:v>
                </c:pt>
                <c:pt idx="2">
                  <c:v>252116.03299999997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9-4846-9F8F-A0822549C499}"/>
            </c:ext>
          </c:extLst>
        </c:ser>
        <c:ser>
          <c:idx val="6"/>
          <c:order val="6"/>
          <c:tx>
            <c:strRef>
              <c:f>'8.3'!$A$33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('8.3'!$B$33,'8.3'!$D$33,'8.3'!$F$33)</c:f>
              <c:numCache>
                <c:formatCode>#\ ##0.0</c:formatCode>
                <c:ptCount val="3"/>
                <c:pt idx="0">
                  <c:v>140767.30200000003</c:v>
                </c:pt>
                <c:pt idx="1">
                  <c:v>101852.95500000002</c:v>
                </c:pt>
                <c:pt idx="2">
                  <c:v>70370.755000000005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F9-4846-9F8F-A0822549C499}"/>
            </c:ext>
          </c:extLst>
        </c:ser>
        <c:ser>
          <c:idx val="7"/>
          <c:order val="7"/>
          <c:tx>
            <c:strRef>
              <c:f>'8.3'!$A$34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('8.3'!$B$34,'8.3'!$D$34,'8.3'!$F$34)</c:f>
              <c:numCache>
                <c:formatCode>#\ ##0.0</c:formatCode>
                <c:ptCount val="3"/>
                <c:pt idx="0">
                  <c:v>128493.959</c:v>
                </c:pt>
                <c:pt idx="1">
                  <c:v>95068.447</c:v>
                </c:pt>
                <c:pt idx="2">
                  <c:v>67263.482999999978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F9-4846-9F8F-A0822549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5740416"/>
        <c:axId val="285742208"/>
      </c:barChart>
      <c:catAx>
        <c:axId val="28574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5742208"/>
        <c:crosses val="autoZero"/>
        <c:auto val="1"/>
        <c:lblAlgn val="ctr"/>
        <c:lblOffset val="100"/>
        <c:noMultiLvlLbl val="0"/>
      </c:catAx>
      <c:valAx>
        <c:axId val="28574220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57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894E-4"/>
          <c:y val="1.49812557359335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5028111568072E-2"/>
          <c:y val="0.23239703888559379"/>
          <c:w val="0.78878078392027584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'8.3'!$A$38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'8.3'!$B$38</c:f>
              <c:numCache>
                <c:formatCode>0.0%</c:formatCode>
                <c:ptCount val="1"/>
                <c:pt idx="0">
                  <c:v>3.9958147422913599E-2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1-41FA-B525-72907D9A7F76}"/>
            </c:ext>
          </c:extLst>
        </c:ser>
        <c:ser>
          <c:idx val="1"/>
          <c:order val="1"/>
          <c:tx>
            <c:strRef>
              <c:f>'8.3'!$A$39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'8.3'!$B$39</c:f>
              <c:numCache>
                <c:formatCode>0.0%</c:formatCode>
                <c:ptCount val="1"/>
                <c:pt idx="0">
                  <c:v>5.6476355598552692E-2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11-41FA-B525-72907D9A7F76}"/>
            </c:ext>
          </c:extLst>
        </c:ser>
        <c:ser>
          <c:idx val="2"/>
          <c:order val="2"/>
          <c:tx>
            <c:strRef>
              <c:f>'8.3'!$A$40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'8.3'!$B$40</c:f>
              <c:numCache>
                <c:formatCode>0.0%</c:formatCode>
                <c:ptCount val="1"/>
                <c:pt idx="0">
                  <c:v>6.7273163157782423E-2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11-41FA-B525-72907D9A7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764992"/>
        <c:axId val="285774976"/>
      </c:barChart>
      <c:catAx>
        <c:axId val="285764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5774976"/>
        <c:crosses val="autoZero"/>
        <c:auto val="1"/>
        <c:lblAlgn val="ctr"/>
        <c:lblOffset val="100"/>
        <c:noMultiLvlLbl val="0"/>
      </c:catAx>
      <c:valAx>
        <c:axId val="285774976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76499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2.8842104547346682E-2"/>
          <c:y val="0.69733351273630362"/>
          <c:w val="0.59698673133986901"/>
          <c:h val="0.2584101466747509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1.1007654639433821E-3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'8.3'!$A$10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('8.3'!$B$10,'8.3'!$D$10,'8.3'!$F$10)</c:f>
              <c:numCache>
                <c:formatCode>#\ ##0.0</c:formatCode>
                <c:ptCount val="3"/>
                <c:pt idx="0">
                  <c:v>94672.42</c:v>
                </c:pt>
                <c:pt idx="1">
                  <c:v>79108.899999999994</c:v>
                </c:pt>
                <c:pt idx="2">
                  <c:v>87316.760000000009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83A-8B0B-43BAFB2863D8}"/>
            </c:ext>
          </c:extLst>
        </c:ser>
        <c:ser>
          <c:idx val="1"/>
          <c:order val="1"/>
          <c:tx>
            <c:strRef>
              <c:f>'8.3'!$A$11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('8.3'!$B$11,'8.3'!$D$11,'8.3'!$F$11)</c:f>
              <c:numCache>
                <c:formatCode>#\ ##0.0</c:formatCode>
                <c:ptCount val="3"/>
                <c:pt idx="0">
                  <c:v>7371.1789999999992</c:v>
                </c:pt>
                <c:pt idx="1">
                  <c:v>6632.6399999999994</c:v>
                </c:pt>
                <c:pt idx="2">
                  <c:v>5937.3019999999997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83A-8B0B-43BAFB2863D8}"/>
            </c:ext>
          </c:extLst>
        </c:ser>
        <c:ser>
          <c:idx val="2"/>
          <c:order val="2"/>
          <c:tx>
            <c:strRef>
              <c:f>'8.3'!$A$12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('8.3'!$B$12,'8.3'!$D$12,'8.3'!$F$12)</c:f>
              <c:numCache>
                <c:formatCode>#\ ##0.0</c:formatCode>
                <c:ptCount val="3"/>
                <c:pt idx="0">
                  <c:v>56.09</c:v>
                </c:pt>
                <c:pt idx="1">
                  <c:v>39.729999999999997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4-483A-8B0B-43BAFB2863D8}"/>
            </c:ext>
          </c:extLst>
        </c:ser>
        <c:ser>
          <c:idx val="3"/>
          <c:order val="3"/>
          <c:tx>
            <c:strRef>
              <c:f>'8.3'!$A$13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('8.3'!$B$13,'8.3'!$D$13,'8.3'!$F$13)</c:f>
              <c:numCache>
                <c:formatCode>#\ ##0.0</c:formatCode>
                <c:ptCount val="3"/>
                <c:pt idx="0">
                  <c:v>329</c:v>
                </c:pt>
                <c:pt idx="1">
                  <c:v>341</c:v>
                </c:pt>
                <c:pt idx="2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4-483A-8B0B-43BAFB2863D8}"/>
            </c:ext>
          </c:extLst>
        </c:ser>
        <c:ser>
          <c:idx val="4"/>
          <c:order val="4"/>
          <c:tx>
            <c:strRef>
              <c:f>'8.3'!$A$14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('8.3'!$B$14,'8.3'!$D$14,'8.3'!$F$14)</c:f>
              <c:numCache>
                <c:formatCode>#\ ##0.0</c:formatCode>
                <c:ptCount val="3"/>
                <c:pt idx="0">
                  <c:v>10</c:v>
                </c:pt>
                <c:pt idx="1">
                  <c:v>31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4-483A-8B0B-43BAFB2863D8}"/>
            </c:ext>
          </c:extLst>
        </c:ser>
        <c:ser>
          <c:idx val="5"/>
          <c:order val="5"/>
          <c:tx>
            <c:strRef>
              <c:f>'8.3'!$A$15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('8.3'!$B$15,'8.3'!$D$15,'8.3'!$F$15)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44-483A-8B0B-43BAFB2863D8}"/>
            </c:ext>
          </c:extLst>
        </c:ser>
        <c:ser>
          <c:idx val="6"/>
          <c:order val="6"/>
          <c:tx>
            <c:strRef>
              <c:f>'8.3'!$A$16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('8.3'!$B$16,'8.3'!$D$16,'8.3'!$F$16)</c:f>
              <c:numCache>
                <c:formatCode>#\ ##0.0</c:formatCode>
                <c:ptCount val="3"/>
                <c:pt idx="0">
                  <c:v>6124.07</c:v>
                </c:pt>
                <c:pt idx="1">
                  <c:v>3673.14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44-483A-8B0B-43BAFB2863D8}"/>
            </c:ext>
          </c:extLst>
        </c:ser>
        <c:ser>
          <c:idx val="7"/>
          <c:order val="7"/>
          <c:tx>
            <c:strRef>
              <c:f>'8.3'!$A$17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('8.3'!$B$17,'8.3'!$D$17,'8.3'!$F$17)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44-483A-8B0B-43BAFB2863D8}"/>
            </c:ext>
          </c:extLst>
        </c:ser>
        <c:ser>
          <c:idx val="8"/>
          <c:order val="8"/>
          <c:tx>
            <c:strRef>
              <c:f>'8.3'!$A$18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('8.3'!$B$18,'8.3'!$D$18,'8.3'!$F$18)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44-483A-8B0B-43BAFB2863D8}"/>
            </c:ext>
          </c:extLst>
        </c:ser>
        <c:ser>
          <c:idx val="9"/>
          <c:order val="9"/>
          <c:tx>
            <c:strRef>
              <c:f>'8.3'!$A$19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('8.3'!$B$19,'8.3'!$D$19,'8.3'!$F$19)</c:f>
              <c:numCache>
                <c:formatCode>#\ ##0.0</c:formatCode>
                <c:ptCount val="3"/>
                <c:pt idx="0">
                  <c:v>8801.8539999999994</c:v>
                </c:pt>
                <c:pt idx="1">
                  <c:v>7693.1710000000003</c:v>
                </c:pt>
                <c:pt idx="2">
                  <c:v>7799.6749999999993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44-483A-8B0B-43BAFB2863D8}"/>
            </c:ext>
          </c:extLst>
        </c:ser>
        <c:ser>
          <c:idx val="10"/>
          <c:order val="10"/>
          <c:tx>
            <c:strRef>
              <c:f>'8.3'!$A$20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('8.3'!$B$20,'8.3'!$D$20,'8.3'!$F$20)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44-483A-8B0B-43BAFB2863D8}"/>
            </c:ext>
          </c:extLst>
        </c:ser>
        <c:ser>
          <c:idx val="11"/>
          <c:order val="11"/>
          <c:tx>
            <c:strRef>
              <c:f>'8.3'!$A$21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('8.3'!$B$21,'8.3'!$D$21,'8.3'!$F$21)</c:f>
              <c:numCache>
                <c:formatCode>#\ ##0.0</c:formatCode>
                <c:ptCount val="3"/>
                <c:pt idx="0">
                  <c:v>107867</c:v>
                </c:pt>
                <c:pt idx="1">
                  <c:v>88387</c:v>
                </c:pt>
                <c:pt idx="2">
                  <c:v>93804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B44-483A-8B0B-43BAFB2863D8}"/>
            </c:ext>
          </c:extLst>
        </c:ser>
        <c:ser>
          <c:idx val="12"/>
          <c:order val="12"/>
          <c:tx>
            <c:strRef>
              <c:f>'8.3'!$A$22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('8.3'!$B$22,'8.3'!$D$22,'8.3'!$F$22)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B44-483A-8B0B-43BAFB2863D8}"/>
            </c:ext>
          </c:extLst>
        </c:ser>
        <c:ser>
          <c:idx val="13"/>
          <c:order val="13"/>
          <c:tx>
            <c:strRef>
              <c:f>'8.3'!$A$23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('8.3'!$B$23,'8.3'!$D$23,'8.3'!$F$23)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44-483A-8B0B-43BAFB2863D8}"/>
            </c:ext>
          </c:extLst>
        </c:ser>
        <c:ser>
          <c:idx val="14"/>
          <c:order val="14"/>
          <c:tx>
            <c:strRef>
              <c:f>'8.3'!$A$24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('8.3'!$B$24,'8.3'!$D$24,'8.3'!$F$24)</c:f>
              <c:numCache>
                <c:formatCode>#\ ##0.0</c:formatCode>
                <c:ptCount val="3"/>
                <c:pt idx="0">
                  <c:v>15.081</c:v>
                </c:pt>
                <c:pt idx="1">
                  <c:v>20.966000000000001</c:v>
                </c:pt>
                <c:pt idx="2">
                  <c:v>17.748999999999999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44-483A-8B0B-43BAFB2863D8}"/>
            </c:ext>
          </c:extLst>
        </c:ser>
        <c:ser>
          <c:idx val="15"/>
          <c:order val="15"/>
          <c:tx>
            <c:strRef>
              <c:f>'8.3'!$A$25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('8.3'!$B$25,'8.3'!$D$25,'8.3'!$F$25)</c:f>
              <c:numCache>
                <c:formatCode>#\ ##0.0</c:formatCode>
                <c:ptCount val="3"/>
                <c:pt idx="0">
                  <c:v>664461.09499999974</c:v>
                </c:pt>
                <c:pt idx="1">
                  <c:v>482450.52599999995</c:v>
                </c:pt>
                <c:pt idx="2">
                  <c:v>288867.46799999999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B44-483A-8B0B-43BAFB286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256512"/>
        <c:axId val="285934720"/>
      </c:barChart>
      <c:catAx>
        <c:axId val="2862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5934720"/>
        <c:crosses val="autoZero"/>
        <c:auto val="1"/>
        <c:lblAlgn val="ctr"/>
        <c:lblOffset val="100"/>
        <c:noMultiLvlLbl val="0"/>
      </c:catAx>
      <c:valAx>
        <c:axId val="28593472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256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9801-414B-8E2F-A0817BD14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9801-414B-8E2F-A0817BD14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9801-414B-8E2F-A0817BD145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9801-414B-8E2F-A0817BD145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9801-414B-8E2F-A0817BD145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9801-414B-8E2F-A0817BD1451E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9801-414B-8E2F-A0817BD1451E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6BE8-4632-87C8-9B0C3CE8E245}"/>
              </c:ext>
            </c:extLst>
          </c:dPt>
          <c:cat>
            <c:numRef>
              <c:f>'8.3'!$O$27:$O$34</c:f>
              <c:numCache>
                <c:formatCode>#\ ##0.0</c:formatCode>
                <c:ptCount val="8"/>
              </c:numCache>
            </c:numRef>
          </c:cat>
          <c:val>
            <c:numRef>
              <c:f>'8.3'!$J$27:$J$34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6BE8-4632-87C8-9B0C3CE8E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521-48D2-91B0-6C9037FC6DCC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E521-48D2-91B0-6C9037FC6DCC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521-48D2-91B0-6C9037FC6DCC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521-48D2-91B0-6C9037FC6DCC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E521-48D2-91B0-6C9037FC6DCC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521-48D2-91B0-6C9037FC6DCC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521-48D2-91B0-6C9037FC6DCC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E521-48D2-91B0-6C9037FC6DCC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521-48D2-91B0-6C9037FC6DCC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E521-48D2-91B0-6C9037FC6DCC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521-48D2-91B0-6C9037FC6DCC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521-48D2-91B0-6C9037FC6DCC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521-48D2-91B0-6C9037FC6DCC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521-48D2-91B0-6C9037FC6DCC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E521-48D2-91B0-6C9037FC6DCC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E521-48D2-91B0-6C9037FC6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accent1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accent1"/>
                </a:solidFill>
              </a:rPr>
              <a:t>sektorů</a:t>
            </a:r>
            <a:r>
              <a:rPr lang="cs-CZ" sz="1000" baseline="0">
                <a:solidFill>
                  <a:schemeClr val="accent1"/>
                </a:solidFill>
              </a:rPr>
              <a:t> národního hospodářství</a:t>
            </a:r>
            <a:r>
              <a:rPr lang="cs-CZ" sz="1000">
                <a:solidFill>
                  <a:schemeClr val="accent1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2.8046199670838591E-3"/>
          <c:y val="2.285709735906401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482501679915928E-2"/>
          <c:y val="0.27106762224129999"/>
          <c:w val="0.70126884093696329"/>
          <c:h val="0.53978741468365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'8.4'!$A$27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('8.4'!$B$27,'8.4'!$D$27,'8.4'!$F$27)</c:f>
              <c:numCache>
                <c:formatCode>#\ ##0.0</c:formatCode>
                <c:ptCount val="3"/>
                <c:pt idx="0">
                  <c:v>29068.559999999998</c:v>
                </c:pt>
                <c:pt idx="1">
                  <c:v>20183.391000000003</c:v>
                </c:pt>
                <c:pt idx="2">
                  <c:v>17795.571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B-4CCD-9D10-C51C9B738AA8}"/>
            </c:ext>
          </c:extLst>
        </c:ser>
        <c:ser>
          <c:idx val="1"/>
          <c:order val="1"/>
          <c:tx>
            <c:strRef>
              <c:f>'8.4'!$A$28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('8.4'!$B$28,'8.4'!$D$28,'8.4'!$F$28)</c:f>
              <c:numCache>
                <c:formatCode>#\ ##0.0</c:formatCode>
                <c:ptCount val="3"/>
                <c:pt idx="0">
                  <c:v>535.59</c:v>
                </c:pt>
                <c:pt idx="1">
                  <c:v>384.37</c:v>
                </c:pt>
                <c:pt idx="2">
                  <c:v>256.5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B-4CCD-9D10-C51C9B738AA8}"/>
            </c:ext>
          </c:extLst>
        </c:ser>
        <c:ser>
          <c:idx val="2"/>
          <c:order val="2"/>
          <c:tx>
            <c:strRef>
              <c:f>'8.4'!$A$29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('8.4'!$B$29,'8.4'!$D$29,'8.4'!$F$29)</c:f>
              <c:numCache>
                <c:formatCode>#\ ##0.0</c:formatCode>
                <c:ptCount val="3"/>
                <c:pt idx="0">
                  <c:v>3571.8789999999999</c:v>
                </c:pt>
                <c:pt idx="1">
                  <c:v>3054.9969999999998</c:v>
                </c:pt>
                <c:pt idx="2">
                  <c:v>2625.2039999999997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B-4CCD-9D10-C51C9B738AA8}"/>
            </c:ext>
          </c:extLst>
        </c:ser>
        <c:ser>
          <c:idx val="3"/>
          <c:order val="3"/>
          <c:tx>
            <c:strRef>
              <c:f>'8.4'!$A$30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('8.4'!$B$30,'8.4'!$D$30,'8.4'!$F$30)</c:f>
              <c:numCache>
                <c:formatCode>#\ ##0.0</c:formatCode>
                <c:ptCount val="3"/>
                <c:pt idx="0">
                  <c:v>3873.6679999999997</c:v>
                </c:pt>
                <c:pt idx="1">
                  <c:v>2751.7049999999999</c:v>
                </c:pt>
                <c:pt idx="2">
                  <c:v>2145.328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B-4CCD-9D10-C51C9B738AA8}"/>
            </c:ext>
          </c:extLst>
        </c:ser>
        <c:ser>
          <c:idx val="4"/>
          <c:order val="4"/>
          <c:tx>
            <c:strRef>
              <c:f>'8.4'!$A$31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('8.4'!$B$31,'8.4'!$D$31,'8.4'!$F$31)</c:f>
              <c:numCache>
                <c:formatCode>#\ ##0.0</c:formatCode>
                <c:ptCount val="3"/>
                <c:pt idx="0">
                  <c:v>477.39</c:v>
                </c:pt>
                <c:pt idx="1">
                  <c:v>543.62</c:v>
                </c:pt>
                <c:pt idx="2">
                  <c:v>471.43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B-4CCD-9D10-C51C9B738AA8}"/>
            </c:ext>
          </c:extLst>
        </c:ser>
        <c:ser>
          <c:idx val="5"/>
          <c:order val="5"/>
          <c:tx>
            <c:strRef>
              <c:f>'8.4'!$A$32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('8.4'!$B$32,'8.4'!$D$32,'8.4'!$F$32)</c:f>
              <c:numCache>
                <c:formatCode>#\ ##0.0</c:formatCode>
                <c:ptCount val="3"/>
                <c:pt idx="0">
                  <c:v>283615.71600000001</c:v>
                </c:pt>
                <c:pt idx="1">
                  <c:v>207121.31899999999</c:v>
                </c:pt>
                <c:pt idx="2">
                  <c:v>196353.041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FB-4CCD-9D10-C51C9B738AA8}"/>
            </c:ext>
          </c:extLst>
        </c:ser>
        <c:ser>
          <c:idx val="6"/>
          <c:order val="6"/>
          <c:tx>
            <c:strRef>
              <c:f>'8.4'!$A$33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('8.4'!$B$33,'8.4'!$D$33,'8.4'!$F$33)</c:f>
              <c:numCache>
                <c:formatCode>#\ ##0.0</c:formatCode>
                <c:ptCount val="3"/>
                <c:pt idx="0">
                  <c:v>122675.92799999997</c:v>
                </c:pt>
                <c:pt idx="1">
                  <c:v>91600.830999999976</c:v>
                </c:pt>
                <c:pt idx="2">
                  <c:v>80629.238000000012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FB-4CCD-9D10-C51C9B738AA8}"/>
            </c:ext>
          </c:extLst>
        </c:ser>
        <c:ser>
          <c:idx val="7"/>
          <c:order val="7"/>
          <c:tx>
            <c:strRef>
              <c:f>'8.4'!$A$34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('8.4'!$B$34,'8.4'!$D$34,'8.4'!$F$34)</c:f>
              <c:numCache>
                <c:formatCode>#\ ##0.0</c:formatCode>
                <c:ptCount val="3"/>
                <c:pt idx="0">
                  <c:v>28585</c:v>
                </c:pt>
                <c:pt idx="1">
                  <c:v>21542.608</c:v>
                </c:pt>
                <c:pt idx="2">
                  <c:v>18138.493999999999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FB-4CCD-9D10-C51C9B738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647232"/>
        <c:axId val="199648768"/>
      </c:barChart>
      <c:catAx>
        <c:axId val="1996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9648768"/>
        <c:crosses val="autoZero"/>
        <c:auto val="1"/>
        <c:lblAlgn val="ctr"/>
        <c:lblOffset val="100"/>
        <c:noMultiLvlLbl val="0"/>
      </c:catAx>
      <c:valAx>
        <c:axId val="19964876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9647232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894E-4"/>
          <c:y val="7.4740335724244878E-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715856989273319E-2"/>
          <c:y val="0.23107234350197242"/>
          <c:w val="0.79406865013053884"/>
          <c:h val="0.27543700787401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'8.4'!$A$38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'8.4'!$B$38</c:f>
              <c:numCache>
                <c:formatCode>0.0%</c:formatCode>
                <c:ptCount val="1"/>
                <c:pt idx="0">
                  <c:v>7.372923069328112E-2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4-42CD-925A-5E49B358BA46}"/>
            </c:ext>
          </c:extLst>
        </c:ser>
        <c:ser>
          <c:idx val="1"/>
          <c:order val="1"/>
          <c:tx>
            <c:strRef>
              <c:f>'8.4'!$A$39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'8.4'!$B$39</c:f>
              <c:numCache>
                <c:formatCode>0.0%</c:formatCode>
                <c:ptCount val="1"/>
                <c:pt idx="0">
                  <c:v>4.1020929410808787E-2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4-42CD-925A-5E49B358BA46}"/>
            </c:ext>
          </c:extLst>
        </c:ser>
        <c:ser>
          <c:idx val="2"/>
          <c:order val="2"/>
          <c:tx>
            <c:strRef>
              <c:f>'8.4'!$A$40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'8.4'!$B$40</c:f>
              <c:numCache>
                <c:formatCode>0.0%</c:formatCode>
                <c:ptCount val="1"/>
                <c:pt idx="0">
                  <c:v>4.1260696787890301E-2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4-42CD-925A-5E49B358B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84096"/>
        <c:axId val="199685632"/>
      </c:barChart>
      <c:catAx>
        <c:axId val="1996840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99685632"/>
        <c:crosses val="autoZero"/>
        <c:auto val="1"/>
        <c:lblAlgn val="ctr"/>
        <c:lblOffset val="100"/>
        <c:noMultiLvlLbl val="0"/>
      </c:catAx>
      <c:valAx>
        <c:axId val="199685632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9968409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1.5161347929261452E-3"/>
          <c:y val="0.65779056061106134"/>
          <c:w val="0.59835185448712147"/>
          <c:h val="0.280732291795613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8.3669129329565634E-3"/>
          <c:y val="1.1669347203398033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'8.4'!$A$10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('8.4'!$B$10,'8.4'!$D$10,'8.4'!$F$10)</c:f>
              <c:numCache>
                <c:formatCode>#\ ##0.0</c:formatCode>
                <c:ptCount val="3"/>
                <c:pt idx="0">
                  <c:v>54701.553</c:v>
                </c:pt>
                <c:pt idx="1">
                  <c:v>42078.142</c:v>
                </c:pt>
                <c:pt idx="2">
                  <c:v>39291.638999999996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D-4093-8076-46C14AD4DAF7}"/>
            </c:ext>
          </c:extLst>
        </c:ser>
        <c:ser>
          <c:idx val="1"/>
          <c:order val="1"/>
          <c:tx>
            <c:strRef>
              <c:f>'8.4'!$A$11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('8.4'!$B$11,'8.4'!$D$11,'8.4'!$F$11)</c:f>
              <c:numCache>
                <c:formatCode>#\ ##0.0</c:formatCode>
                <c:ptCount val="3"/>
                <c:pt idx="0">
                  <c:v>461</c:v>
                </c:pt>
                <c:pt idx="1">
                  <c:v>620</c:v>
                </c:pt>
                <c:pt idx="2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D-4093-8076-46C14AD4DAF7}"/>
            </c:ext>
          </c:extLst>
        </c:ser>
        <c:ser>
          <c:idx val="2"/>
          <c:order val="2"/>
          <c:tx>
            <c:strRef>
              <c:f>'8.4'!$A$12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('8.4'!$B$12,'8.4'!$D$12,'8.4'!$F$12)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D-4093-8076-46C14AD4DAF7}"/>
            </c:ext>
          </c:extLst>
        </c:ser>
        <c:ser>
          <c:idx val="3"/>
          <c:order val="3"/>
          <c:tx>
            <c:strRef>
              <c:f>'8.4'!$A$13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('8.4'!$B$13,'8.4'!$D$13,'8.4'!$F$13)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D-4093-8076-46C14AD4DAF7}"/>
            </c:ext>
          </c:extLst>
        </c:ser>
        <c:ser>
          <c:idx val="4"/>
          <c:order val="4"/>
          <c:tx>
            <c:strRef>
              <c:f>'8.4'!$A$14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('8.4'!$B$14,'8.4'!$D$14,'8.4'!$F$14)</c:f>
              <c:numCache>
                <c:formatCode>#\ ##0.0</c:formatCode>
                <c:ptCount val="3"/>
                <c:pt idx="0">
                  <c:v>164.327</c:v>
                </c:pt>
                <c:pt idx="1">
                  <c:v>172.27600000000001</c:v>
                </c:pt>
                <c:pt idx="2">
                  <c:v>191.08600000000001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D-4093-8076-46C14AD4DAF7}"/>
            </c:ext>
          </c:extLst>
        </c:ser>
        <c:ser>
          <c:idx val="5"/>
          <c:order val="5"/>
          <c:tx>
            <c:strRef>
              <c:f>'8.4'!$A$15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('8.4'!$B$15,'8.4'!$D$15,'8.4'!$F$15)</c:f>
              <c:numCache>
                <c:formatCode>#\ ##0.0</c:formatCode>
                <c:ptCount val="3"/>
                <c:pt idx="0">
                  <c:v>34.181000000000004</c:v>
                </c:pt>
                <c:pt idx="1">
                  <c:v>23.797000000000004</c:v>
                </c:pt>
                <c:pt idx="2">
                  <c:v>18.023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9D-4093-8076-46C14AD4DAF7}"/>
            </c:ext>
          </c:extLst>
        </c:ser>
        <c:ser>
          <c:idx val="6"/>
          <c:order val="6"/>
          <c:tx>
            <c:strRef>
              <c:f>'8.4'!$A$16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('8.4'!$B$16,'8.4'!$D$16,'8.4'!$F$16)</c:f>
              <c:numCache>
                <c:formatCode>#\ ##0.0</c:formatCode>
                <c:ptCount val="3"/>
                <c:pt idx="0">
                  <c:v>331373.12599999999</c:v>
                </c:pt>
                <c:pt idx="1">
                  <c:v>238561.72899999999</c:v>
                </c:pt>
                <c:pt idx="2">
                  <c:v>229874.37400000001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9D-4093-8076-46C14AD4DAF7}"/>
            </c:ext>
          </c:extLst>
        </c:ser>
        <c:ser>
          <c:idx val="7"/>
          <c:order val="7"/>
          <c:tx>
            <c:strRef>
              <c:f>'8.4'!$A$17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('8.4'!$B$17,'8.4'!$D$17,'8.4'!$F$17)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D-4093-8076-46C14AD4DAF7}"/>
            </c:ext>
          </c:extLst>
        </c:ser>
        <c:ser>
          <c:idx val="8"/>
          <c:order val="8"/>
          <c:tx>
            <c:strRef>
              <c:f>'8.4'!$A$18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('8.4'!$B$18,'8.4'!$D$18,'8.4'!$F$18)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9D-4093-8076-46C14AD4DAF7}"/>
            </c:ext>
          </c:extLst>
        </c:ser>
        <c:ser>
          <c:idx val="9"/>
          <c:order val="9"/>
          <c:tx>
            <c:strRef>
              <c:f>'8.4'!$A$19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('8.4'!$B$19,'8.4'!$D$19,'8.4'!$F$19)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9D-4093-8076-46C14AD4DAF7}"/>
            </c:ext>
          </c:extLst>
        </c:ser>
        <c:ser>
          <c:idx val="10"/>
          <c:order val="10"/>
          <c:tx>
            <c:strRef>
              <c:f>'8.4'!$A$20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('8.4'!$B$20,'8.4'!$D$20,'8.4'!$F$20)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9D-4093-8076-46C14AD4DAF7}"/>
            </c:ext>
          </c:extLst>
        </c:ser>
        <c:ser>
          <c:idx val="11"/>
          <c:order val="11"/>
          <c:tx>
            <c:strRef>
              <c:f>'8.4'!$A$21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('8.4'!$B$21,'8.4'!$D$21,'8.4'!$F$21)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F9D-4093-8076-46C14AD4DAF7}"/>
            </c:ext>
          </c:extLst>
        </c:ser>
        <c:ser>
          <c:idx val="12"/>
          <c:order val="12"/>
          <c:tx>
            <c:strRef>
              <c:f>'8.4'!$A$22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('8.4'!$B$22,'8.4'!$D$22,'8.4'!$F$22)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9D-4093-8076-46C14AD4DAF7}"/>
            </c:ext>
          </c:extLst>
        </c:ser>
        <c:ser>
          <c:idx val="13"/>
          <c:order val="13"/>
          <c:tx>
            <c:strRef>
              <c:f>'8.4'!$A$23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('8.4'!$B$23,'8.4'!$D$23,'8.4'!$F$23)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F9D-4093-8076-46C14AD4DAF7}"/>
            </c:ext>
          </c:extLst>
        </c:ser>
        <c:ser>
          <c:idx val="14"/>
          <c:order val="14"/>
          <c:tx>
            <c:strRef>
              <c:f>'8.4'!$A$24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('8.4'!$B$24,'8.4'!$D$24,'8.4'!$F$24)</c:f>
              <c:numCache>
                <c:formatCode>#\ ##0.0</c:formatCode>
                <c:ptCount val="3"/>
                <c:pt idx="0">
                  <c:v>31.555</c:v>
                </c:pt>
                <c:pt idx="1">
                  <c:v>0</c:v>
                </c:pt>
                <c:pt idx="2">
                  <c:v>54.432000000000002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9D-4093-8076-46C14AD4DAF7}"/>
            </c:ext>
          </c:extLst>
        </c:ser>
        <c:ser>
          <c:idx val="15"/>
          <c:order val="15"/>
          <c:tx>
            <c:strRef>
              <c:f>'8.4'!$A$25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('8.4'!$B$25,'8.4'!$D$25,'8.4'!$F$25)</c:f>
              <c:numCache>
                <c:formatCode>#\ ##0.0</c:formatCode>
                <c:ptCount val="3"/>
                <c:pt idx="0">
                  <c:v>132588.86999999994</c:v>
                </c:pt>
                <c:pt idx="1">
                  <c:v>104699.12699999999</c:v>
                </c:pt>
                <c:pt idx="2">
                  <c:v>77160.095000000001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9D-4093-8076-46C14AD4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4585984"/>
        <c:axId val="284587520"/>
      </c:barChart>
      <c:catAx>
        <c:axId val="28458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4587520"/>
        <c:crosses val="autoZero"/>
        <c:auto val="1"/>
        <c:lblAlgn val="ctr"/>
        <c:lblOffset val="100"/>
        <c:noMultiLvlLbl val="0"/>
      </c:catAx>
      <c:valAx>
        <c:axId val="28458752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4585984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09A-4B8B-9C9C-69DD6FC9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309A-4B8B-9C9C-69DD6FC9E6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309A-4B8B-9C9C-69DD6FC9E6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309A-4B8B-9C9C-69DD6FC9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309A-4B8B-9C9C-69DD6FC9E6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309A-4B8B-9C9C-69DD6FC9E635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309A-4B8B-9C9C-69DD6FC9E635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C55B-4F2D-A47F-E7BF0FB902C0}"/>
              </c:ext>
            </c:extLst>
          </c:dPt>
          <c:cat>
            <c:numRef>
              <c:f>'8.4'!$O$27:$O$34</c:f>
              <c:numCache>
                <c:formatCode>#\ ##0.0</c:formatCode>
                <c:ptCount val="8"/>
              </c:numCache>
            </c:numRef>
          </c:cat>
          <c:val>
            <c:numRef>
              <c:f>'8.4'!$J$27:$J$34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C55B-4F2D-A47F-E7BF0FB9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>
                <a:solidFill>
                  <a:schemeClr val="accent1"/>
                </a:solidFill>
              </a:defRPr>
            </a:pPr>
            <a:r>
              <a:rPr lang="cs-CZ" sz="1000" baseline="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Podíl paliv na dodávkách tepla</a:t>
            </a:r>
          </a:p>
        </c:rich>
      </c:tx>
      <c:layout>
        <c:manualLayout>
          <c:xMode val="edge"/>
          <c:yMode val="edge"/>
          <c:x val="8.7851731180618178E-4"/>
          <c:y val="1.11008325624421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17413520027029"/>
          <c:y val="0.1167687372411782"/>
          <c:w val="0.70632167844727234"/>
          <c:h val="0.859145069133610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9873-4A6F-9B29-7304FFDDD914}"/>
              </c:ext>
            </c:extLst>
          </c:dPt>
          <c:dPt>
            <c:idx val="1"/>
            <c:bubble3D val="0"/>
            <c:spPr>
              <a:solidFill>
                <a:srgbClr val="5A6588"/>
              </a:solidFill>
            </c:spPr>
            <c:extLst>
              <c:ext xmlns:c16="http://schemas.microsoft.com/office/drawing/2014/chart" uri="{C3380CC4-5D6E-409C-BE32-E72D297353CC}">
                <c16:uniqueId val="{00000003-9873-4A6F-9B29-7304FFDDD914}"/>
              </c:ext>
            </c:extLst>
          </c:dPt>
          <c:dPt>
            <c:idx val="2"/>
            <c:bubble3D val="0"/>
            <c:spPr>
              <a:solidFill>
                <a:srgbClr val="9198B0"/>
              </a:solidFill>
            </c:spPr>
            <c:extLst>
              <c:ext xmlns:c16="http://schemas.microsoft.com/office/drawing/2014/chart" uri="{C3380CC4-5D6E-409C-BE32-E72D297353CC}">
                <c16:uniqueId val="{00000005-9873-4A6F-9B29-7304FFDDD914}"/>
              </c:ext>
            </c:extLst>
          </c:dPt>
          <c:dPt>
            <c:idx val="3"/>
            <c:bubble3D val="0"/>
            <c:spPr>
              <a:solidFill>
                <a:srgbClr val="C8CBD7"/>
              </a:solidFill>
            </c:spPr>
            <c:extLst>
              <c:ext xmlns:c16="http://schemas.microsoft.com/office/drawing/2014/chart" uri="{C3380CC4-5D6E-409C-BE32-E72D297353CC}">
                <c16:uniqueId val="{0000000A-70B9-4039-A717-E40AAAE6A29C}"/>
              </c:ext>
            </c:extLst>
          </c:dPt>
          <c:dPt>
            <c:idx val="4"/>
            <c:bubble3D val="0"/>
            <c:spPr>
              <a:solidFill>
                <a:srgbClr val="E02C1F"/>
              </a:solidFill>
            </c:spPr>
            <c:extLst>
              <c:ext xmlns:c16="http://schemas.microsoft.com/office/drawing/2014/chart" uri="{C3380CC4-5D6E-409C-BE32-E72D297353CC}">
                <c16:uniqueId val="{0000000B-70B9-4039-A717-E40AAAE6A29C}"/>
              </c:ext>
            </c:extLst>
          </c:dPt>
          <c:dPt>
            <c:idx val="5"/>
            <c:bubble3D val="0"/>
            <c:spPr>
              <a:solidFill>
                <a:srgbClr val="E86158"/>
              </a:solidFill>
            </c:spPr>
            <c:extLst>
              <c:ext xmlns:c16="http://schemas.microsoft.com/office/drawing/2014/chart" uri="{C3380CC4-5D6E-409C-BE32-E72D297353CC}">
                <c16:uniqueId val="{0000000C-70B9-4039-A717-E40AAAE6A29C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9873-4A6F-9B29-7304FFDDD914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D-70B9-4039-A717-E40AAAE6A29C}"/>
              </c:ext>
            </c:extLst>
          </c:dPt>
          <c:dPt>
            <c:idx val="8"/>
            <c:bubble3D val="0"/>
            <c:spPr>
              <a:solidFill>
                <a:srgbClr val="262626"/>
              </a:solidFill>
            </c:spPr>
            <c:extLst>
              <c:ext xmlns:c16="http://schemas.microsoft.com/office/drawing/2014/chart" uri="{C3380CC4-5D6E-409C-BE32-E72D297353CC}">
                <c16:uniqueId val="{0000000E-70B9-4039-A717-E40AAAE6A29C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F-70B9-4039-A717-E40AAAE6A29C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10-70B9-4039-A717-E40AAAE6A29C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A-4293-46FE-8B47-2350727370E2}"/>
              </c:ext>
            </c:extLst>
          </c:dPt>
          <c:dPt>
            <c:idx val="12"/>
            <c:bubble3D val="0"/>
            <c:spPr>
              <a:pattFill prst="ltUpDiag">
                <a:fgClr>
                  <a:srgbClr val="23315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4293-46FE-8B47-2350727370E2}"/>
              </c:ext>
            </c:extLst>
          </c:dPt>
          <c:dPt>
            <c:idx val="13"/>
            <c:bubble3D val="0"/>
            <c:spPr>
              <a:pattFill prst="ltUpDiag">
                <a:fgClr>
                  <a:srgbClr val="E02C1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1-70B9-4039-A717-E40AAAE6A29C}"/>
              </c:ext>
            </c:extLst>
          </c:dPt>
          <c:dPt>
            <c:idx val="14"/>
            <c:bubble3D val="0"/>
            <c:spPr>
              <a:pattFill prst="ltUpDiag">
                <a:fgClr>
                  <a:srgbClr val="5A6588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2-70B9-4039-A717-E40AAAE6A29C}"/>
              </c:ext>
            </c:extLst>
          </c:dPt>
          <c:dPt>
            <c:idx val="15"/>
            <c:bubble3D val="0"/>
            <c:spPr>
              <a:pattFill prst="ltUpDiag">
                <a:fgClr>
                  <a:srgbClr val="E86158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9873-4A6F-9B29-7304FFDDD914}"/>
              </c:ext>
            </c:extLst>
          </c:dPt>
          <c:dLbls>
            <c:dLbl>
              <c:idx val="1"/>
              <c:layout>
                <c:manualLayout>
                  <c:x val="0.16750461065631261"/>
                  <c:y val="3.03865350164562E-2"/>
                </c:manualLayout>
              </c:layout>
              <c:numFmt formatCode="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73-4A6F-9B29-7304FFDDD914}"/>
                </c:ext>
              </c:extLst>
            </c:dLbl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873-4A6F-9B29-7304FFDDD91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B9-4039-A717-E40AAAE6A2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B9-4039-A717-E40AAAE6A2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B9-4039-A717-E40AAAE6A29C}"/>
                </c:ext>
              </c:extLst>
            </c:dLbl>
            <c:dLbl>
              <c:idx val="6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873-4A6F-9B29-7304FFDDD914}"/>
                </c:ext>
              </c:extLst>
            </c:dLbl>
            <c:dLbl>
              <c:idx val="7"/>
              <c:layout>
                <c:manualLayout>
                  <c:x val="-0.16731603116500593"/>
                  <c:y val="9.203416239636697E-2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B9-4039-A717-E40AAAE6A2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B9-4039-A717-E40AAAE6A29C}"/>
                </c:ext>
              </c:extLst>
            </c:dLbl>
            <c:dLbl>
              <c:idx val="9"/>
              <c:layout>
                <c:manualLayout>
                  <c:x val="-0.175942701019564"/>
                  <c:y val="-4.6850477023705372E-2"/>
                </c:manualLayout>
              </c:layout>
              <c:numFmt formatCode="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B9-4039-A717-E40AAAE6A29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B9-4039-A717-E40AAAE6A29C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4293-46FE-8B47-2350727370E2}"/>
                </c:ext>
              </c:extLst>
            </c:dLbl>
            <c:dLbl>
              <c:idx val="12"/>
              <c:layout>
                <c:manualLayout>
                  <c:x val="-0.18888817797413993"/>
                  <c:y val="-7.6190476190476225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93-46FE-8B47-2350727370E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B9-4039-A717-E40AAAE6A29C}"/>
                </c:ext>
              </c:extLst>
            </c:dLbl>
            <c:dLbl>
              <c:idx val="14"/>
              <c:layout>
                <c:manualLayout>
                  <c:x val="-0.13755807518709218"/>
                  <c:y val="-0.15266091738532683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B9-4039-A717-E40AAAE6A29C}"/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873-4A6F-9B29-7304FFDDD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'5.1'!$A$26:$A$41</c:f>
              <c:strCache>
                <c:ptCount val="16"/>
                <c:pt idx="0">
                  <c:v>Biomasa</c:v>
                </c:pt>
                <c:pt idx="1">
                  <c:v>Bioplyn</c:v>
                </c:pt>
                <c:pt idx="2">
                  <c:v>Černé uhlí</c:v>
                </c:pt>
                <c:pt idx="3">
                  <c:v>Elektrická energie</c:v>
                </c:pt>
                <c:pt idx="4">
                  <c:v>Energie prostředí (tepelné čerpadlo)</c:v>
                </c:pt>
                <c:pt idx="5">
                  <c:v>Energie Slunce (solární kolektor)</c:v>
                </c:pt>
                <c:pt idx="6">
                  <c:v>Hnědé uhlí</c:v>
                </c:pt>
                <c:pt idx="7">
                  <c:v>Jaderné palivo</c:v>
                </c:pt>
                <c:pt idx="8">
                  <c:v>Koks</c:v>
                </c:pt>
                <c:pt idx="9">
                  <c:v>Odpadní teplo</c:v>
                </c:pt>
                <c:pt idx="10">
                  <c:v>Ostatní kapalná paliva</c:v>
                </c:pt>
                <c:pt idx="11">
                  <c:v>Ostatní pevná paliva</c:v>
                </c:pt>
                <c:pt idx="12">
                  <c:v>Ostatní plyny</c:v>
                </c:pt>
                <c:pt idx="13">
                  <c:v>Ostatní</c:v>
                </c:pt>
                <c:pt idx="14">
                  <c:v>Topné oleje</c:v>
                </c:pt>
                <c:pt idx="15">
                  <c:v>Zemní plyn</c:v>
                </c:pt>
              </c:strCache>
            </c:strRef>
          </c:cat>
          <c:val>
            <c:numRef>
              <c:f>'5.1'!$B$26:$B$41</c:f>
              <c:numCache>
                <c:formatCode>#\ ##0.0</c:formatCode>
                <c:ptCount val="16"/>
                <c:pt idx="0">
                  <c:v>3752.0199940000007</c:v>
                </c:pt>
                <c:pt idx="1">
                  <c:v>164.45246</c:v>
                </c:pt>
                <c:pt idx="2">
                  <c:v>2127.4685509999999</c:v>
                </c:pt>
                <c:pt idx="3">
                  <c:v>7.0137959999999993</c:v>
                </c:pt>
                <c:pt idx="4">
                  <c:v>7.9883199999999999</c:v>
                </c:pt>
                <c:pt idx="5">
                  <c:v>0.109901</c:v>
                </c:pt>
                <c:pt idx="6">
                  <c:v>13124.634085</c:v>
                </c:pt>
                <c:pt idx="7">
                  <c:v>361.63464999999997</c:v>
                </c:pt>
                <c:pt idx="8">
                  <c:v>0</c:v>
                </c:pt>
                <c:pt idx="9">
                  <c:v>340.16882299999997</c:v>
                </c:pt>
                <c:pt idx="10">
                  <c:v>23.869660999999997</c:v>
                </c:pt>
                <c:pt idx="11">
                  <c:v>995.75382300000001</c:v>
                </c:pt>
                <c:pt idx="12">
                  <c:v>605.88941699999998</c:v>
                </c:pt>
                <c:pt idx="13">
                  <c:v>2.3706000000000001E-2</c:v>
                </c:pt>
                <c:pt idx="14">
                  <c:v>89.362859999999998</c:v>
                </c:pt>
                <c:pt idx="15">
                  <c:v>8758.280783000002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873-4A6F-9B29-7304FFDDD9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5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F57-466C-BAA9-D24AC6218E6A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4F57-466C-BAA9-D24AC6218E6A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F57-466C-BAA9-D24AC6218E6A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F57-466C-BAA9-D24AC6218E6A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4F57-466C-BAA9-D24AC6218E6A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F57-466C-BAA9-D24AC6218E6A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F57-466C-BAA9-D24AC6218E6A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4F57-466C-BAA9-D24AC6218E6A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F57-466C-BAA9-D24AC6218E6A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F57-466C-BAA9-D24AC6218E6A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F57-466C-BAA9-D24AC6218E6A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4F57-466C-BAA9-D24AC6218E6A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4F57-466C-BAA9-D24AC6218E6A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F57-466C-BAA9-D24AC6218E6A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4F57-466C-BAA9-D24AC6218E6A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4F57-466C-BAA9-D24AC621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2.6990647660880451E-3"/>
          <c:y val="7.603788722443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531919219025079E-2"/>
          <c:y val="0.25069991251093615"/>
          <c:w val="0.65337529325185317"/>
          <c:h val="0.55147294088238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'8.5'!$A$27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('8.5'!$B$27,'8.5'!$D$27,'8.5'!$F$27)</c:f>
              <c:numCache>
                <c:formatCode>#\ ##0.0</c:formatCode>
                <c:ptCount val="3"/>
                <c:pt idx="0">
                  <c:v>23281.581000000002</c:v>
                </c:pt>
                <c:pt idx="1">
                  <c:v>18305.41</c:v>
                </c:pt>
                <c:pt idx="2">
                  <c:v>16271.227000000001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1-49C0-959A-DDCB6551FDAE}"/>
            </c:ext>
          </c:extLst>
        </c:ser>
        <c:ser>
          <c:idx val="1"/>
          <c:order val="1"/>
          <c:tx>
            <c:strRef>
              <c:f>'8.5'!$A$28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('8.5'!$B$28,'8.5'!$D$28,'8.5'!$F$28)</c:f>
              <c:numCache>
                <c:formatCode>#\ ##0.0</c:formatCode>
                <c:ptCount val="3"/>
                <c:pt idx="0">
                  <c:v>7067.8060000000005</c:v>
                </c:pt>
                <c:pt idx="1">
                  <c:v>6111.4380000000001</c:v>
                </c:pt>
                <c:pt idx="2">
                  <c:v>5440.6260000000002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1-49C0-959A-DDCB6551FDAE}"/>
            </c:ext>
          </c:extLst>
        </c:ser>
        <c:ser>
          <c:idx val="2"/>
          <c:order val="2"/>
          <c:tx>
            <c:strRef>
              <c:f>'8.5'!$A$29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('8.5'!$B$29,'8.5'!$D$29,'8.5'!$F$29)</c:f>
              <c:numCache>
                <c:formatCode>#\ ##0.0</c:formatCode>
                <c:ptCount val="3"/>
                <c:pt idx="0">
                  <c:v>635.63</c:v>
                </c:pt>
                <c:pt idx="1">
                  <c:v>448.90999999999997</c:v>
                </c:pt>
                <c:pt idx="2">
                  <c:v>299.03999999999996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1-49C0-959A-DDCB6551FDAE}"/>
            </c:ext>
          </c:extLst>
        </c:ser>
        <c:ser>
          <c:idx val="3"/>
          <c:order val="3"/>
          <c:tx>
            <c:strRef>
              <c:f>'8.5'!$A$30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('8.5'!$B$30,'8.5'!$D$30,'8.5'!$F$30)</c:f>
              <c:numCache>
                <c:formatCode>#\ ##0.0</c:formatCode>
                <c:ptCount val="3"/>
                <c:pt idx="0">
                  <c:v>1410.38</c:v>
                </c:pt>
                <c:pt idx="1">
                  <c:v>842.07999999999993</c:v>
                </c:pt>
                <c:pt idx="2">
                  <c:v>537.76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B1-49C0-959A-DDCB6551FDAE}"/>
            </c:ext>
          </c:extLst>
        </c:ser>
        <c:ser>
          <c:idx val="4"/>
          <c:order val="4"/>
          <c:tx>
            <c:strRef>
              <c:f>'8.5'!$A$31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('8.5'!$B$31,'8.5'!$D$31,'8.5'!$F$31)</c:f>
              <c:numCache>
                <c:formatCode>#\ ##0.0</c:formatCode>
                <c:ptCount val="3"/>
                <c:pt idx="0">
                  <c:v>10152.746000000001</c:v>
                </c:pt>
                <c:pt idx="1">
                  <c:v>8188.4539999999997</c:v>
                </c:pt>
                <c:pt idx="2">
                  <c:v>7786.4229999999998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B1-49C0-959A-DDCB6551FDAE}"/>
            </c:ext>
          </c:extLst>
        </c:ser>
        <c:ser>
          <c:idx val="5"/>
          <c:order val="5"/>
          <c:tx>
            <c:strRef>
              <c:f>'8.5'!$A$32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('8.5'!$B$32,'8.5'!$D$32,'8.5'!$F$32)</c:f>
              <c:numCache>
                <c:formatCode>#\ ##0.0</c:formatCode>
                <c:ptCount val="3"/>
                <c:pt idx="0">
                  <c:v>151027.81500000003</c:v>
                </c:pt>
                <c:pt idx="1">
                  <c:v>110714.77</c:v>
                </c:pt>
                <c:pt idx="2">
                  <c:v>91415.888000000021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B1-49C0-959A-DDCB6551FDAE}"/>
            </c:ext>
          </c:extLst>
        </c:ser>
        <c:ser>
          <c:idx val="6"/>
          <c:order val="6"/>
          <c:tx>
            <c:strRef>
              <c:f>'8.5'!$A$33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('8.5'!$B$33,'8.5'!$D$33,'8.5'!$F$33)</c:f>
              <c:numCache>
                <c:formatCode>#\ ##0.0</c:formatCode>
                <c:ptCount val="3"/>
                <c:pt idx="0">
                  <c:v>60391.445999999996</c:v>
                </c:pt>
                <c:pt idx="1">
                  <c:v>41657.002</c:v>
                </c:pt>
                <c:pt idx="2">
                  <c:v>31607.310000000005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B1-49C0-959A-DDCB6551FDAE}"/>
            </c:ext>
          </c:extLst>
        </c:ser>
        <c:ser>
          <c:idx val="7"/>
          <c:order val="7"/>
          <c:tx>
            <c:strRef>
              <c:f>'8.5'!$A$34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('8.5'!$B$34,'8.5'!$D$34,'8.5'!$F$34)</c:f>
              <c:numCache>
                <c:formatCode>#\ ##0.0</c:formatCode>
                <c:ptCount val="3"/>
                <c:pt idx="0">
                  <c:v>7621.634</c:v>
                </c:pt>
                <c:pt idx="1">
                  <c:v>6408.4330000000009</c:v>
                </c:pt>
                <c:pt idx="2">
                  <c:v>5169.0869999999995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B1-49C0-959A-DDCB6551F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978816"/>
        <c:axId val="286980352"/>
      </c:barChart>
      <c:catAx>
        <c:axId val="28697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980352"/>
        <c:crosses val="autoZero"/>
        <c:auto val="1"/>
        <c:lblAlgn val="ctr"/>
        <c:lblOffset val="100"/>
        <c:noMultiLvlLbl val="0"/>
      </c:catAx>
      <c:valAx>
        <c:axId val="28698035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97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'8.5'!$A$38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'8.5'!$B$38</c:f>
              <c:numCache>
                <c:formatCode>0.0%</c:formatCode>
                <c:ptCount val="1"/>
                <c:pt idx="0">
                  <c:v>1.630699788434721E-2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E-4BE5-871E-3DB8301B520D}"/>
            </c:ext>
          </c:extLst>
        </c:ser>
        <c:ser>
          <c:idx val="1"/>
          <c:order val="1"/>
          <c:tx>
            <c:strRef>
              <c:f>'8.5'!$A$39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'8.5'!$B$39</c:f>
              <c:numCache>
                <c:formatCode>0.0%</c:formatCode>
                <c:ptCount val="1"/>
                <c:pt idx="0">
                  <c:v>2.7169790995537783E-2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E-4BE5-871E-3DB8301B520D}"/>
            </c:ext>
          </c:extLst>
        </c:ser>
        <c:ser>
          <c:idx val="2"/>
          <c:order val="2"/>
          <c:tx>
            <c:strRef>
              <c:f>'8.5'!$A$40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'8.5'!$B$40</c:f>
              <c:numCache>
                <c:formatCode>0.0%</c:formatCode>
                <c:ptCount val="1"/>
                <c:pt idx="0">
                  <c:v>2.1912164097205301E-2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5E-4BE5-871E-3DB8301B5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032064"/>
        <c:axId val="287033600"/>
      </c:barChart>
      <c:catAx>
        <c:axId val="2870320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7033600"/>
        <c:crosses val="autoZero"/>
        <c:auto val="1"/>
        <c:lblAlgn val="ctr"/>
        <c:lblOffset val="100"/>
        <c:noMultiLvlLbl val="0"/>
      </c:catAx>
      <c:valAx>
        <c:axId val="287033600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703206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1.5162396231415507E-3"/>
          <c:y val="0.76406173692914925"/>
          <c:w val="0.59974858669514242"/>
          <c:h val="0.2359385331183894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1.2247503206054425E-3"/>
          <c:y val="4.115128551863581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'8.5'!$A$10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('8.5'!$B$10,'8.5'!$D$10,'8.5'!$F$10)</c:f>
              <c:numCache>
                <c:formatCode>#\ ##0.0</c:formatCode>
                <c:ptCount val="3"/>
                <c:pt idx="0">
                  <c:v>120173.98</c:v>
                </c:pt>
                <c:pt idx="1">
                  <c:v>89004.639999999985</c:v>
                </c:pt>
                <c:pt idx="2">
                  <c:v>72938.859999999986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C-4332-BEC4-2ACA99A4C3FB}"/>
            </c:ext>
          </c:extLst>
        </c:ser>
        <c:ser>
          <c:idx val="1"/>
          <c:order val="1"/>
          <c:tx>
            <c:strRef>
              <c:f>'8.5'!$A$11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('8.5'!$B$11,'8.5'!$D$11,'8.5'!$F$11)</c:f>
              <c:numCache>
                <c:formatCode>#\ ##0.0</c:formatCode>
                <c:ptCount val="3"/>
                <c:pt idx="0">
                  <c:v>7177.3320000000003</c:v>
                </c:pt>
                <c:pt idx="1">
                  <c:v>7391.295000000001</c:v>
                </c:pt>
                <c:pt idx="2">
                  <c:v>5970.1230000000005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C-4332-BEC4-2ACA99A4C3FB}"/>
            </c:ext>
          </c:extLst>
        </c:ser>
        <c:ser>
          <c:idx val="2"/>
          <c:order val="2"/>
          <c:tx>
            <c:strRef>
              <c:f>'8.5'!$A$12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('8.5'!$B$12,'8.5'!$D$12,'8.5'!$F$12)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C-4332-BEC4-2ACA99A4C3FB}"/>
            </c:ext>
          </c:extLst>
        </c:ser>
        <c:ser>
          <c:idx val="3"/>
          <c:order val="3"/>
          <c:tx>
            <c:strRef>
              <c:f>'8.5'!$A$13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('8.5'!$B$13,'8.5'!$D$13,'8.5'!$F$13)</c:f>
              <c:numCache>
                <c:formatCode>#\ ##0.0</c:formatCode>
                <c:ptCount val="3"/>
                <c:pt idx="0">
                  <c:v>9.3699999999999992</c:v>
                </c:pt>
                <c:pt idx="1">
                  <c:v>16.920000000000002</c:v>
                </c:pt>
                <c:pt idx="2">
                  <c:v>113.10000000000001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C-4332-BEC4-2ACA99A4C3FB}"/>
            </c:ext>
          </c:extLst>
        </c:ser>
        <c:ser>
          <c:idx val="4"/>
          <c:order val="4"/>
          <c:tx>
            <c:strRef>
              <c:f>'8.5'!$A$14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('8.5'!$B$14,'8.5'!$D$14,'8.5'!$F$14)</c:f>
              <c:numCache>
                <c:formatCode>#\ ##0.0</c:formatCode>
                <c:ptCount val="3"/>
                <c:pt idx="0">
                  <c:v>519.3599999999999</c:v>
                </c:pt>
                <c:pt idx="1">
                  <c:v>323.416</c:v>
                </c:pt>
                <c:pt idx="2">
                  <c:v>528.64499999999998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0C-4332-BEC4-2ACA99A4C3FB}"/>
            </c:ext>
          </c:extLst>
        </c:ser>
        <c:ser>
          <c:idx val="5"/>
          <c:order val="5"/>
          <c:tx>
            <c:strRef>
              <c:f>'8.5'!$A$15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('8.5'!$B$15,'8.5'!$D$15,'8.5'!$F$15)</c:f>
              <c:numCache>
                <c:formatCode>#\ ##0.0</c:formatCode>
                <c:ptCount val="3"/>
                <c:pt idx="0">
                  <c:v>3.6</c:v>
                </c:pt>
                <c:pt idx="1">
                  <c:v>5.0999999999999996</c:v>
                </c:pt>
                <c:pt idx="2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0C-4332-BEC4-2ACA99A4C3FB}"/>
            </c:ext>
          </c:extLst>
        </c:ser>
        <c:ser>
          <c:idx val="6"/>
          <c:order val="6"/>
          <c:tx>
            <c:strRef>
              <c:f>'8.5'!$A$16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('8.5'!$B$16,'8.5'!$D$16,'8.5'!$F$16)</c:f>
              <c:numCache>
                <c:formatCode>#\ ##0.0</c:formatCode>
                <c:ptCount val="3"/>
                <c:pt idx="0">
                  <c:v>41429.209000000003</c:v>
                </c:pt>
                <c:pt idx="1">
                  <c:v>32136.178</c:v>
                </c:pt>
                <c:pt idx="2">
                  <c:v>26122.09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332-BEC4-2ACA99A4C3FB}"/>
            </c:ext>
          </c:extLst>
        </c:ser>
        <c:ser>
          <c:idx val="7"/>
          <c:order val="7"/>
          <c:tx>
            <c:strRef>
              <c:f>'8.5'!$A$17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('8.5'!$B$17,'8.5'!$D$17,'8.5'!$F$17)</c:f>
              <c:numCache>
                <c:formatCode>#\ ##0.0</c:formatCode>
                <c:ptCount val="3"/>
                <c:pt idx="0">
                  <c:v>6806.81</c:v>
                </c:pt>
                <c:pt idx="1">
                  <c:v>5908.84</c:v>
                </c:pt>
                <c:pt idx="2">
                  <c:v>5269.31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0C-4332-BEC4-2ACA99A4C3FB}"/>
            </c:ext>
          </c:extLst>
        </c:ser>
        <c:ser>
          <c:idx val="8"/>
          <c:order val="8"/>
          <c:tx>
            <c:strRef>
              <c:f>'8.5'!$A$18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('8.5'!$B$18,'8.5'!$D$18,'8.5'!$F$18)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0C-4332-BEC4-2ACA99A4C3FB}"/>
            </c:ext>
          </c:extLst>
        </c:ser>
        <c:ser>
          <c:idx val="9"/>
          <c:order val="9"/>
          <c:tx>
            <c:strRef>
              <c:f>'8.5'!$A$19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('8.5'!$B$19,'8.5'!$D$19,'8.5'!$F$19)</c:f>
              <c:numCache>
                <c:formatCode>#\ ##0.0</c:formatCode>
                <c:ptCount val="3"/>
                <c:pt idx="0">
                  <c:v>944.70100000000002</c:v>
                </c:pt>
                <c:pt idx="1">
                  <c:v>1019.903</c:v>
                </c:pt>
                <c:pt idx="2">
                  <c:v>1333.549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0C-4332-BEC4-2ACA99A4C3FB}"/>
            </c:ext>
          </c:extLst>
        </c:ser>
        <c:ser>
          <c:idx val="10"/>
          <c:order val="10"/>
          <c:tx>
            <c:strRef>
              <c:f>'8.5'!$A$20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('8.5'!$B$20,'8.5'!$D$20,'8.5'!$F$20)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0C-4332-BEC4-2ACA99A4C3FB}"/>
            </c:ext>
          </c:extLst>
        </c:ser>
        <c:ser>
          <c:idx val="11"/>
          <c:order val="11"/>
          <c:tx>
            <c:strRef>
              <c:f>'8.5'!$A$21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('8.5'!$B$21,'8.5'!$D$21,'8.5'!$F$21)</c:f>
              <c:numCache>
                <c:formatCode>#\ ##0.0</c:formatCode>
                <c:ptCount val="3"/>
                <c:pt idx="0">
                  <c:v>1177.232</c:v>
                </c:pt>
                <c:pt idx="1">
                  <c:v>930.93399999999997</c:v>
                </c:pt>
                <c:pt idx="2">
                  <c:v>1268.31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0C-4332-BEC4-2ACA99A4C3FB}"/>
            </c:ext>
          </c:extLst>
        </c:ser>
        <c:ser>
          <c:idx val="12"/>
          <c:order val="12"/>
          <c:tx>
            <c:strRef>
              <c:f>'8.5'!$A$22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('8.5'!$B$22,'8.5'!$D$22,'8.5'!$F$22)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0C-4332-BEC4-2ACA99A4C3FB}"/>
            </c:ext>
          </c:extLst>
        </c:ser>
        <c:ser>
          <c:idx val="13"/>
          <c:order val="13"/>
          <c:tx>
            <c:strRef>
              <c:f>'8.5'!$A$23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('8.5'!$B$23,'8.5'!$D$23,'8.5'!$F$23)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0C-4332-BEC4-2ACA99A4C3FB}"/>
            </c:ext>
          </c:extLst>
        </c:ser>
        <c:ser>
          <c:idx val="14"/>
          <c:order val="14"/>
          <c:tx>
            <c:strRef>
              <c:f>'8.5'!$A$24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('8.5'!$B$24,'8.5'!$D$24,'8.5'!$F$24)</c:f>
              <c:numCache>
                <c:formatCode>#\ ##0.0</c:formatCode>
                <c:ptCount val="3"/>
                <c:pt idx="0">
                  <c:v>30</c:v>
                </c:pt>
                <c:pt idx="1">
                  <c:v>23</c:v>
                </c:pt>
                <c:pt idx="2">
                  <c:v>108.6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0C-4332-BEC4-2ACA99A4C3FB}"/>
            </c:ext>
          </c:extLst>
        </c:ser>
        <c:ser>
          <c:idx val="15"/>
          <c:order val="15"/>
          <c:tx>
            <c:strRef>
              <c:f>'8.5'!$A$25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'8.5'!$C$38:$E$38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('8.5'!$B$25,'8.5'!$D$25,'8.5'!$F$25)</c:f>
              <c:numCache>
                <c:formatCode>#\ ##0.0</c:formatCode>
                <c:ptCount val="3"/>
                <c:pt idx="0">
                  <c:v>100758.49299999999</c:v>
                </c:pt>
                <c:pt idx="1">
                  <c:v>75953.323000000019</c:v>
                </c:pt>
                <c:pt idx="2">
                  <c:v>59813.753999999994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40C-4332-BEC4-2ACA99A4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905088"/>
        <c:axId val="286906624"/>
      </c:barChart>
      <c:catAx>
        <c:axId val="28690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906624"/>
        <c:crosses val="autoZero"/>
        <c:auto val="1"/>
        <c:lblAlgn val="ctr"/>
        <c:lblOffset val="100"/>
        <c:noMultiLvlLbl val="0"/>
      </c:catAx>
      <c:valAx>
        <c:axId val="28690662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905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3EF-4B87-8848-FCF0A19B1B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13EF-4B87-8848-FCF0A19B1B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13EF-4B87-8848-FCF0A19B1B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13EF-4B87-8848-FCF0A19B1B2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3EF-4B87-8848-FCF0A19B1B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13EF-4B87-8848-FCF0A19B1B2C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13EF-4B87-8848-FCF0A19B1B2C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0875-4A16-9BC1-0D39CE297F06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0875-4A16-9BC1-0D39CE29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54E-4B39-8912-AE424469FADD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54E-4B39-8912-AE424469FADD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54E-4B39-8912-AE424469FADD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654E-4B39-8912-AE424469FADD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654E-4B39-8912-AE424469FADD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654E-4B39-8912-AE424469FADD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654E-4B39-8912-AE424469FADD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654E-4B39-8912-AE424469FADD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654E-4B39-8912-AE424469FADD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654E-4B39-8912-AE424469FADD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654E-4B39-8912-AE424469FADD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654E-4B39-8912-AE424469FADD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654E-4B39-8912-AE424469FADD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654E-4B39-8912-AE424469FADD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654E-4B39-8912-AE424469FADD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654E-4B39-8912-AE42446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accent1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accent1"/>
                </a:solidFill>
              </a:rPr>
              <a:t>sektorů</a:t>
            </a:r>
            <a:r>
              <a:rPr lang="cs-CZ" sz="1000" baseline="0">
                <a:solidFill>
                  <a:schemeClr val="accent1"/>
                </a:solidFill>
              </a:rPr>
              <a:t> národního hospodářství</a:t>
            </a:r>
            <a:r>
              <a:rPr lang="cs-CZ" sz="1000">
                <a:solidFill>
                  <a:schemeClr val="accent1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7.410497524529088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98914290335355E-2"/>
          <c:y val="0.20676643896334151"/>
          <c:w val="0.61241682696674693"/>
          <c:h val="0.574433262067407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'8.6'!$A$28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('8.6'!$B$28,'8.6'!$D$28,'8.6'!$F$28)</c:f>
              <c:numCache>
                <c:formatCode>#\ ##0.0</c:formatCode>
                <c:ptCount val="3"/>
                <c:pt idx="0">
                  <c:v>77913.421000000002</c:v>
                </c:pt>
                <c:pt idx="1">
                  <c:v>70021.491999999998</c:v>
                </c:pt>
                <c:pt idx="2">
                  <c:v>63487.09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6-434E-9A23-488B9CF28F3E}"/>
            </c:ext>
          </c:extLst>
        </c:ser>
        <c:ser>
          <c:idx val="1"/>
          <c:order val="1"/>
          <c:tx>
            <c:strRef>
              <c:f>'8.6'!$A$29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('8.6'!$B$29,'8.6'!$D$29,'8.6'!$F$29)</c:f>
              <c:numCache>
                <c:formatCode>#\ ##0.0</c:formatCode>
                <c:ptCount val="3"/>
                <c:pt idx="0">
                  <c:v>50928.89</c:v>
                </c:pt>
                <c:pt idx="1">
                  <c:v>45755.64</c:v>
                </c:pt>
                <c:pt idx="2">
                  <c:v>43575.94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6-434E-9A23-488B9CF28F3E}"/>
            </c:ext>
          </c:extLst>
        </c:ser>
        <c:ser>
          <c:idx val="2"/>
          <c:order val="2"/>
          <c:tx>
            <c:strRef>
              <c:f>'8.6'!$A$30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('8.6'!$B$30,'8.6'!$D$30,'8.6'!$F$30)</c:f>
              <c:numCache>
                <c:formatCode>#\ ##0.0</c:formatCode>
                <c:ptCount val="3"/>
                <c:pt idx="0">
                  <c:v>3108.6</c:v>
                </c:pt>
                <c:pt idx="1">
                  <c:v>2529.5</c:v>
                </c:pt>
                <c:pt idx="2">
                  <c:v>2232.6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C6-434E-9A23-488B9CF28F3E}"/>
            </c:ext>
          </c:extLst>
        </c:ser>
        <c:ser>
          <c:idx val="3"/>
          <c:order val="3"/>
          <c:tx>
            <c:strRef>
              <c:f>'8.6'!$A$31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('8.6'!$B$31,'8.6'!$D$31,'8.6'!$F$31)</c:f>
              <c:numCache>
                <c:formatCode>#\ ##0.0</c:formatCode>
                <c:ptCount val="3"/>
                <c:pt idx="0">
                  <c:v>1191</c:v>
                </c:pt>
                <c:pt idx="1">
                  <c:v>994</c:v>
                </c:pt>
                <c:pt idx="2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C6-434E-9A23-488B9CF28F3E}"/>
            </c:ext>
          </c:extLst>
        </c:ser>
        <c:ser>
          <c:idx val="4"/>
          <c:order val="4"/>
          <c:tx>
            <c:strRef>
              <c:f>'8.6'!$A$32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('8.6'!$B$32,'8.6'!$D$32,'8.6'!$F$32)</c:f>
              <c:numCache>
                <c:formatCode>#\ ##0.0</c:formatCode>
                <c:ptCount val="3"/>
                <c:pt idx="0">
                  <c:v>196</c:v>
                </c:pt>
                <c:pt idx="1">
                  <c:v>154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C6-434E-9A23-488B9CF28F3E}"/>
            </c:ext>
          </c:extLst>
        </c:ser>
        <c:ser>
          <c:idx val="5"/>
          <c:order val="5"/>
          <c:tx>
            <c:strRef>
              <c:f>'8.6'!$A$33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('8.6'!$B$33,'8.6'!$D$33,'8.6'!$F$33)</c:f>
              <c:numCache>
                <c:formatCode>#\ ##0.0</c:formatCode>
                <c:ptCount val="3"/>
                <c:pt idx="0">
                  <c:v>253071.546</c:v>
                </c:pt>
                <c:pt idx="1">
                  <c:v>189366.769</c:v>
                </c:pt>
                <c:pt idx="2">
                  <c:v>144567.19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C6-434E-9A23-488B9CF28F3E}"/>
            </c:ext>
          </c:extLst>
        </c:ser>
        <c:ser>
          <c:idx val="6"/>
          <c:order val="6"/>
          <c:tx>
            <c:strRef>
              <c:f>'8.6'!$A$34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('8.6'!$B$34,'8.6'!$D$34,'8.6'!$F$34)</c:f>
              <c:numCache>
                <c:formatCode>#\ ##0.0</c:formatCode>
                <c:ptCount val="3"/>
                <c:pt idx="0">
                  <c:v>155119.09300000002</c:v>
                </c:pt>
                <c:pt idx="1">
                  <c:v>117777.05400000002</c:v>
                </c:pt>
                <c:pt idx="2">
                  <c:v>91753.769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C6-434E-9A23-488B9CF28F3E}"/>
            </c:ext>
          </c:extLst>
        </c:ser>
        <c:ser>
          <c:idx val="7"/>
          <c:order val="7"/>
          <c:tx>
            <c:strRef>
              <c:f>'8.6'!$A$35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('8.6'!$B$35,'8.6'!$D$35,'8.6'!$F$35)</c:f>
              <c:numCache>
                <c:formatCode>#\ ##0.0</c:formatCode>
                <c:ptCount val="3"/>
                <c:pt idx="0">
                  <c:v>5248.8250000000007</c:v>
                </c:pt>
                <c:pt idx="1">
                  <c:v>4338.924</c:v>
                </c:pt>
                <c:pt idx="2">
                  <c:v>3577.0940000000001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C6-434E-9A23-488B9CF28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819840"/>
        <c:axId val="286821376"/>
      </c:barChart>
      <c:catAx>
        <c:axId val="2868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821376"/>
        <c:crosses val="autoZero"/>
        <c:auto val="1"/>
        <c:lblAlgn val="ctr"/>
        <c:lblOffset val="100"/>
        <c:noMultiLvlLbl val="0"/>
      </c:catAx>
      <c:valAx>
        <c:axId val="28682137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819840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01674014869284"/>
          <c:y val="0.20117725284339458"/>
          <c:w val="0.78119817301062278"/>
          <c:h val="0.307084514435695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'8.6'!$A$38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'8.6'!$B$38</c:f>
              <c:numCache>
                <c:formatCode>0.0%</c:formatCode>
                <c:ptCount val="1"/>
                <c:pt idx="0">
                  <c:v>2.4633748073634321E-2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C-46A4-A3E1-0DDC2617E363}"/>
            </c:ext>
          </c:extLst>
        </c:ser>
        <c:ser>
          <c:idx val="1"/>
          <c:order val="1"/>
          <c:tx>
            <c:strRef>
              <c:f>'8.6'!$A$39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'8.6'!$B$39</c:f>
              <c:numCache>
                <c:formatCode>0.0%</c:formatCode>
                <c:ptCount val="1"/>
                <c:pt idx="0">
                  <c:v>3.0487704828534034E-2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9C-46A4-A3E1-0DDC2617E363}"/>
            </c:ext>
          </c:extLst>
        </c:ser>
        <c:ser>
          <c:idx val="2"/>
          <c:order val="2"/>
          <c:tx>
            <c:strRef>
              <c:f>'8.6'!$A$40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'8.6'!$B$40</c:f>
              <c:numCache>
                <c:formatCode>0.0%</c:formatCode>
                <c:ptCount val="1"/>
                <c:pt idx="0">
                  <c:v>3.389628043211667E-2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9C-46A4-A3E1-0DDC2617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58816"/>
        <c:axId val="287460352"/>
      </c:barChart>
      <c:catAx>
        <c:axId val="28745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7460352"/>
        <c:crosses val="autoZero"/>
        <c:auto val="1"/>
        <c:lblAlgn val="ctr"/>
        <c:lblOffset val="100"/>
        <c:noMultiLvlLbl val="0"/>
      </c:catAx>
      <c:valAx>
        <c:axId val="287460352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7458816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6.9449477811089509E-3"/>
          <c:y val="0.65802137779689651"/>
          <c:w val="0.69069517548809689"/>
          <c:h val="0.3315382608279463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1.5771851879898952E-3"/>
          <c:y val="1.62096792206590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97442402322599"/>
          <c:y val="0.22795698924731184"/>
          <c:w val="0.79622485973277224"/>
          <c:h val="0.58296774193548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'8.6'!$A$10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('8.6'!$B$10,'8.6'!$D$10,'8.6'!$F$10)</c:f>
              <c:numCache>
                <c:formatCode>#\ ##0.0</c:formatCode>
                <c:ptCount val="3"/>
                <c:pt idx="0">
                  <c:v>76573.38</c:v>
                </c:pt>
                <c:pt idx="1">
                  <c:v>95596.58</c:v>
                </c:pt>
                <c:pt idx="2">
                  <c:v>114312.06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3-4E1A-9723-6717129C30F9}"/>
            </c:ext>
          </c:extLst>
        </c:ser>
        <c:ser>
          <c:idx val="1"/>
          <c:order val="1"/>
          <c:tx>
            <c:strRef>
              <c:f>'8.6'!$A$11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('8.6'!$B$11,'8.6'!$D$11,'8.6'!$F$11)</c:f>
              <c:numCache>
                <c:formatCode>#\ ##0.0</c:formatCode>
                <c:ptCount val="3"/>
                <c:pt idx="0">
                  <c:v>6599</c:v>
                </c:pt>
                <c:pt idx="1">
                  <c:v>4017</c:v>
                </c:pt>
                <c:pt idx="2">
                  <c:v>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3-4E1A-9723-6717129C30F9}"/>
            </c:ext>
          </c:extLst>
        </c:ser>
        <c:ser>
          <c:idx val="2"/>
          <c:order val="2"/>
          <c:tx>
            <c:strRef>
              <c:f>'8.6'!$A$12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('8.6'!$B$12,'8.6'!$D$12,'8.6'!$F$12)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382.86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3-4E1A-9723-6717129C30F9}"/>
            </c:ext>
          </c:extLst>
        </c:ser>
        <c:ser>
          <c:idx val="3"/>
          <c:order val="3"/>
          <c:tx>
            <c:strRef>
              <c:f>'8.6'!$A$13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('8.6'!$B$13,'8.6'!$D$13,'8.6'!$F$13)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3-4E1A-9723-6717129C30F9}"/>
            </c:ext>
          </c:extLst>
        </c:ser>
        <c:ser>
          <c:idx val="4"/>
          <c:order val="4"/>
          <c:tx>
            <c:strRef>
              <c:f>'8.6'!$A$14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('8.6'!$B$14,'8.6'!$D$14,'8.6'!$F$14)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03-4E1A-9723-6717129C30F9}"/>
            </c:ext>
          </c:extLst>
        </c:ser>
        <c:ser>
          <c:idx val="5"/>
          <c:order val="5"/>
          <c:tx>
            <c:strRef>
              <c:f>'8.6'!$A$15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('8.6'!$B$15,'8.6'!$D$15,'8.6'!$F$15)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03-4E1A-9723-6717129C30F9}"/>
            </c:ext>
          </c:extLst>
        </c:ser>
        <c:ser>
          <c:idx val="6"/>
          <c:order val="6"/>
          <c:tx>
            <c:strRef>
              <c:f>'8.6'!$A$16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('8.6'!$B$16,'8.6'!$D$16,'8.6'!$F$16)</c:f>
              <c:numCache>
                <c:formatCode>#\ ##0.0</c:formatCode>
                <c:ptCount val="3"/>
                <c:pt idx="0">
                  <c:v>179195.63</c:v>
                </c:pt>
                <c:pt idx="1">
                  <c:v>111191.24</c:v>
                </c:pt>
                <c:pt idx="2">
                  <c:v>61206.9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03-4E1A-9723-6717129C30F9}"/>
            </c:ext>
          </c:extLst>
        </c:ser>
        <c:ser>
          <c:idx val="7"/>
          <c:order val="7"/>
          <c:tx>
            <c:strRef>
              <c:f>'8.6'!$A$17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('8.6'!$B$17,'8.6'!$D$17,'8.6'!$F$17)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03-4E1A-9723-6717129C30F9}"/>
            </c:ext>
          </c:extLst>
        </c:ser>
        <c:ser>
          <c:idx val="8"/>
          <c:order val="8"/>
          <c:tx>
            <c:strRef>
              <c:f>'8.6'!$A$18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('8.6'!$B$18,'8.6'!$D$18,'8.6'!$F$18)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03-4E1A-9723-6717129C30F9}"/>
            </c:ext>
          </c:extLst>
        </c:ser>
        <c:ser>
          <c:idx val="9"/>
          <c:order val="9"/>
          <c:tx>
            <c:strRef>
              <c:f>'8.6'!$A$19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('8.6'!$B$19,'8.6'!$D$19,'8.6'!$F$19)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03-4E1A-9723-6717129C30F9}"/>
            </c:ext>
          </c:extLst>
        </c:ser>
        <c:ser>
          <c:idx val="10"/>
          <c:order val="10"/>
          <c:tx>
            <c:strRef>
              <c:f>'8.6'!$A$20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('8.6'!$B$20,'8.6'!$D$20,'8.6'!$F$20)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03-4E1A-9723-6717129C30F9}"/>
            </c:ext>
          </c:extLst>
        </c:ser>
        <c:ser>
          <c:idx val="11"/>
          <c:order val="11"/>
          <c:tx>
            <c:strRef>
              <c:f>'8.6'!$A$21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('8.6'!$B$21,'8.6'!$D$21,'8.6'!$F$21)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903-4E1A-9723-6717129C30F9}"/>
            </c:ext>
          </c:extLst>
        </c:ser>
        <c:ser>
          <c:idx val="12"/>
          <c:order val="12"/>
          <c:tx>
            <c:strRef>
              <c:f>'8.6'!$A$22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('8.6'!$B$22,'8.6'!$D$22,'8.6'!$F$22)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903-4E1A-9723-6717129C30F9}"/>
            </c:ext>
          </c:extLst>
        </c:ser>
        <c:ser>
          <c:idx val="13"/>
          <c:order val="13"/>
          <c:tx>
            <c:strRef>
              <c:f>'8.6'!$A$23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('8.6'!$B$23,'8.6'!$D$23,'8.6'!$F$23)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03-4E1A-9723-6717129C30F9}"/>
            </c:ext>
          </c:extLst>
        </c:ser>
        <c:ser>
          <c:idx val="14"/>
          <c:order val="14"/>
          <c:tx>
            <c:strRef>
              <c:f>'8.6'!$A$24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('8.6'!$B$24,'8.6'!$D$24,'8.6'!$F$24)</c:f>
              <c:numCache>
                <c:formatCode>#\ ##0.0</c:formatCode>
                <c:ptCount val="3"/>
                <c:pt idx="0">
                  <c:v>7924.8</c:v>
                </c:pt>
                <c:pt idx="1">
                  <c:v>2547.3000000000002</c:v>
                </c:pt>
                <c:pt idx="2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03-4E1A-9723-6717129C30F9}"/>
            </c:ext>
          </c:extLst>
        </c:ser>
        <c:ser>
          <c:idx val="15"/>
          <c:order val="15"/>
          <c:tx>
            <c:strRef>
              <c:f>'8.6'!$A$25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'8.6'!$C$38:$E$38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('8.6'!$B$25,'8.6'!$D$25,'8.6'!$F$25)</c:f>
              <c:numCache>
                <c:formatCode>#\ ##0.0</c:formatCode>
                <c:ptCount val="3"/>
                <c:pt idx="0">
                  <c:v>145034.47600000002</c:v>
                </c:pt>
                <c:pt idx="1">
                  <c:v>121493.32900000001</c:v>
                </c:pt>
                <c:pt idx="2">
                  <c:v>98907.965000000011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903-4E1A-9723-6717129C3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7557120"/>
        <c:axId val="287558656"/>
      </c:barChart>
      <c:catAx>
        <c:axId val="28755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558656"/>
        <c:crosses val="autoZero"/>
        <c:auto val="1"/>
        <c:lblAlgn val="ctr"/>
        <c:lblOffset val="100"/>
        <c:noMultiLvlLbl val="0"/>
      </c:catAx>
      <c:valAx>
        <c:axId val="28755865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557120"/>
        <c:crosses val="autoZero"/>
        <c:crossBetween val="between"/>
        <c:majorUnit val="100000"/>
        <c:minorUnit val="2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24-C7A6-41D6-8E02-335B206504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25-C7A6-41D6-8E02-335B206504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26-C7A6-41D6-8E02-335B206504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27-C7A6-41D6-8E02-335B206504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28-C7A6-41D6-8E02-335B206504B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29-C7A6-41D6-8E02-335B206504B2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2A-C7A6-41D6-8E02-335B206504B2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B-C7A6-41D6-8E02-335B206504B2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3-C7A6-41D6-8E02-335B206504B2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3-C7A6-41D6-8E02-335B206504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C7A6-41D6-8E02-335B206504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7-C7A6-41D6-8E02-335B206504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9-C7A6-41D6-8E02-335B206504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B-C7A6-41D6-8E02-335B206504B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D-C7A6-41D6-8E02-335B206504B2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F-C7A6-41D6-8E02-335B206504B2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1-C7A6-41D6-8E02-335B206504B2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2-C7A6-41D6-8E02-335B2065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DB7-49D5-B805-7FABAC77FD8B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DB7-49D5-B805-7FABAC77FD8B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DB7-49D5-B805-7FABAC77FD8B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DB7-49D5-B805-7FABAC77FD8B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DB7-49D5-B805-7FABAC77FD8B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DB7-49D5-B805-7FABAC77FD8B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DB7-49D5-B805-7FABAC77FD8B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DB7-49D5-B805-7FABAC77FD8B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DB7-49D5-B805-7FABAC77FD8B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DB7-49D5-B805-7FABAC77FD8B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DB7-49D5-B805-7FABAC77FD8B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DB7-49D5-B805-7FABAC77FD8B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DB7-49D5-B805-7FABAC77FD8B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DB7-49D5-B805-7FABAC77FD8B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DB7-49D5-B805-7FABAC77FD8B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FDB7-49D5-B805-7FABAC77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4E3-4E6B-A9A6-15C8143D0876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4E3-4E6B-A9A6-15C8143D0876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4E3-4E6B-A9A6-15C8143D0876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64E3-4E6B-A9A6-15C8143D0876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64E3-4E6B-A9A6-15C8143D0876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64E3-4E6B-A9A6-15C8143D0876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64E3-4E6B-A9A6-15C8143D0876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64E3-4E6B-A9A6-15C8143D0876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64E3-4E6B-A9A6-15C8143D0876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64E3-4E6B-A9A6-15C8143D0876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64E3-4E6B-A9A6-15C8143D0876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64E3-4E6B-A9A6-15C8143D0876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64E3-4E6B-A9A6-15C8143D0876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64E3-4E6B-A9A6-15C8143D0876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64E3-4E6B-A9A6-15C8143D0876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64E3-4E6B-A9A6-15C8143D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2.4453030715926344E-3"/>
          <c:y val="6.59742494545678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259161287294724E-2"/>
          <c:y val="0.23606582111367816"/>
          <c:w val="0.6823276432164449"/>
          <c:h val="0.589853364137866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'8.7'!$A$27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('8.7'!$B$27,'8.7'!$D$27,'8.7'!$F$27)</c:f>
              <c:numCache>
                <c:formatCode>#\ ##0.0</c:formatCode>
                <c:ptCount val="3"/>
                <c:pt idx="0">
                  <c:v>32399.643999999997</c:v>
                </c:pt>
                <c:pt idx="1">
                  <c:v>25675.008000000002</c:v>
                </c:pt>
                <c:pt idx="2">
                  <c:v>21245.4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3-4244-B438-4F47DB704ED5}"/>
            </c:ext>
          </c:extLst>
        </c:ser>
        <c:ser>
          <c:idx val="1"/>
          <c:order val="1"/>
          <c:tx>
            <c:strRef>
              <c:f>'8.7'!$A$28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('8.7'!$B$28,'8.7'!$D$28,'8.7'!$F$28)</c:f>
              <c:numCache>
                <c:formatCode>#\ ##0.0</c:formatCode>
                <c:ptCount val="3"/>
                <c:pt idx="0">
                  <c:v>849.2</c:v>
                </c:pt>
                <c:pt idx="1">
                  <c:v>646.9</c:v>
                </c:pt>
                <c:pt idx="2">
                  <c:v>821.5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3-4244-B438-4F47DB704ED5}"/>
            </c:ext>
          </c:extLst>
        </c:ser>
        <c:ser>
          <c:idx val="2"/>
          <c:order val="2"/>
          <c:tx>
            <c:strRef>
              <c:f>'8.7'!$A$29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('8.7'!$B$29,'8.7'!$D$29,'8.7'!$F$29)</c:f>
              <c:numCache>
                <c:formatCode>#\ ##0.0</c:formatCode>
                <c:ptCount val="3"/>
                <c:pt idx="0">
                  <c:v>1734</c:v>
                </c:pt>
                <c:pt idx="1">
                  <c:v>1171</c:v>
                </c:pt>
                <c:pt idx="2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3-4244-B438-4F47DB704ED5}"/>
            </c:ext>
          </c:extLst>
        </c:ser>
        <c:ser>
          <c:idx val="3"/>
          <c:order val="3"/>
          <c:tx>
            <c:strRef>
              <c:f>'8.7'!$A$30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('8.7'!$B$30,'8.7'!$D$30,'8.7'!$F$30)</c:f>
              <c:numCache>
                <c:formatCode>#\ ##0.0</c:formatCode>
                <c:ptCount val="3"/>
                <c:pt idx="0">
                  <c:v>475.9</c:v>
                </c:pt>
                <c:pt idx="1">
                  <c:v>348</c:v>
                </c:pt>
                <c:pt idx="2">
                  <c:v>230.5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83-4244-B438-4F47DB704ED5}"/>
            </c:ext>
          </c:extLst>
        </c:ser>
        <c:ser>
          <c:idx val="4"/>
          <c:order val="4"/>
          <c:tx>
            <c:strRef>
              <c:f>'8.7'!$A$31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('8.7'!$B$31,'8.7'!$D$31,'8.7'!$F$31)</c:f>
              <c:numCache>
                <c:formatCode>#\ ##0.0</c:formatCode>
                <c:ptCount val="3"/>
                <c:pt idx="0">
                  <c:v>807.82</c:v>
                </c:pt>
                <c:pt idx="1">
                  <c:v>720.07</c:v>
                </c:pt>
                <c:pt idx="2">
                  <c:v>731.87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83-4244-B438-4F47DB704ED5}"/>
            </c:ext>
          </c:extLst>
        </c:ser>
        <c:ser>
          <c:idx val="5"/>
          <c:order val="5"/>
          <c:tx>
            <c:strRef>
              <c:f>'8.7'!$A$32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('8.7'!$B$32,'8.7'!$D$32,'8.7'!$F$32)</c:f>
              <c:numCache>
                <c:formatCode>#\ ##0.0</c:formatCode>
                <c:ptCount val="3"/>
                <c:pt idx="0">
                  <c:v>160446.74399999998</c:v>
                </c:pt>
                <c:pt idx="1">
                  <c:v>123266.79299999999</c:v>
                </c:pt>
                <c:pt idx="2">
                  <c:v>96101.893000000011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83-4244-B438-4F47DB704ED5}"/>
            </c:ext>
          </c:extLst>
        </c:ser>
        <c:ser>
          <c:idx val="6"/>
          <c:order val="6"/>
          <c:tx>
            <c:strRef>
              <c:f>'8.7'!$A$33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('8.7'!$B$33,'8.7'!$D$33,'8.7'!$F$33)</c:f>
              <c:numCache>
                <c:formatCode>#\ ##0.0</c:formatCode>
                <c:ptCount val="3"/>
                <c:pt idx="0">
                  <c:v>91264.76</c:v>
                </c:pt>
                <c:pt idx="1">
                  <c:v>70115.713999999993</c:v>
                </c:pt>
                <c:pt idx="2">
                  <c:v>54782.464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83-4244-B438-4F47DB704ED5}"/>
            </c:ext>
          </c:extLst>
        </c:ser>
        <c:ser>
          <c:idx val="7"/>
          <c:order val="7"/>
          <c:tx>
            <c:strRef>
              <c:f>'8.7'!$A$34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('8.7'!$B$34,'8.7'!$D$34,'8.7'!$F$34)</c:f>
              <c:numCache>
                <c:formatCode>#\ ##0.0</c:formatCode>
                <c:ptCount val="3"/>
                <c:pt idx="0">
                  <c:v>8640.2889999999989</c:v>
                </c:pt>
                <c:pt idx="1">
                  <c:v>6945.2319999999991</c:v>
                </c:pt>
                <c:pt idx="2">
                  <c:v>5501.6100000000006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83-4244-B438-4F47DB70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7930624"/>
        <c:axId val="287936512"/>
      </c:barChart>
      <c:catAx>
        <c:axId val="28793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936512"/>
        <c:crosses val="autoZero"/>
        <c:auto val="1"/>
        <c:lblAlgn val="ctr"/>
        <c:lblOffset val="100"/>
        <c:noMultiLvlLbl val="0"/>
      </c:catAx>
      <c:valAx>
        <c:axId val="2879365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930624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4.3058406479069117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7624328372563E-2"/>
          <c:y val="0.22826396700412449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'8.7'!$A$38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'8.7'!$B$38</c:f>
              <c:numCache>
                <c:formatCode>0.0%</c:formatCode>
                <c:ptCount val="1"/>
                <c:pt idx="0">
                  <c:v>1.2826096395241916E-2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9-4A0F-82BA-035962860AF3}"/>
            </c:ext>
          </c:extLst>
        </c:ser>
        <c:ser>
          <c:idx val="1"/>
          <c:order val="1"/>
          <c:tx>
            <c:strRef>
              <c:f>'8.7'!$A$39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'8.7'!$B$39</c:f>
              <c:numCache>
                <c:formatCode>0.0%</c:formatCode>
                <c:ptCount val="1"/>
                <c:pt idx="0">
                  <c:v>1.7865991001832934E-2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9-4A0F-82BA-035962860AF3}"/>
            </c:ext>
          </c:extLst>
        </c:ser>
        <c:ser>
          <c:idx val="2"/>
          <c:order val="2"/>
          <c:tx>
            <c:strRef>
              <c:f>'8.7'!$A$40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'8.7'!$B$40</c:f>
              <c:numCache>
                <c:formatCode>0.0%</c:formatCode>
                <c:ptCount val="1"/>
                <c:pt idx="0">
                  <c:v>2.4313903831078884E-2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A9-4A0F-82BA-035962860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971584"/>
        <c:axId val="287973376"/>
      </c:barChart>
      <c:catAx>
        <c:axId val="287971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7973376"/>
        <c:crosses val="autoZero"/>
        <c:auto val="1"/>
        <c:lblAlgn val="ctr"/>
        <c:lblOffset val="100"/>
        <c:noMultiLvlLbl val="0"/>
      </c:catAx>
      <c:valAx>
        <c:axId val="287973376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7971584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6.9808027923211171E-3"/>
          <c:y val="0.69218722659667542"/>
          <c:w val="0.63699220843467863"/>
          <c:h val="0.2284476352028839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4.2166403388874361E-3"/>
          <c:y val="1.9059821174489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4810906280163"/>
          <c:y val="0.22691036764352365"/>
          <c:w val="0.85638821011341448"/>
          <c:h val="0.581674088492769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'8.7'!$A$10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('8.7'!$B$10,'8.7'!$D$10,'8.7'!$F$10)</c:f>
              <c:numCache>
                <c:formatCode>#\ ##0.0</c:formatCode>
                <c:ptCount val="3"/>
                <c:pt idx="0">
                  <c:v>880.505</c:v>
                </c:pt>
                <c:pt idx="1">
                  <c:v>745.83799999999997</c:v>
                </c:pt>
                <c:pt idx="2">
                  <c:v>672.04399999999998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D-4DCF-A958-59F74F1F0970}"/>
            </c:ext>
          </c:extLst>
        </c:ser>
        <c:ser>
          <c:idx val="1"/>
          <c:order val="1"/>
          <c:tx>
            <c:strRef>
              <c:f>'8.7'!$A$11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('8.7'!$B$11,'8.7'!$D$11,'8.7'!$F$11)</c:f>
              <c:numCache>
                <c:formatCode>#\ ##0.0</c:formatCode>
                <c:ptCount val="3"/>
                <c:pt idx="0">
                  <c:v>807.82</c:v>
                </c:pt>
                <c:pt idx="1">
                  <c:v>720.07</c:v>
                </c:pt>
                <c:pt idx="2">
                  <c:v>731.87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D-4DCF-A958-59F74F1F0970}"/>
            </c:ext>
          </c:extLst>
        </c:ser>
        <c:ser>
          <c:idx val="2"/>
          <c:order val="2"/>
          <c:tx>
            <c:strRef>
              <c:f>'8.7'!$A$12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('8.7'!$B$12,'8.7'!$D$12,'8.7'!$F$12)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FD-4DCF-A958-59F74F1F0970}"/>
            </c:ext>
          </c:extLst>
        </c:ser>
        <c:ser>
          <c:idx val="3"/>
          <c:order val="3"/>
          <c:tx>
            <c:strRef>
              <c:f>'8.7'!$A$13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('8.7'!$B$13,'8.7'!$D$13,'8.7'!$F$13)</c:f>
              <c:numCache>
                <c:formatCode>#\ ##0.0</c:formatCode>
                <c:ptCount val="3"/>
                <c:pt idx="0">
                  <c:v>165.7</c:v>
                </c:pt>
                <c:pt idx="1">
                  <c:v>335.4</c:v>
                </c:pt>
                <c:pt idx="2">
                  <c:v>1339.2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FD-4DCF-A958-59F74F1F0970}"/>
            </c:ext>
          </c:extLst>
        </c:ser>
        <c:ser>
          <c:idx val="4"/>
          <c:order val="4"/>
          <c:tx>
            <c:strRef>
              <c:f>'8.7'!$A$14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('8.7'!$B$14,'8.7'!$D$14,'8.7'!$F$14)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FD-4DCF-A958-59F74F1F0970}"/>
            </c:ext>
          </c:extLst>
        </c:ser>
        <c:ser>
          <c:idx val="5"/>
          <c:order val="5"/>
          <c:tx>
            <c:strRef>
              <c:f>'8.7'!$A$15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('8.7'!$B$15,'8.7'!$D$15,'8.7'!$F$15)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FD-4DCF-A958-59F74F1F0970}"/>
            </c:ext>
          </c:extLst>
        </c:ser>
        <c:ser>
          <c:idx val="6"/>
          <c:order val="6"/>
          <c:tx>
            <c:strRef>
              <c:f>'8.7'!$A$16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('8.7'!$B$16,'8.7'!$D$16,'8.7'!$F$16)</c:f>
              <c:numCache>
                <c:formatCode>#\ ##0.0</c:formatCode>
                <c:ptCount val="3"/>
                <c:pt idx="0">
                  <c:v>9150.6389999999992</c:v>
                </c:pt>
                <c:pt idx="1">
                  <c:v>6673.6900000000005</c:v>
                </c:pt>
                <c:pt idx="2">
                  <c:v>5509.3040000000001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FD-4DCF-A958-59F74F1F0970}"/>
            </c:ext>
          </c:extLst>
        </c:ser>
        <c:ser>
          <c:idx val="7"/>
          <c:order val="7"/>
          <c:tx>
            <c:strRef>
              <c:f>'8.7'!$A$17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('8.7'!$B$17,'8.7'!$D$17,'8.7'!$F$17)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FD-4DCF-A958-59F74F1F0970}"/>
            </c:ext>
          </c:extLst>
        </c:ser>
        <c:ser>
          <c:idx val="8"/>
          <c:order val="8"/>
          <c:tx>
            <c:strRef>
              <c:f>'8.7'!$A$18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('8.7'!$B$18,'8.7'!$D$18,'8.7'!$F$18)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FD-4DCF-A958-59F74F1F0970}"/>
            </c:ext>
          </c:extLst>
        </c:ser>
        <c:ser>
          <c:idx val="9"/>
          <c:order val="9"/>
          <c:tx>
            <c:strRef>
              <c:f>'8.7'!$A$19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('8.7'!$B$19,'8.7'!$D$19,'8.7'!$F$19)</c:f>
              <c:numCache>
                <c:formatCode>#\ ##0.0</c:formatCode>
                <c:ptCount val="3"/>
                <c:pt idx="0">
                  <c:v>407.8</c:v>
                </c:pt>
                <c:pt idx="1">
                  <c:v>345.2</c:v>
                </c:pt>
                <c:pt idx="2">
                  <c:v>345.1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FD-4DCF-A958-59F74F1F0970}"/>
            </c:ext>
          </c:extLst>
        </c:ser>
        <c:ser>
          <c:idx val="10"/>
          <c:order val="10"/>
          <c:tx>
            <c:strRef>
              <c:f>'8.7'!$A$20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('8.7'!$B$20,'8.7'!$D$20,'8.7'!$F$20)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FD-4DCF-A958-59F74F1F0970}"/>
            </c:ext>
          </c:extLst>
        </c:ser>
        <c:ser>
          <c:idx val="11"/>
          <c:order val="11"/>
          <c:tx>
            <c:strRef>
              <c:f>'8.7'!$A$21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('8.7'!$B$21,'8.7'!$D$21,'8.7'!$F$21)</c:f>
              <c:numCache>
                <c:formatCode>#\ ##0.0</c:formatCode>
                <c:ptCount val="3"/>
                <c:pt idx="0">
                  <c:v>61388.457000000002</c:v>
                </c:pt>
                <c:pt idx="1">
                  <c:v>53888.019</c:v>
                </c:pt>
                <c:pt idx="2">
                  <c:v>58120.964999999997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FD-4DCF-A958-59F74F1F0970}"/>
            </c:ext>
          </c:extLst>
        </c:ser>
        <c:ser>
          <c:idx val="12"/>
          <c:order val="12"/>
          <c:tx>
            <c:strRef>
              <c:f>'8.7'!$A$22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('8.7'!$B$22,'8.7'!$D$22,'8.7'!$F$22)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FD-4DCF-A958-59F74F1F0970}"/>
            </c:ext>
          </c:extLst>
        </c:ser>
        <c:ser>
          <c:idx val="13"/>
          <c:order val="13"/>
          <c:tx>
            <c:strRef>
              <c:f>'8.7'!$A$23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('8.7'!$B$23,'8.7'!$D$23,'8.7'!$F$23)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BFD-4DCF-A958-59F74F1F0970}"/>
            </c:ext>
          </c:extLst>
        </c:ser>
        <c:ser>
          <c:idx val="14"/>
          <c:order val="14"/>
          <c:tx>
            <c:strRef>
              <c:f>'8.7'!$A$24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('8.7'!$B$24,'8.7'!$D$24,'8.7'!$F$24)</c:f>
              <c:numCache>
                <c:formatCode>#\ ##0.0</c:formatCode>
                <c:ptCount val="3"/>
                <c:pt idx="0">
                  <c:v>832.48500000000001</c:v>
                </c:pt>
                <c:pt idx="1">
                  <c:v>909.40499999999997</c:v>
                </c:pt>
                <c:pt idx="2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BFD-4DCF-A958-59F74F1F0970}"/>
            </c:ext>
          </c:extLst>
        </c:ser>
        <c:ser>
          <c:idx val="15"/>
          <c:order val="15"/>
          <c:tx>
            <c:strRef>
              <c:f>'8.7'!$A$25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'8.7'!$C$38:$E$38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('8.7'!$B$25,'8.7'!$D$25,'8.7'!$F$25)</c:f>
              <c:numCache>
                <c:formatCode>#\ ##0.0</c:formatCode>
                <c:ptCount val="3"/>
                <c:pt idx="0">
                  <c:v>237328.58199999997</c:v>
                </c:pt>
                <c:pt idx="1">
                  <c:v>172831.959</c:v>
                </c:pt>
                <c:pt idx="2">
                  <c:v>123230.751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BFD-4DCF-A958-59F74F1F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8078080"/>
        <c:axId val="288083968"/>
      </c:barChart>
      <c:catAx>
        <c:axId val="2880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083968"/>
        <c:crosses val="autoZero"/>
        <c:auto val="1"/>
        <c:lblAlgn val="ctr"/>
        <c:lblOffset val="100"/>
        <c:noMultiLvlLbl val="0"/>
      </c:catAx>
      <c:valAx>
        <c:axId val="28808396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0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AB0-4C0C-BAAE-B9CF053FA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AB0-4C0C-BAAE-B9CF053FAA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AB0-4C0C-BAAE-B9CF053FAA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1AB0-4C0C-BAAE-B9CF053FAA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1AB0-4C0C-BAAE-B9CF053FAA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1AB0-4C0C-BAAE-B9CF053FAA8E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1AB0-4C0C-BAAE-B9CF053FAA8E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1AB0-4C0C-BAAE-B9CF053FAA8E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1AB0-4C0C-BAAE-B9CF053FAA8E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1AB0-4C0C-BAAE-B9CF053FA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1AB0-4C0C-BAAE-B9CF053FAA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1AB0-4C0C-BAAE-B9CF053FAA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1AB0-4C0C-BAAE-B9CF053FAA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1AB0-4C0C-BAAE-B9CF053FAA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1AB0-4C0C-BAAE-B9CF053FAA8E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1AB0-4C0C-BAAE-B9CF053FAA8E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1AB0-4C0C-BAAE-B9CF053FAA8E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1AB0-4C0C-BAAE-B9CF053FA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444-4465-873E-4A4FA00BDF58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444-4465-873E-4A4FA00BDF58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444-4465-873E-4A4FA00BDF58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444-4465-873E-4A4FA00BDF58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444-4465-873E-4A4FA00BDF58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444-4465-873E-4A4FA00BDF58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444-4465-873E-4A4FA00BDF58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444-4465-873E-4A4FA00BDF58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444-4465-873E-4A4FA00BDF58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444-4465-873E-4A4FA00BDF58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444-4465-873E-4A4FA00BDF58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444-4465-873E-4A4FA00BDF58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444-4465-873E-4A4FA00BDF58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444-4465-873E-4A4FA00BDF58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C444-4465-873E-4A4FA00BDF58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C444-4465-873E-4A4FA00BD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Spotřeba tepla podle </a:t>
            </a:r>
            <a:r>
              <a:rPr lang="cs-CZ" sz="100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sektorů</a:t>
            </a:r>
            <a:r>
              <a:rPr lang="cs-CZ" sz="10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národního hospodářství</a:t>
            </a:r>
            <a:r>
              <a:rPr lang="cs-CZ" sz="100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(GJ)</a:t>
            </a:r>
          </a:p>
        </c:rich>
      </c:tx>
      <c:layout>
        <c:manualLayout>
          <c:xMode val="edge"/>
          <c:yMode val="edge"/>
          <c:x val="7.4263696808184957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40150053825764"/>
          <c:y val="0.2331370396882208"/>
          <c:w val="0.6585583535335946"/>
          <c:h val="0.57340728836580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'8.8'!$A$27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('8.8'!$B$27,'8.8'!$D$27,'8.8'!$F$27)</c:f>
              <c:numCache>
                <c:formatCode>#\ ##0.0</c:formatCode>
                <c:ptCount val="3"/>
                <c:pt idx="0">
                  <c:v>283008.53900000005</c:v>
                </c:pt>
                <c:pt idx="1">
                  <c:v>220796.75399999999</c:v>
                </c:pt>
                <c:pt idx="2">
                  <c:v>179875.89100000003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5-4A99-9853-A866AAAB61CA}"/>
            </c:ext>
          </c:extLst>
        </c:ser>
        <c:ser>
          <c:idx val="1"/>
          <c:order val="1"/>
          <c:tx>
            <c:strRef>
              <c:f>'8.8'!$A$28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('8.8'!$B$28,'8.8'!$D$28,'8.8'!$F$28)</c:f>
              <c:numCache>
                <c:formatCode>#\ ##0.0</c:formatCode>
                <c:ptCount val="3"/>
                <c:pt idx="0">
                  <c:v>115330.13500000001</c:v>
                </c:pt>
                <c:pt idx="1">
                  <c:v>101111.10200000001</c:v>
                </c:pt>
                <c:pt idx="2">
                  <c:v>72268.520999999993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5-4A99-9853-A866AAAB61CA}"/>
            </c:ext>
          </c:extLst>
        </c:ser>
        <c:ser>
          <c:idx val="2"/>
          <c:order val="2"/>
          <c:tx>
            <c:strRef>
              <c:f>'8.8'!$A$29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('8.8'!$B$29,'8.8'!$D$29,'8.8'!$F$29)</c:f>
              <c:numCache>
                <c:formatCode>#\ ##0.0</c:formatCode>
                <c:ptCount val="3"/>
                <c:pt idx="0">
                  <c:v>7830.6810000000005</c:v>
                </c:pt>
                <c:pt idx="1">
                  <c:v>6427.0960000000005</c:v>
                </c:pt>
                <c:pt idx="2">
                  <c:v>3591.3490000000002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5-4A99-9853-A866AAAB61CA}"/>
            </c:ext>
          </c:extLst>
        </c:ser>
        <c:ser>
          <c:idx val="3"/>
          <c:order val="3"/>
          <c:tx>
            <c:strRef>
              <c:f>'8.8'!$A$30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('8.8'!$B$30,'8.8'!$D$30,'8.8'!$F$30)</c:f>
              <c:numCache>
                <c:formatCode>#\ ##0.0</c:formatCode>
                <c:ptCount val="3"/>
                <c:pt idx="0">
                  <c:v>12131.522999999999</c:v>
                </c:pt>
                <c:pt idx="1">
                  <c:v>9475.2150000000001</c:v>
                </c:pt>
                <c:pt idx="2">
                  <c:v>6915.9989999999998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5-4A99-9853-A866AAAB61CA}"/>
            </c:ext>
          </c:extLst>
        </c:ser>
        <c:ser>
          <c:idx val="4"/>
          <c:order val="4"/>
          <c:tx>
            <c:strRef>
              <c:f>'8.8'!$A$31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('8.8'!$B$31,'8.8'!$D$31,'8.8'!$F$31)</c:f>
              <c:numCache>
                <c:formatCode>#\ ##0.0</c:formatCode>
                <c:ptCount val="3"/>
                <c:pt idx="0">
                  <c:v>7723.4709999999995</c:v>
                </c:pt>
                <c:pt idx="1">
                  <c:v>7125.83</c:v>
                </c:pt>
                <c:pt idx="2">
                  <c:v>6378.1580000000004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5-4A99-9853-A866AAAB61CA}"/>
            </c:ext>
          </c:extLst>
        </c:ser>
        <c:ser>
          <c:idx val="5"/>
          <c:order val="5"/>
          <c:tx>
            <c:strRef>
              <c:f>'8.8'!$A$32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('8.8'!$B$32,'8.8'!$D$32,'8.8'!$F$32)</c:f>
              <c:numCache>
                <c:formatCode>#\ ##0.0</c:formatCode>
                <c:ptCount val="3"/>
                <c:pt idx="0">
                  <c:v>926283.73300000024</c:v>
                </c:pt>
                <c:pt idx="1">
                  <c:v>728076.18099999998</c:v>
                </c:pt>
                <c:pt idx="2">
                  <c:v>526990.32600000012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5-4A99-9853-A866AAAB61CA}"/>
            </c:ext>
          </c:extLst>
        </c:ser>
        <c:ser>
          <c:idx val="6"/>
          <c:order val="6"/>
          <c:tx>
            <c:strRef>
              <c:f>'8.8'!$A$33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('8.8'!$B$33,'8.8'!$D$33,'8.8'!$F$33)</c:f>
              <c:numCache>
                <c:formatCode>#\ ##0.0</c:formatCode>
                <c:ptCount val="3"/>
                <c:pt idx="0">
                  <c:v>479719.00599999999</c:v>
                </c:pt>
                <c:pt idx="1">
                  <c:v>378202.02600000007</c:v>
                </c:pt>
                <c:pt idx="2">
                  <c:v>261917.41199999998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5-4A99-9853-A866AAAB61CA}"/>
            </c:ext>
          </c:extLst>
        </c:ser>
        <c:ser>
          <c:idx val="7"/>
          <c:order val="7"/>
          <c:tx>
            <c:strRef>
              <c:f>'8.8'!$A$34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('8.8'!$B$34,'8.8'!$D$34,'8.8'!$F$34)</c:f>
              <c:numCache>
                <c:formatCode>#\ ##0.0</c:formatCode>
                <c:ptCount val="3"/>
                <c:pt idx="0">
                  <c:v>10186.852000000001</c:v>
                </c:pt>
                <c:pt idx="1">
                  <c:v>7951.9790000000003</c:v>
                </c:pt>
                <c:pt idx="2">
                  <c:v>5053.5140000000001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35-4A99-9853-A866AAAB6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7894528"/>
        <c:axId val="287896320"/>
      </c:barChart>
      <c:catAx>
        <c:axId val="28789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896320"/>
        <c:crosses val="autoZero"/>
        <c:auto val="1"/>
        <c:lblAlgn val="ctr"/>
        <c:lblOffset val="100"/>
        <c:noMultiLvlLbl val="0"/>
      </c:catAx>
      <c:valAx>
        <c:axId val="28789632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894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5355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'8.8'!$A$38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'8.8'!$B$38</c:f>
              <c:numCache>
                <c:formatCode>0.0%</c:formatCode>
                <c:ptCount val="1"/>
                <c:pt idx="0">
                  <c:v>9.1510114331179684E-2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A-4B6C-9703-FB8588C05095}"/>
            </c:ext>
          </c:extLst>
        </c:ser>
        <c:ser>
          <c:idx val="1"/>
          <c:order val="1"/>
          <c:tx>
            <c:strRef>
              <c:f>'8.8'!$A$39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'8.8'!$B$39</c:f>
              <c:numCache>
                <c:formatCode>0.0%</c:formatCode>
                <c:ptCount val="1"/>
                <c:pt idx="0">
                  <c:v>0.16336022605933539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A-4B6C-9703-FB8588C05095}"/>
            </c:ext>
          </c:extLst>
        </c:ser>
        <c:ser>
          <c:idx val="2"/>
          <c:order val="2"/>
          <c:tx>
            <c:strRef>
              <c:f>'8.8'!$A$40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'8.8'!$B$40</c:f>
              <c:numCache>
                <c:formatCode>0.0%</c:formatCode>
                <c:ptCount val="1"/>
                <c:pt idx="0">
                  <c:v>0.14504357627043057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5A-4B6C-9703-FB8588C0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455680"/>
        <c:axId val="288461568"/>
      </c:barChart>
      <c:catAx>
        <c:axId val="288455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8461568"/>
        <c:crosses val="autoZero"/>
        <c:auto val="1"/>
        <c:lblAlgn val="ctr"/>
        <c:lblOffset val="100"/>
        <c:noMultiLvlLbl val="0"/>
      </c:catAx>
      <c:valAx>
        <c:axId val="288461568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455680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2.8660647875041679E-2"/>
          <c:y val="0.73001149180090974"/>
          <c:w val="0.63215986890527576"/>
          <c:h val="0.2699885081990903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3.1527539467353077E-3"/>
          <c:y val="2.02932642790072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91916294253984"/>
          <c:y val="0.21825396825396826"/>
          <c:w val="0.79011715623367629"/>
          <c:h val="0.607301587301587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'8.8'!$A$10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('8.8'!$B$10,'8.8'!$D$10,'8.8'!$F$10)</c:f>
              <c:numCache>
                <c:formatCode>#\ ##0.0</c:formatCode>
                <c:ptCount val="3"/>
                <c:pt idx="0">
                  <c:v>118133.13</c:v>
                </c:pt>
                <c:pt idx="1">
                  <c:v>105618.57500000001</c:v>
                </c:pt>
                <c:pt idx="2">
                  <c:v>89994.025999999998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AAC-A061-D4A990A73091}"/>
            </c:ext>
          </c:extLst>
        </c:ser>
        <c:ser>
          <c:idx val="1"/>
          <c:order val="1"/>
          <c:tx>
            <c:strRef>
              <c:f>'8.8'!$A$11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('8.8'!$B$11,'8.8'!$D$11,'8.8'!$F$11)</c:f>
              <c:numCache>
                <c:formatCode>#\ ##0.0</c:formatCode>
                <c:ptCount val="3"/>
                <c:pt idx="0">
                  <c:v>324.13100000000003</c:v>
                </c:pt>
                <c:pt idx="1">
                  <c:v>416.76300000000003</c:v>
                </c:pt>
                <c:pt idx="2">
                  <c:v>343.47500000000002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9-4AAC-A061-D4A990A73091}"/>
            </c:ext>
          </c:extLst>
        </c:ser>
        <c:ser>
          <c:idx val="2"/>
          <c:order val="2"/>
          <c:tx>
            <c:strRef>
              <c:f>'8.8'!$A$12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('8.8'!$B$12,'8.8'!$D$12,'8.8'!$F$12)</c:f>
              <c:numCache>
                <c:formatCode>#\ ##0.0</c:formatCode>
                <c:ptCount val="3"/>
                <c:pt idx="0">
                  <c:v>894403.10800000012</c:v>
                </c:pt>
                <c:pt idx="1">
                  <c:v>697141.62100000016</c:v>
                </c:pt>
                <c:pt idx="2">
                  <c:v>494090.68200000003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9-4AAC-A061-D4A990A73091}"/>
            </c:ext>
          </c:extLst>
        </c:ser>
        <c:ser>
          <c:idx val="3"/>
          <c:order val="3"/>
          <c:tx>
            <c:strRef>
              <c:f>'8.8'!$A$13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('8.8'!$B$13,'8.8'!$D$13,'8.8'!$F$13)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D9-4AAC-A061-D4A990A73091}"/>
            </c:ext>
          </c:extLst>
        </c:ser>
        <c:ser>
          <c:idx val="4"/>
          <c:order val="4"/>
          <c:tx>
            <c:strRef>
              <c:f>'8.8'!$A$14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('8.8'!$B$14,'8.8'!$D$14,'8.8'!$F$14)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D9-4AAC-A061-D4A990A73091}"/>
            </c:ext>
          </c:extLst>
        </c:ser>
        <c:ser>
          <c:idx val="5"/>
          <c:order val="5"/>
          <c:tx>
            <c:strRef>
              <c:f>'8.8'!$A$15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('8.8'!$B$15,'8.8'!$D$15,'8.8'!$F$15)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D9-4AAC-A061-D4A990A73091}"/>
            </c:ext>
          </c:extLst>
        </c:ser>
        <c:ser>
          <c:idx val="6"/>
          <c:order val="6"/>
          <c:tx>
            <c:strRef>
              <c:f>'8.8'!$A$16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('8.8'!$B$16,'8.8'!$D$16,'8.8'!$F$16)</c:f>
              <c:numCache>
                <c:formatCode>#\ ##0.0</c:formatCode>
                <c:ptCount val="3"/>
                <c:pt idx="0">
                  <c:v>47331.485000000001</c:v>
                </c:pt>
                <c:pt idx="1">
                  <c:v>21410.837</c:v>
                </c:pt>
                <c:pt idx="2">
                  <c:v>19878.09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D9-4AAC-A061-D4A990A73091}"/>
            </c:ext>
          </c:extLst>
        </c:ser>
        <c:ser>
          <c:idx val="7"/>
          <c:order val="7"/>
          <c:tx>
            <c:strRef>
              <c:f>'8.8'!$A$17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('8.8'!$B$17,'8.8'!$D$17,'8.8'!$F$17)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D9-4AAC-A061-D4A990A73091}"/>
            </c:ext>
          </c:extLst>
        </c:ser>
        <c:ser>
          <c:idx val="8"/>
          <c:order val="8"/>
          <c:tx>
            <c:strRef>
              <c:f>'8.8'!$A$18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('8.8'!$B$18,'8.8'!$D$18,'8.8'!$F$18)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D9-4AAC-A061-D4A990A73091}"/>
            </c:ext>
          </c:extLst>
        </c:ser>
        <c:ser>
          <c:idx val="9"/>
          <c:order val="9"/>
          <c:tx>
            <c:strRef>
              <c:f>'8.8'!$A$19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('8.8'!$B$19,'8.8'!$D$19,'8.8'!$F$19)</c:f>
              <c:numCache>
                <c:formatCode>#\ ##0.0</c:formatCode>
                <c:ptCount val="3"/>
                <c:pt idx="0">
                  <c:v>57629.05</c:v>
                </c:pt>
                <c:pt idx="1">
                  <c:v>52146.01</c:v>
                </c:pt>
                <c:pt idx="2">
                  <c:v>53643.32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D9-4AAC-A061-D4A990A73091}"/>
            </c:ext>
          </c:extLst>
        </c:ser>
        <c:ser>
          <c:idx val="10"/>
          <c:order val="10"/>
          <c:tx>
            <c:strRef>
              <c:f>'8.8'!$A$20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('8.8'!$B$20,'8.8'!$D$20,'8.8'!$F$20)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D9-4AAC-A061-D4A990A73091}"/>
            </c:ext>
          </c:extLst>
        </c:ser>
        <c:ser>
          <c:idx val="11"/>
          <c:order val="11"/>
          <c:tx>
            <c:strRef>
              <c:f>'8.8'!$A$21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('8.8'!$B$21,'8.8'!$D$21,'8.8'!$F$21)</c:f>
              <c:numCache>
                <c:formatCode>#\ ##0.0</c:formatCode>
                <c:ptCount val="3"/>
                <c:pt idx="0">
                  <c:v>4985</c:v>
                </c:pt>
                <c:pt idx="1">
                  <c:v>3318</c:v>
                </c:pt>
                <c:pt idx="2">
                  <c:v>1933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D9-4AAC-A061-D4A990A73091}"/>
            </c:ext>
          </c:extLst>
        </c:ser>
        <c:ser>
          <c:idx val="12"/>
          <c:order val="12"/>
          <c:tx>
            <c:strRef>
              <c:f>'8.8'!$A$22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('8.8'!$B$22,'8.8'!$D$22,'8.8'!$F$22)</c:f>
              <c:numCache>
                <c:formatCode>#\ ##0.0</c:formatCode>
                <c:ptCount val="3"/>
                <c:pt idx="0">
                  <c:v>169692.06599999996</c:v>
                </c:pt>
                <c:pt idx="1">
                  <c:v>148662.43900000001</c:v>
                </c:pt>
                <c:pt idx="2">
                  <c:v>145672.378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D9-4AAC-A061-D4A990A73091}"/>
            </c:ext>
          </c:extLst>
        </c:ser>
        <c:ser>
          <c:idx val="13"/>
          <c:order val="13"/>
          <c:tx>
            <c:strRef>
              <c:f>'8.8'!$A$23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('8.8'!$B$23,'8.8'!$D$23,'8.8'!$F$23)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D9-4AAC-A061-D4A990A73091}"/>
            </c:ext>
          </c:extLst>
        </c:ser>
        <c:ser>
          <c:idx val="14"/>
          <c:order val="14"/>
          <c:tx>
            <c:strRef>
              <c:f>'8.8'!$A$24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('8.8'!$B$24,'8.8'!$D$24,'8.8'!$F$24)</c:f>
              <c:numCache>
                <c:formatCode>#\ ##0.0</c:formatCode>
                <c:ptCount val="3"/>
                <c:pt idx="0">
                  <c:v>28103.981</c:v>
                </c:pt>
                <c:pt idx="1">
                  <c:v>13570.948</c:v>
                </c:pt>
                <c:pt idx="2">
                  <c:v>990.15099999999995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D9-4AAC-A061-D4A990A73091}"/>
            </c:ext>
          </c:extLst>
        </c:ser>
        <c:ser>
          <c:idx val="15"/>
          <c:order val="15"/>
          <c:tx>
            <c:strRef>
              <c:f>'8.8'!$A$25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'8.8'!$C$38:$E$38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('8.8'!$B$25,'8.8'!$D$25,'8.8'!$F$25)</c:f>
              <c:numCache>
                <c:formatCode>#\ ##0.0</c:formatCode>
                <c:ptCount val="3"/>
                <c:pt idx="0">
                  <c:v>545504.58400000003</c:v>
                </c:pt>
                <c:pt idx="1">
                  <c:v>423211.18400000007</c:v>
                </c:pt>
                <c:pt idx="2">
                  <c:v>265182.15400000004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9D9-4AAC-A061-D4A990A73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3565184"/>
        <c:axId val="288228096"/>
      </c:barChart>
      <c:catAx>
        <c:axId val="23356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228096"/>
        <c:crosses val="autoZero"/>
        <c:auto val="1"/>
        <c:lblAlgn val="ctr"/>
        <c:lblOffset val="100"/>
        <c:noMultiLvlLbl val="0"/>
      </c:catAx>
      <c:valAx>
        <c:axId val="28822809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3565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C86F-4DF0-AB68-7782C13EFE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C86F-4DF0-AB68-7782C13EFE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C86F-4DF0-AB68-7782C13EFE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C86F-4DF0-AB68-7782C13EFE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C86F-4DF0-AB68-7782C13EFE9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C86F-4DF0-AB68-7782C13EFE9A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C86F-4DF0-AB68-7782C13EFE9A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C86F-4DF0-AB68-7782C13EFE9A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C86F-4DF0-AB68-7782C13EFE9A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C86F-4DF0-AB68-7782C13EFE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C86F-4DF0-AB68-7782C13EFE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C86F-4DF0-AB68-7782C13EFE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C86F-4DF0-AB68-7782C13EFE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C86F-4DF0-AB68-7782C13EFE9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C86F-4DF0-AB68-7782C13EFE9A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C86F-4DF0-AB68-7782C13EFE9A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C86F-4DF0-AB68-7782C13EFE9A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C86F-4DF0-AB68-7782C13E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>
                <a:solidFill>
                  <a:schemeClr val="accent1"/>
                </a:solidFill>
              </a:rPr>
              <a:t>Podíl </a:t>
            </a:r>
            <a:r>
              <a:rPr lang="cs-CZ" sz="1000">
                <a:solidFill>
                  <a:schemeClr val="accent1"/>
                </a:solidFill>
              </a:rPr>
              <a:t>krajů ČR</a:t>
            </a:r>
            <a:r>
              <a:rPr lang="cs-CZ" sz="1000" baseline="0">
                <a:solidFill>
                  <a:schemeClr val="accent1"/>
                </a:solidFill>
              </a:rPr>
              <a:t> na </a:t>
            </a:r>
            <a:r>
              <a:rPr lang="cs-CZ" sz="1000">
                <a:solidFill>
                  <a:schemeClr val="accent1"/>
                </a:solidFill>
              </a:rPr>
              <a:t>dodávkách tepla</a:t>
            </a:r>
            <a:endParaRPr lang="en-US" sz="1000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2.1699430658502519E-2"/>
          <c:y val="1.7054375505371498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88706547475116"/>
          <c:y val="0.11085016350600201"/>
          <c:w val="0.84366886529688589"/>
          <c:h val="0.7730427545344885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C-DE1A-44E4-AEB6-A3524CFE6F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B-DE1A-44E4-AEB6-A3524CFE6F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A-DE1A-44E4-AEB6-A3524CFE6F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9-DE1A-44E4-AEB6-A3524CFE6F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8-DE1A-44E4-AEB6-A3524CFE6F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0-58CD-40D8-A955-463567CFDADD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DE1A-44E4-AEB6-A3524CFE6F2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1-58CD-40D8-A955-463567CFDADD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2-BBDD-4778-8908-D00B076481BE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6-DE1A-44E4-AEB6-A3524CFE6F2B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05-DE1A-44E4-AEB6-A3524CFE6F2B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4-DE1A-44E4-AEB6-A3524CFE6F2B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DE1A-44E4-AEB6-A3524CFE6F2B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2-DE1A-44E4-AEB6-A3524CFE6F2B}"/>
              </c:ext>
            </c:extLst>
          </c:dPt>
          <c:dLbls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BBDD-4778-8908-D00B076481BE}"/>
                </c:ext>
              </c:extLst>
            </c:dLbl>
            <c:dLbl>
              <c:idx val="1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E1A-44E4-AEB6-A3524CFE6F2B}"/>
                </c:ext>
              </c:extLst>
            </c:dLbl>
            <c:dLbl>
              <c:idx val="1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DE1A-44E4-AEB6-A3524CFE6F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'5.2'!$A$22:$A$35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'5.2'!$B$22:$B$35</c:f>
              <c:numCache>
                <c:formatCode>#\ ##0.0</c:formatCode>
                <c:ptCount val="14"/>
                <c:pt idx="0">
                  <c:v>1511.0744030000001</c:v>
                </c:pt>
                <c:pt idx="1">
                  <c:v>1698.9940090000002</c:v>
                </c:pt>
                <c:pt idx="2">
                  <c:v>2042.3238160000001</c:v>
                </c:pt>
                <c:pt idx="3">
                  <c:v>1252.6199120000001</c:v>
                </c:pt>
                <c:pt idx="4">
                  <c:v>665.22417699999994</c:v>
                </c:pt>
                <c:pt idx="5">
                  <c:v>1029.04602</c:v>
                </c:pt>
                <c:pt idx="6">
                  <c:v>738.13780300000008</c:v>
                </c:pt>
                <c:pt idx="7">
                  <c:v>4403.3301879999999</c:v>
                </c:pt>
                <c:pt idx="8">
                  <c:v>1240.3947810000002</c:v>
                </c:pt>
                <c:pt idx="9">
                  <c:v>1781.2028329999998</c:v>
                </c:pt>
                <c:pt idx="10">
                  <c:v>1630.9841609999999</c:v>
                </c:pt>
                <c:pt idx="11">
                  <c:v>6951.2301019999995</c:v>
                </c:pt>
                <c:pt idx="12">
                  <c:v>4160.7297070000004</c:v>
                </c:pt>
                <c:pt idx="13">
                  <c:v>1253.3789180000001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CD-40D8-A955-463567CFDAD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B64-4BEB-9793-3957C5444001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B64-4BEB-9793-3957C5444001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B64-4BEB-9793-3957C5444001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B64-4BEB-9793-3957C5444001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B64-4BEB-9793-3957C5444001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B64-4BEB-9793-3957C5444001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B64-4BEB-9793-3957C5444001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B64-4BEB-9793-3957C5444001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B64-4BEB-9793-3957C5444001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B64-4BEB-9793-3957C5444001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B64-4BEB-9793-3957C5444001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B64-4BEB-9793-3957C5444001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B64-4BEB-9793-3957C5444001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B64-4BEB-9793-3957C5444001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CB64-4BEB-9793-3957C5444001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CB64-4BEB-9793-3957C544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3.9457994814478463E-4"/>
          <c:y val="1.325996270235830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97119597625161E-2"/>
          <c:y val="0.25384901537268989"/>
          <c:w val="0.63463183778965071"/>
          <c:h val="0.546008028155024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'8.9'!$A$27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('8.9'!$B$27,'8.9'!$D$27,'8.9'!$F$27)</c:f>
              <c:numCache>
                <c:formatCode>#\ ##0.0</c:formatCode>
                <c:ptCount val="3"/>
                <c:pt idx="0">
                  <c:v>73688.896999999997</c:v>
                </c:pt>
                <c:pt idx="1">
                  <c:v>57626.396000000001</c:v>
                </c:pt>
                <c:pt idx="2">
                  <c:v>41694.937999999995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7-474C-83B6-66F9D6E7D10B}"/>
            </c:ext>
          </c:extLst>
        </c:ser>
        <c:ser>
          <c:idx val="1"/>
          <c:order val="1"/>
          <c:tx>
            <c:strRef>
              <c:f>'8.9'!$A$28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('8.9'!$B$28,'8.9'!$D$28,'8.9'!$F$28)</c:f>
              <c:numCache>
                <c:formatCode>#\ ##0.0</c:formatCode>
                <c:ptCount val="3"/>
                <c:pt idx="0">
                  <c:v>7681.8160000000007</c:v>
                </c:pt>
                <c:pt idx="1">
                  <c:v>5204.8869999999997</c:v>
                </c:pt>
                <c:pt idx="2">
                  <c:v>4069.413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87-474C-83B6-66F9D6E7D10B}"/>
            </c:ext>
          </c:extLst>
        </c:ser>
        <c:ser>
          <c:idx val="2"/>
          <c:order val="2"/>
          <c:tx>
            <c:strRef>
              <c:f>'8.9'!$A$29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('8.9'!$B$29,'8.9'!$D$29,'8.9'!$F$29)</c:f>
              <c:numCache>
                <c:formatCode>#\ ##0.0</c:formatCode>
                <c:ptCount val="3"/>
                <c:pt idx="0">
                  <c:v>216</c:v>
                </c:pt>
                <c:pt idx="1">
                  <c:v>178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87-474C-83B6-66F9D6E7D10B}"/>
            </c:ext>
          </c:extLst>
        </c:ser>
        <c:ser>
          <c:idx val="3"/>
          <c:order val="3"/>
          <c:tx>
            <c:strRef>
              <c:f>'8.9'!$A$30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('8.9'!$B$30,'8.9'!$D$30,'8.9'!$F$30)</c:f>
              <c:numCache>
                <c:formatCode>#\ ##0.0</c:formatCode>
                <c:ptCount val="3"/>
                <c:pt idx="0">
                  <c:v>6497.4830000000002</c:v>
                </c:pt>
                <c:pt idx="1">
                  <c:v>5089.3599999999997</c:v>
                </c:pt>
                <c:pt idx="2">
                  <c:v>1439.34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87-474C-83B6-66F9D6E7D10B}"/>
            </c:ext>
          </c:extLst>
        </c:ser>
        <c:ser>
          <c:idx val="4"/>
          <c:order val="4"/>
          <c:tx>
            <c:strRef>
              <c:f>'8.9'!$A$31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('8.9'!$B$31,'8.9'!$D$31,'8.9'!$F$31)</c:f>
              <c:numCache>
                <c:formatCode>#\ ##0.0</c:formatCode>
                <c:ptCount val="3"/>
                <c:pt idx="0">
                  <c:v>1435.646</c:v>
                </c:pt>
                <c:pt idx="1">
                  <c:v>1497.5720000000001</c:v>
                </c:pt>
                <c:pt idx="2">
                  <c:v>1020.679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87-474C-83B6-66F9D6E7D10B}"/>
            </c:ext>
          </c:extLst>
        </c:ser>
        <c:ser>
          <c:idx val="5"/>
          <c:order val="5"/>
          <c:tx>
            <c:strRef>
              <c:f>'8.9'!$A$32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('8.9'!$B$32,'8.9'!$D$32,'8.9'!$F$32)</c:f>
              <c:numCache>
                <c:formatCode>#\ ##0.0</c:formatCode>
                <c:ptCount val="3"/>
                <c:pt idx="0">
                  <c:v>248292.50000000006</c:v>
                </c:pt>
                <c:pt idx="1">
                  <c:v>197546.65900000001</c:v>
                </c:pt>
                <c:pt idx="2">
                  <c:v>137027.745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87-474C-83B6-66F9D6E7D10B}"/>
            </c:ext>
          </c:extLst>
        </c:ser>
        <c:ser>
          <c:idx val="6"/>
          <c:order val="6"/>
          <c:tx>
            <c:strRef>
              <c:f>'8.9'!$A$33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('8.9'!$B$33,'8.9'!$D$33,'8.9'!$F$33)</c:f>
              <c:numCache>
                <c:formatCode>#\ ##0.0</c:formatCode>
                <c:ptCount val="3"/>
                <c:pt idx="0">
                  <c:v>156023.36000000002</c:v>
                </c:pt>
                <c:pt idx="1">
                  <c:v>118752.56799999998</c:v>
                </c:pt>
                <c:pt idx="2">
                  <c:v>89104.053999999989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87-474C-83B6-66F9D6E7D10B}"/>
            </c:ext>
          </c:extLst>
        </c:ser>
        <c:ser>
          <c:idx val="7"/>
          <c:order val="7"/>
          <c:tx>
            <c:strRef>
              <c:f>'8.9'!$A$34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('8.9'!$B$34,'8.9'!$D$34,'8.9'!$F$34)</c:f>
              <c:numCache>
                <c:formatCode>#\ ##0.0</c:formatCode>
                <c:ptCount val="3"/>
                <c:pt idx="0">
                  <c:v>2208.8879999999999</c:v>
                </c:pt>
                <c:pt idx="1">
                  <c:v>1818.731</c:v>
                </c:pt>
                <c:pt idx="2">
                  <c:v>1528.664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87-474C-83B6-66F9D6E7D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536640"/>
        <c:axId val="199538176"/>
      </c:barChart>
      <c:catAx>
        <c:axId val="19953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9538176"/>
        <c:crosses val="autoZero"/>
        <c:auto val="1"/>
        <c:lblAlgn val="ctr"/>
        <c:lblOffset val="100"/>
        <c:noMultiLvlLbl val="0"/>
      </c:catAx>
      <c:valAx>
        <c:axId val="19953817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9536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'8.9'!$A$38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'8.9'!$B$38</c:f>
              <c:numCache>
                <c:formatCode>0.0%</c:formatCode>
                <c:ptCount val="1"/>
                <c:pt idx="0">
                  <c:v>3.0096053118605498E-2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1-40B9-86E9-FCC4A9713A4F}"/>
            </c:ext>
          </c:extLst>
        </c:ser>
        <c:ser>
          <c:idx val="1"/>
          <c:order val="1"/>
          <c:tx>
            <c:strRef>
              <c:f>'8.9'!$A$39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'8.9'!$B$39</c:f>
              <c:numCache>
                <c:formatCode>0.0%</c:formatCode>
                <c:ptCount val="1"/>
                <c:pt idx="0">
                  <c:v>4.1172039840877736E-2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1-40B9-86E9-FCC4A9713A4F}"/>
            </c:ext>
          </c:extLst>
        </c:ser>
        <c:ser>
          <c:idx val="2"/>
          <c:order val="2"/>
          <c:tx>
            <c:strRef>
              <c:f>'8.9'!$A$40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'8.9'!$B$40</c:f>
              <c:numCache>
                <c:formatCode>0.0%</c:formatCode>
                <c:ptCount val="1"/>
                <c:pt idx="0">
                  <c:v>4.0858006858925454E-2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1-40B9-86E9-FCC4A9713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329728"/>
        <c:axId val="288331264"/>
      </c:barChart>
      <c:catAx>
        <c:axId val="288329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8331264"/>
        <c:crosses val="autoZero"/>
        <c:auto val="1"/>
        <c:lblAlgn val="ctr"/>
        <c:lblOffset val="100"/>
        <c:noMultiLvlLbl val="0"/>
      </c:catAx>
      <c:valAx>
        <c:axId val="288331264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329728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6.9444444444444441E-3"/>
          <c:y val="0.71354583342734568"/>
          <c:w val="0.69889982502187231"/>
          <c:h val="0.2782670358396482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 baseline="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5.1063114008915024E-4"/>
          <c:y val="1.9249449835677793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'8.9'!$A$10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('8.9'!$B$10,'8.9'!$D$10,'8.9'!$F$10)</c:f>
              <c:numCache>
                <c:formatCode>#\ ##0.0</c:formatCode>
                <c:ptCount val="3"/>
                <c:pt idx="0">
                  <c:v>11231.724</c:v>
                </c:pt>
                <c:pt idx="1">
                  <c:v>11555.706999999999</c:v>
                </c:pt>
                <c:pt idx="2">
                  <c:v>9676.8029999999999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9-49E0-B9F8-A65835EE11A6}"/>
            </c:ext>
          </c:extLst>
        </c:ser>
        <c:ser>
          <c:idx val="1"/>
          <c:order val="1"/>
          <c:tx>
            <c:strRef>
              <c:f>'8.9'!$A$11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('8.9'!$B$11,'8.9'!$D$11,'8.9'!$F$11)</c:f>
              <c:numCache>
                <c:formatCode>#\ ##0.0</c:formatCode>
                <c:ptCount val="3"/>
                <c:pt idx="0">
                  <c:v>4517.3700000000008</c:v>
                </c:pt>
                <c:pt idx="1">
                  <c:v>4106.6009999999997</c:v>
                </c:pt>
                <c:pt idx="2">
                  <c:v>3783.5769999999998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9-49E0-B9F8-A65835EE11A6}"/>
            </c:ext>
          </c:extLst>
        </c:ser>
        <c:ser>
          <c:idx val="2"/>
          <c:order val="2"/>
          <c:tx>
            <c:strRef>
              <c:f>'8.9'!$A$12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('8.9'!$B$12,'8.9'!$D$12,'8.9'!$F$12)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9-49E0-B9F8-A65835EE11A6}"/>
            </c:ext>
          </c:extLst>
        </c:ser>
        <c:ser>
          <c:idx val="3"/>
          <c:order val="3"/>
          <c:tx>
            <c:strRef>
              <c:f>'8.9'!$A$13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('8.9'!$B$13,'8.9'!$D$13,'8.9'!$F$13)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F9-49E0-B9F8-A65835EE11A6}"/>
            </c:ext>
          </c:extLst>
        </c:ser>
        <c:ser>
          <c:idx val="4"/>
          <c:order val="4"/>
          <c:tx>
            <c:strRef>
              <c:f>'8.9'!$A$14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('8.9'!$B$14,'8.9'!$D$14,'8.9'!$F$14)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F9-49E0-B9F8-A65835EE11A6}"/>
            </c:ext>
          </c:extLst>
        </c:ser>
        <c:ser>
          <c:idx val="5"/>
          <c:order val="5"/>
          <c:tx>
            <c:strRef>
              <c:f>'8.9'!$A$15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('8.9'!$B$15,'8.9'!$D$15,'8.9'!$F$15)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F9-49E0-B9F8-A65835EE11A6}"/>
            </c:ext>
          </c:extLst>
        </c:ser>
        <c:ser>
          <c:idx val="6"/>
          <c:order val="6"/>
          <c:tx>
            <c:strRef>
              <c:f>'8.9'!$A$16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('8.9'!$B$16,'8.9'!$D$16,'8.9'!$F$16)</c:f>
              <c:numCache>
                <c:formatCode>#\ ##0.0</c:formatCode>
                <c:ptCount val="3"/>
                <c:pt idx="0">
                  <c:v>191105.63700000002</c:v>
                </c:pt>
                <c:pt idx="1">
                  <c:v>167445.44700000001</c:v>
                </c:pt>
                <c:pt idx="2">
                  <c:v>120607.07699999999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9-49E0-B9F8-A65835EE11A6}"/>
            </c:ext>
          </c:extLst>
        </c:ser>
        <c:ser>
          <c:idx val="7"/>
          <c:order val="7"/>
          <c:tx>
            <c:strRef>
              <c:f>'8.9'!$A$17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('8.9'!$B$17,'8.9'!$D$17,'8.9'!$F$17)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F9-49E0-B9F8-A65835EE11A6}"/>
            </c:ext>
          </c:extLst>
        </c:ser>
        <c:ser>
          <c:idx val="8"/>
          <c:order val="8"/>
          <c:tx>
            <c:strRef>
              <c:f>'8.9'!$A$18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('8.9'!$B$18,'8.9'!$D$18,'8.9'!$F$18)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F9-49E0-B9F8-A65835EE11A6}"/>
            </c:ext>
          </c:extLst>
        </c:ser>
        <c:ser>
          <c:idx val="9"/>
          <c:order val="9"/>
          <c:tx>
            <c:strRef>
              <c:f>'8.9'!$A$19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('8.9'!$B$19,'8.9'!$D$19,'8.9'!$F$19)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F9-49E0-B9F8-A65835EE11A6}"/>
            </c:ext>
          </c:extLst>
        </c:ser>
        <c:ser>
          <c:idx val="10"/>
          <c:order val="10"/>
          <c:tx>
            <c:strRef>
              <c:f>'8.9'!$A$20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('8.9'!$B$20,'8.9'!$D$20,'8.9'!$F$20)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9-49E0-B9F8-A65835EE11A6}"/>
            </c:ext>
          </c:extLst>
        </c:ser>
        <c:ser>
          <c:idx val="11"/>
          <c:order val="11"/>
          <c:tx>
            <c:strRef>
              <c:f>'8.9'!$A$21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('8.9'!$B$21,'8.9'!$D$21,'8.9'!$F$21)</c:f>
              <c:numCache>
                <c:formatCode>#\ ##0.0</c:formatCode>
                <c:ptCount val="3"/>
                <c:pt idx="0">
                  <c:v>60232.953999999998</c:v>
                </c:pt>
                <c:pt idx="1">
                  <c:v>50242.798999999999</c:v>
                </c:pt>
                <c:pt idx="2">
                  <c:v>12367.746999999999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F9-49E0-B9F8-A65835EE11A6}"/>
            </c:ext>
          </c:extLst>
        </c:ser>
        <c:ser>
          <c:idx val="12"/>
          <c:order val="12"/>
          <c:tx>
            <c:strRef>
              <c:f>'8.9'!$A$22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('8.9'!$B$22,'8.9'!$D$22,'8.9'!$F$22)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F9-49E0-B9F8-A65835EE11A6}"/>
            </c:ext>
          </c:extLst>
        </c:ser>
        <c:ser>
          <c:idx val="13"/>
          <c:order val="13"/>
          <c:tx>
            <c:strRef>
              <c:f>'8.9'!$A$23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('8.9'!$B$23,'8.9'!$D$23,'8.9'!$F$23)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F9-49E0-B9F8-A65835EE11A6}"/>
            </c:ext>
          </c:extLst>
        </c:ser>
        <c:ser>
          <c:idx val="14"/>
          <c:order val="14"/>
          <c:tx>
            <c:strRef>
              <c:f>'8.9'!$A$24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('8.9'!$B$24,'8.9'!$D$24,'8.9'!$F$24)</c:f>
              <c:numCache>
                <c:formatCode>#\ ##0.0</c:formatCode>
                <c:ptCount val="3"/>
                <c:pt idx="0">
                  <c:v>2681.0590000000002</c:v>
                </c:pt>
                <c:pt idx="1">
                  <c:v>1792.3579999999999</c:v>
                </c:pt>
                <c:pt idx="2">
                  <c:v>2135.52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F9-49E0-B9F8-A65835EE11A6}"/>
            </c:ext>
          </c:extLst>
        </c:ser>
        <c:ser>
          <c:idx val="15"/>
          <c:order val="15"/>
          <c:tx>
            <c:strRef>
              <c:f>'8.9'!$A$25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'8.9'!$C$38:$E$38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('8.9'!$B$25,'8.9'!$D$25,'8.9'!$F$25)</c:f>
              <c:numCache>
                <c:formatCode>#\ ##0.0</c:formatCode>
                <c:ptCount val="3"/>
                <c:pt idx="0">
                  <c:v>255649.16900000005</c:v>
                </c:pt>
                <c:pt idx="1">
                  <c:v>178258.81100000002</c:v>
                </c:pt>
                <c:pt idx="2">
                  <c:v>153004.421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F9-49E0-B9F8-A65835EE1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046528"/>
        <c:axId val="289048064"/>
      </c:barChart>
      <c:catAx>
        <c:axId val="2890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048064"/>
        <c:crosses val="autoZero"/>
        <c:auto val="1"/>
        <c:lblAlgn val="ctr"/>
        <c:lblOffset val="100"/>
        <c:noMultiLvlLbl val="0"/>
      </c:catAx>
      <c:valAx>
        <c:axId val="28904806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046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086-4D7F-B1F4-DA43308C29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086-4D7F-B1F4-DA43308C29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4086-4D7F-B1F4-DA43308C29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4086-4D7F-B1F4-DA43308C29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4086-4D7F-B1F4-DA43308C29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4086-4D7F-B1F4-DA43308C29EB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4086-4D7F-B1F4-DA43308C29E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4086-4D7F-B1F4-DA43308C29EB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4086-4D7F-B1F4-DA43308C29EB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4086-4D7F-B1F4-DA43308C29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4086-4D7F-B1F4-DA43308C29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4086-4D7F-B1F4-DA43308C29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4086-4D7F-B1F4-DA43308C29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4086-4D7F-B1F4-DA43308C29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4086-4D7F-B1F4-DA43308C29EB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4086-4D7F-B1F4-DA43308C29E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4086-4D7F-B1F4-DA43308C29EB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4086-4D7F-B1F4-DA43308C2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B79-47F7-90AB-429F41054E43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EB79-47F7-90AB-429F41054E43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B79-47F7-90AB-429F41054E43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B79-47F7-90AB-429F41054E43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EB79-47F7-90AB-429F41054E43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B79-47F7-90AB-429F41054E43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B79-47F7-90AB-429F41054E43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EB79-47F7-90AB-429F41054E43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B79-47F7-90AB-429F41054E43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EB79-47F7-90AB-429F41054E43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B79-47F7-90AB-429F41054E43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B79-47F7-90AB-429F41054E43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B79-47F7-90AB-429F41054E43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B79-47F7-90AB-429F41054E43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EB79-47F7-90AB-429F41054E43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EB79-47F7-90AB-429F4105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0726692511942471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531919219025079E-2"/>
          <c:y val="0.25777366064536045"/>
          <c:w val="0.6353664721138359"/>
          <c:h val="0.543302283293019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'8.10'!$A$28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('8.10'!$B$28,'8.10'!$D$28,'8.10'!$F$28)</c:f>
              <c:numCache>
                <c:formatCode>#\ ##0.0</c:formatCode>
                <c:ptCount val="3"/>
                <c:pt idx="0">
                  <c:v>124922.56299999999</c:v>
                </c:pt>
                <c:pt idx="1">
                  <c:v>96178.321000000011</c:v>
                </c:pt>
                <c:pt idx="2">
                  <c:v>72828.800999999992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9-477E-9522-6A9F2FCCFBB0}"/>
            </c:ext>
          </c:extLst>
        </c:ser>
        <c:ser>
          <c:idx val="1"/>
          <c:order val="1"/>
          <c:tx>
            <c:strRef>
              <c:f>'8.10'!$A$29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('8.10'!$B$29,'8.10'!$D$29,'8.10'!$F$29)</c:f>
              <c:numCache>
                <c:formatCode>#\ ##0.0</c:formatCode>
                <c:ptCount val="3"/>
                <c:pt idx="0">
                  <c:v>4260.4879999999994</c:v>
                </c:pt>
                <c:pt idx="1">
                  <c:v>3325.63</c:v>
                </c:pt>
                <c:pt idx="2">
                  <c:v>2711.81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9-477E-9522-6A9F2FCCFBB0}"/>
            </c:ext>
          </c:extLst>
        </c:ser>
        <c:ser>
          <c:idx val="2"/>
          <c:order val="2"/>
          <c:tx>
            <c:strRef>
              <c:f>'8.10'!$A$30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('8.10'!$B$30,'8.10'!$D$30,'8.10'!$F$30)</c:f>
              <c:numCache>
                <c:formatCode>#\ ##0.0</c:formatCode>
                <c:ptCount val="3"/>
                <c:pt idx="0">
                  <c:v>11201.3</c:v>
                </c:pt>
                <c:pt idx="1">
                  <c:v>7990.4</c:v>
                </c:pt>
                <c:pt idx="2">
                  <c:v>5971.3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9-477E-9522-6A9F2FCCFBB0}"/>
            </c:ext>
          </c:extLst>
        </c:ser>
        <c:ser>
          <c:idx val="3"/>
          <c:order val="3"/>
          <c:tx>
            <c:strRef>
              <c:f>'8.10'!$A$31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('8.10'!$B$31,'8.10'!$D$31,'8.10'!$F$31)</c:f>
              <c:numCache>
                <c:formatCode>#\ ##0.0</c:formatCode>
                <c:ptCount val="3"/>
                <c:pt idx="0">
                  <c:v>14094.333999999999</c:v>
                </c:pt>
                <c:pt idx="1">
                  <c:v>10798.856</c:v>
                </c:pt>
                <c:pt idx="2">
                  <c:v>8480.1110000000008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9-477E-9522-6A9F2FCCFBB0}"/>
            </c:ext>
          </c:extLst>
        </c:ser>
        <c:ser>
          <c:idx val="4"/>
          <c:order val="4"/>
          <c:tx>
            <c:strRef>
              <c:f>'8.10'!$A$32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('8.10'!$B$32,'8.10'!$D$32,'8.10'!$F$32)</c:f>
              <c:numCache>
                <c:formatCode>#\ ##0.0</c:formatCode>
                <c:ptCount val="3"/>
                <c:pt idx="0">
                  <c:v>4517.2100000000009</c:v>
                </c:pt>
                <c:pt idx="1">
                  <c:v>3849.94</c:v>
                </c:pt>
                <c:pt idx="2">
                  <c:v>3326.43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39-477E-9522-6A9F2FCCFBB0}"/>
            </c:ext>
          </c:extLst>
        </c:ser>
        <c:ser>
          <c:idx val="5"/>
          <c:order val="5"/>
          <c:tx>
            <c:strRef>
              <c:f>'8.10'!$A$33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('8.10'!$B$33,'8.10'!$D$33,'8.10'!$F$33)</c:f>
              <c:numCache>
                <c:formatCode>#\ ##0.0</c:formatCode>
                <c:ptCount val="3"/>
                <c:pt idx="0">
                  <c:v>204630.33500000002</c:v>
                </c:pt>
                <c:pt idx="1">
                  <c:v>149716.79699999999</c:v>
                </c:pt>
                <c:pt idx="2">
                  <c:v>118196.197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39-477E-9522-6A9F2FCCFBB0}"/>
            </c:ext>
          </c:extLst>
        </c:ser>
        <c:ser>
          <c:idx val="6"/>
          <c:order val="6"/>
          <c:tx>
            <c:strRef>
              <c:f>'8.10'!$A$34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('8.10'!$B$34,'8.10'!$D$34,'8.10'!$F$34)</c:f>
              <c:numCache>
                <c:formatCode>#\ ##0.0</c:formatCode>
                <c:ptCount val="3"/>
                <c:pt idx="0">
                  <c:v>146866.761</c:v>
                </c:pt>
                <c:pt idx="1">
                  <c:v>105719.2</c:v>
                </c:pt>
                <c:pt idx="2">
                  <c:v>82086.548999999999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39-477E-9522-6A9F2FCCFBB0}"/>
            </c:ext>
          </c:extLst>
        </c:ser>
        <c:ser>
          <c:idx val="7"/>
          <c:order val="7"/>
          <c:tx>
            <c:strRef>
              <c:f>'8.10'!$A$35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('8.10'!$B$35,'8.10'!$D$35,'8.10'!$F$35)</c:f>
              <c:numCache>
                <c:formatCode>#\ ##0.0</c:formatCode>
                <c:ptCount val="3"/>
                <c:pt idx="0">
                  <c:v>43313.144</c:v>
                </c:pt>
                <c:pt idx="1">
                  <c:v>32426.788</c:v>
                </c:pt>
                <c:pt idx="2">
                  <c:v>38243.466999999997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39-477E-9522-6A9F2FCCF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475008"/>
        <c:axId val="286476544"/>
      </c:barChart>
      <c:catAx>
        <c:axId val="28647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476544"/>
        <c:crosses val="autoZero"/>
        <c:auto val="1"/>
        <c:lblAlgn val="ctr"/>
        <c:lblOffset val="100"/>
        <c:noMultiLvlLbl val="0"/>
      </c:catAx>
      <c:valAx>
        <c:axId val="286476544"/>
        <c:scaling>
          <c:orientation val="minMax"/>
          <c:max val="8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47500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'8.10'!$A$38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'8.10'!$B$38</c:f>
              <c:numCache>
                <c:formatCode>0.0%</c:formatCode>
                <c:ptCount val="1"/>
                <c:pt idx="0">
                  <c:v>0.14727277193019089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D-442C-B4FC-8CD6B342584C}"/>
            </c:ext>
          </c:extLst>
        </c:ser>
        <c:ser>
          <c:idx val="1"/>
          <c:order val="1"/>
          <c:tx>
            <c:strRef>
              <c:f>'8.10'!$A$39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'8.10'!$B$39</c:f>
              <c:numCache>
                <c:formatCode>0.0%</c:formatCode>
                <c:ptCount val="1"/>
                <c:pt idx="0">
                  <c:v>5.0894820023494047E-2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D-442C-B4FC-8CD6B342584C}"/>
            </c:ext>
          </c:extLst>
        </c:ser>
        <c:ser>
          <c:idx val="2"/>
          <c:order val="2"/>
          <c:tx>
            <c:strRef>
              <c:f>'8.10'!$A$40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'8.10'!$B$40</c:f>
              <c:numCache>
                <c:formatCode>0.0%</c:formatCode>
                <c:ptCount val="1"/>
                <c:pt idx="0">
                  <c:v>5.8671963702700752E-2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AD-442C-B4FC-8CD6B3425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11872"/>
        <c:axId val="286513408"/>
      </c:barChart>
      <c:catAx>
        <c:axId val="286511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6513408"/>
        <c:crosses val="autoZero"/>
        <c:auto val="1"/>
        <c:lblAlgn val="ctr"/>
        <c:lblOffset val="100"/>
        <c:noMultiLvlLbl val="0"/>
      </c:catAx>
      <c:valAx>
        <c:axId val="286513408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511872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1.5162396231415507E-3"/>
          <c:y val="0.73213894374448296"/>
          <c:w val="0.63981933730364926"/>
          <c:h val="0.26786109725220048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>
                <a:solidFill>
                  <a:schemeClr val="tx2"/>
                </a:solidFill>
                <a:latin typeface="+mn-lt"/>
              </a:defRPr>
            </a:pPr>
            <a:r>
              <a:rPr lang="cs-CZ" sz="1000" baseline="0">
                <a:solidFill>
                  <a:srgbClr val="233060"/>
                </a:solidFill>
                <a:latin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1.1007654639433836E-3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'8.10'!$A$10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('8.10'!$B$10,'8.10'!$D$10,'8.10'!$F$10)</c:f>
              <c:numCache>
                <c:formatCode>#\ ##0.0</c:formatCode>
                <c:ptCount val="3"/>
                <c:pt idx="0">
                  <c:v>15357.245000000001</c:v>
                </c:pt>
                <c:pt idx="1">
                  <c:v>11141.433000000001</c:v>
                </c:pt>
                <c:pt idx="2">
                  <c:v>11699.058000000001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5-4F4A-A54D-47D52AA346C4}"/>
            </c:ext>
          </c:extLst>
        </c:ser>
        <c:ser>
          <c:idx val="1"/>
          <c:order val="1"/>
          <c:tx>
            <c:strRef>
              <c:f>'8.10'!$A$11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('8.10'!$B$11,'8.10'!$D$11,'8.10'!$F$11)</c:f>
              <c:numCache>
                <c:formatCode>#\ ##0.0</c:formatCode>
                <c:ptCount val="3"/>
                <c:pt idx="0">
                  <c:v>6867.411000000001</c:v>
                </c:pt>
                <c:pt idx="1">
                  <c:v>5845.5539999999992</c:v>
                </c:pt>
                <c:pt idx="2">
                  <c:v>5100.5440000000008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C5-4F4A-A54D-47D52AA346C4}"/>
            </c:ext>
          </c:extLst>
        </c:ser>
        <c:ser>
          <c:idx val="2"/>
          <c:order val="2"/>
          <c:tx>
            <c:strRef>
              <c:f>'8.10'!$A$12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('8.10'!$B$12,'8.10'!$D$12,'8.10'!$F$12)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C5-4F4A-A54D-47D52AA346C4}"/>
            </c:ext>
          </c:extLst>
        </c:ser>
        <c:ser>
          <c:idx val="3"/>
          <c:order val="3"/>
          <c:tx>
            <c:strRef>
              <c:f>'8.10'!$A$13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('8.10'!$B$13,'8.10'!$D$13,'8.10'!$F$13)</c:f>
              <c:numCache>
                <c:formatCode>#\ ##0.0</c:formatCode>
                <c:ptCount val="3"/>
                <c:pt idx="0">
                  <c:v>187</c:v>
                </c:pt>
                <c:pt idx="1">
                  <c:v>380</c:v>
                </c:pt>
                <c:pt idx="2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C5-4F4A-A54D-47D52AA346C4}"/>
            </c:ext>
          </c:extLst>
        </c:ser>
        <c:ser>
          <c:idx val="4"/>
          <c:order val="4"/>
          <c:tx>
            <c:strRef>
              <c:f>'8.10'!$A$14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('8.10'!$B$14,'8.10'!$D$14,'8.10'!$F$14)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C5-4F4A-A54D-47D52AA346C4}"/>
            </c:ext>
          </c:extLst>
        </c:ser>
        <c:ser>
          <c:idx val="5"/>
          <c:order val="5"/>
          <c:tx>
            <c:strRef>
              <c:f>'8.10'!$A$15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('8.10'!$B$15,'8.10'!$D$15,'8.10'!$F$15)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C5-4F4A-A54D-47D52AA346C4}"/>
            </c:ext>
          </c:extLst>
        </c:ser>
        <c:ser>
          <c:idx val="6"/>
          <c:order val="6"/>
          <c:tx>
            <c:strRef>
              <c:f>'8.10'!$A$16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('8.10'!$B$16,'8.10'!$D$16,'8.10'!$F$16)</c:f>
              <c:numCache>
                <c:formatCode>#\ ##0.0</c:formatCode>
                <c:ptCount val="3"/>
                <c:pt idx="0">
                  <c:v>666061.25200000009</c:v>
                </c:pt>
                <c:pt idx="1">
                  <c:v>481539.94999999995</c:v>
                </c:pt>
                <c:pt idx="2">
                  <c:v>385477.16500000004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C5-4F4A-A54D-47D52AA346C4}"/>
            </c:ext>
          </c:extLst>
        </c:ser>
        <c:ser>
          <c:idx val="7"/>
          <c:order val="7"/>
          <c:tx>
            <c:strRef>
              <c:f>'8.10'!$A$17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('8.10'!$B$17,'8.10'!$D$17,'8.10'!$F$17)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C5-4F4A-A54D-47D52AA346C4}"/>
            </c:ext>
          </c:extLst>
        </c:ser>
        <c:ser>
          <c:idx val="8"/>
          <c:order val="8"/>
          <c:tx>
            <c:strRef>
              <c:f>'8.10'!$A$18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('8.10'!$B$18,'8.10'!$D$18,'8.10'!$F$18)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C5-4F4A-A54D-47D52AA346C4}"/>
            </c:ext>
          </c:extLst>
        </c:ser>
        <c:ser>
          <c:idx val="9"/>
          <c:order val="9"/>
          <c:tx>
            <c:strRef>
              <c:f>'8.10'!$A$19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('8.10'!$B$19,'8.10'!$D$19,'8.10'!$F$19)</c:f>
              <c:numCache>
                <c:formatCode>#\ ##0.0</c:formatCode>
                <c:ptCount val="3"/>
                <c:pt idx="0">
                  <c:v>7284</c:v>
                </c:pt>
                <c:pt idx="1">
                  <c:v>8115</c:v>
                </c:pt>
                <c:pt idx="2">
                  <c:v>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C5-4F4A-A54D-47D52AA346C4}"/>
            </c:ext>
          </c:extLst>
        </c:ser>
        <c:ser>
          <c:idx val="10"/>
          <c:order val="10"/>
          <c:tx>
            <c:strRef>
              <c:f>'8.10'!$A$20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('8.10'!$B$20,'8.10'!$D$20,'8.10'!$F$20)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C5-4F4A-A54D-47D52AA346C4}"/>
            </c:ext>
          </c:extLst>
        </c:ser>
        <c:ser>
          <c:idx val="11"/>
          <c:order val="11"/>
          <c:tx>
            <c:strRef>
              <c:f>'8.10'!$A$21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('8.10'!$B$21,'8.10'!$D$21,'8.10'!$F$21)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C5-4F4A-A54D-47D52AA346C4}"/>
            </c:ext>
          </c:extLst>
        </c:ser>
        <c:ser>
          <c:idx val="12"/>
          <c:order val="12"/>
          <c:tx>
            <c:strRef>
              <c:f>'8.10'!$A$22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('8.10'!$B$22,'8.10'!$D$22,'8.10'!$F$22)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C5-4F4A-A54D-47D52AA346C4}"/>
            </c:ext>
          </c:extLst>
        </c:ser>
        <c:ser>
          <c:idx val="13"/>
          <c:order val="13"/>
          <c:tx>
            <c:strRef>
              <c:f>'8.10'!$A$23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('8.10'!$B$23,'8.10'!$D$23,'8.10'!$F$23)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C5-4F4A-A54D-47D52AA346C4}"/>
            </c:ext>
          </c:extLst>
        </c:ser>
        <c:ser>
          <c:idx val="14"/>
          <c:order val="14"/>
          <c:tx>
            <c:strRef>
              <c:f>'8.10'!$A$24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('8.10'!$B$24,'8.10'!$D$24,'8.10'!$F$24)</c:f>
              <c:numCache>
                <c:formatCode>#\ ##0.0</c:formatCode>
                <c:ptCount val="3"/>
                <c:pt idx="0">
                  <c:v>4.0970000000000004</c:v>
                </c:pt>
                <c:pt idx="1">
                  <c:v>3.0209999999999999</c:v>
                </c:pt>
                <c:pt idx="2">
                  <c:v>2.774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C5-4F4A-A54D-47D52AA346C4}"/>
            </c:ext>
          </c:extLst>
        </c:ser>
        <c:ser>
          <c:idx val="15"/>
          <c:order val="15"/>
          <c:tx>
            <c:strRef>
              <c:f>'8.10'!$A$25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'8.10'!$C$38:$E$38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('8.10'!$B$25,'8.10'!$D$25,'8.10'!$F$25)</c:f>
              <c:numCache>
                <c:formatCode>#\ ##0.0</c:formatCode>
                <c:ptCount val="3"/>
                <c:pt idx="0">
                  <c:v>75847.791000000012</c:v>
                </c:pt>
                <c:pt idx="1">
                  <c:v>52891.043999999994</c:v>
                </c:pt>
                <c:pt idx="2">
                  <c:v>40263.493999999999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C5-4F4A-A54D-47D52AA34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8781056"/>
        <c:axId val="288782592"/>
      </c:barChart>
      <c:catAx>
        <c:axId val="28878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782592"/>
        <c:crosses val="autoZero"/>
        <c:auto val="1"/>
        <c:lblAlgn val="ctr"/>
        <c:lblOffset val="100"/>
        <c:noMultiLvlLbl val="0"/>
      </c:catAx>
      <c:valAx>
        <c:axId val="288782592"/>
        <c:scaling>
          <c:orientation val="minMax"/>
          <c:max val="8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7810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0CE-4878-9BBB-E2DE627D7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0CE-4878-9BBB-E2DE627D7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0CE-4878-9BBB-E2DE627D7D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10CE-4878-9BBB-E2DE627D7D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10CE-4878-9BBB-E2DE627D7D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10CE-4878-9BBB-E2DE627D7DA4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10CE-4878-9BBB-E2DE627D7DA4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10CE-4878-9BBB-E2DE627D7DA4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10CE-4878-9BBB-E2DE627D7DA4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10CE-4878-9BBB-E2DE627D7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10CE-4878-9BBB-E2DE627D7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10CE-4878-9BBB-E2DE627D7D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10CE-4878-9BBB-E2DE627D7D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10CE-4878-9BBB-E2DE627D7D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10CE-4878-9BBB-E2DE627D7DA4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10CE-4878-9BBB-E2DE627D7DA4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10CE-4878-9BBB-E2DE627D7DA4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10CE-4878-9BBB-E2DE627D7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Dodávky tepla v</a:t>
            </a:r>
            <a:r>
              <a:rPr lang="en-US" sz="1000">
                <a:solidFill>
                  <a:schemeClr val="accent1"/>
                </a:solidFill>
              </a:rPr>
              <a:t> krajích ČR</a:t>
            </a:r>
            <a:r>
              <a:rPr lang="cs-CZ" sz="1000">
                <a:solidFill>
                  <a:schemeClr val="accent1"/>
                </a:solidFill>
              </a:rPr>
              <a:t> </a:t>
            </a:r>
            <a:r>
              <a:rPr lang="en-US" sz="1000">
                <a:solidFill>
                  <a:schemeClr val="accent1"/>
                </a:solidFill>
              </a:rPr>
              <a:t>(</a:t>
            </a:r>
            <a:r>
              <a:rPr lang="cs-CZ" sz="1000">
                <a:solidFill>
                  <a:schemeClr val="accent1"/>
                </a:solidFill>
              </a:rPr>
              <a:t>TJ</a:t>
            </a:r>
            <a:r>
              <a:rPr lang="en-US" sz="1000">
                <a:solidFill>
                  <a:schemeClr val="accent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1.6942894925858127E-3"/>
          <c:y val="2.4028834601521828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8357197038349743E-2"/>
          <c:y val="0.11692046203475667"/>
          <c:w val="0.88754220620120694"/>
          <c:h val="0.79505390720833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'5.2'!$A$7</c:f>
              <c:strCache>
                <c:ptCount val="1"/>
                <c:pt idx="0">
                  <c:v>Hlavní město Praha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'5.2'!$B$7:$M$7</c:f>
              <c:numCache>
                <c:formatCode>#\ ##0.0</c:formatCode>
                <c:ptCount val="12"/>
                <c:pt idx="0">
                  <c:v>674.05348200000003</c:v>
                </c:pt>
                <c:pt idx="1">
                  <c:v>459.50912100000011</c:v>
                </c:pt>
                <c:pt idx="2">
                  <c:v>377.51179999999988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6-47C3-BB64-4A2AA1CEB551}"/>
            </c:ext>
          </c:extLst>
        </c:ser>
        <c:ser>
          <c:idx val="1"/>
          <c:order val="1"/>
          <c:tx>
            <c:strRef>
              <c:f>'5.2'!$A$8</c:f>
              <c:strCache>
                <c:ptCount val="1"/>
                <c:pt idx="0">
                  <c:v>Jihočeský kraj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'5.2'!$B$8:$M$8</c:f>
              <c:numCache>
                <c:formatCode>#\ ##0.0</c:formatCode>
                <c:ptCount val="12"/>
                <c:pt idx="0">
                  <c:v>724.14952800000037</c:v>
                </c:pt>
                <c:pt idx="1">
                  <c:v>526.59657500000003</c:v>
                </c:pt>
                <c:pt idx="2">
                  <c:v>448.24790599999989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6-47C3-BB64-4A2AA1CEB551}"/>
            </c:ext>
          </c:extLst>
        </c:ser>
        <c:ser>
          <c:idx val="2"/>
          <c:order val="2"/>
          <c:tx>
            <c:strRef>
              <c:f>'5.2'!$A$9</c:f>
              <c:strCache>
                <c:ptCount val="1"/>
                <c:pt idx="0">
                  <c:v>Jihomoravský kraj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'5.2'!$B$9:$M$9</c:f>
              <c:numCache>
                <c:formatCode>#\ ##0.0</c:formatCode>
                <c:ptCount val="12"/>
                <c:pt idx="0">
                  <c:v>889.70778899999959</c:v>
                </c:pt>
                <c:pt idx="1">
                  <c:v>668.3780730000002</c:v>
                </c:pt>
                <c:pt idx="2">
                  <c:v>484.23795400000012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6-47C3-BB64-4A2AA1CEB551}"/>
            </c:ext>
          </c:extLst>
        </c:ser>
        <c:ser>
          <c:idx val="3"/>
          <c:order val="3"/>
          <c:tx>
            <c:strRef>
              <c:f>'5.2'!$A$10</c:f>
              <c:strCache>
                <c:ptCount val="1"/>
                <c:pt idx="0">
                  <c:v>Karlovarský kraj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'5.2'!$B$10:$M$10</c:f>
              <c:numCache>
                <c:formatCode>#\ ##0.0</c:formatCode>
                <c:ptCount val="12"/>
                <c:pt idx="0">
                  <c:v>519.35461199999997</c:v>
                </c:pt>
                <c:pt idx="1">
                  <c:v>386.15507100000002</c:v>
                </c:pt>
                <c:pt idx="2">
                  <c:v>347.11022900000006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6-47C3-BB64-4A2AA1CEB551}"/>
            </c:ext>
          </c:extLst>
        </c:ser>
        <c:ser>
          <c:idx val="4"/>
          <c:order val="4"/>
          <c:tx>
            <c:strRef>
              <c:f>'5.2'!$A$11</c:f>
              <c:strCache>
                <c:ptCount val="1"/>
                <c:pt idx="0">
                  <c:v>Kraj Vysočina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'5.2'!$B$11:$M$11</c:f>
              <c:numCache>
                <c:formatCode>#\ ##0.0</c:formatCode>
                <c:ptCount val="12"/>
                <c:pt idx="0">
                  <c:v>279.03008699999992</c:v>
                </c:pt>
                <c:pt idx="1">
                  <c:v>212.71354900000003</c:v>
                </c:pt>
                <c:pt idx="2">
                  <c:v>173.48054100000004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66-47C3-BB64-4A2AA1CEB551}"/>
            </c:ext>
          </c:extLst>
        </c:ser>
        <c:ser>
          <c:idx val="5"/>
          <c:order val="5"/>
          <c:tx>
            <c:strRef>
              <c:f>'5.2'!$A$12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'5.2'!$B$12:$M$12</c:f>
              <c:numCache>
                <c:formatCode>#\ ##0.0</c:formatCode>
                <c:ptCount val="12"/>
                <c:pt idx="0">
                  <c:v>415.32728600000002</c:v>
                </c:pt>
                <c:pt idx="1">
                  <c:v>334.84544899999997</c:v>
                </c:pt>
                <c:pt idx="2">
                  <c:v>278.87328499999995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66-47C3-BB64-4A2AA1CEB551}"/>
            </c:ext>
          </c:extLst>
        </c:ser>
        <c:ser>
          <c:idx val="6"/>
          <c:order val="6"/>
          <c:tx>
            <c:strRef>
              <c:f>'5.2'!$A$13</c:f>
              <c:strCache>
                <c:ptCount val="1"/>
                <c:pt idx="0">
                  <c:v>Liberecký kraj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'5.2'!$B$13:$M$13</c:f>
              <c:numCache>
                <c:formatCode>#\ ##0.0</c:formatCode>
                <c:ptCount val="12"/>
                <c:pt idx="0">
                  <c:v>310.96198800000002</c:v>
                </c:pt>
                <c:pt idx="1">
                  <c:v>236.44958099999997</c:v>
                </c:pt>
                <c:pt idx="2">
                  <c:v>190.72623400000003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66-47C3-BB64-4A2AA1CEB551}"/>
            </c:ext>
          </c:extLst>
        </c:ser>
        <c:ser>
          <c:idx val="7"/>
          <c:order val="7"/>
          <c:tx>
            <c:strRef>
              <c:f>'5.2'!$A$14</c:f>
              <c:strCache>
                <c:ptCount val="1"/>
                <c:pt idx="0">
                  <c:v>Moravskoslezský kraj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'5.2'!$B$14:$M$14</c:f>
              <c:numCache>
                <c:formatCode>#\ ##0.0</c:formatCode>
                <c:ptCount val="12"/>
                <c:pt idx="0">
                  <c:v>1866.1065350000001</c:v>
                </c:pt>
                <c:pt idx="1">
                  <c:v>1465.4963770000004</c:v>
                </c:pt>
                <c:pt idx="2">
                  <c:v>1071.7272759999998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66-47C3-BB64-4A2AA1CEB551}"/>
            </c:ext>
          </c:extLst>
        </c:ser>
        <c:ser>
          <c:idx val="8"/>
          <c:order val="8"/>
          <c:tx>
            <c:strRef>
              <c:f>'5.2'!$A$15</c:f>
              <c:strCache>
                <c:ptCount val="1"/>
                <c:pt idx="0">
                  <c:v>Olomoucký kraj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'5.2'!$B$15:$M$15</c:f>
              <c:numCache>
                <c:formatCode>#\ ##0.0</c:formatCode>
                <c:ptCount val="12"/>
                <c:pt idx="0">
                  <c:v>525.41791300000011</c:v>
                </c:pt>
                <c:pt idx="1">
                  <c:v>413.401723</c:v>
                </c:pt>
                <c:pt idx="2">
                  <c:v>301.57514499999996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66-47C3-BB64-4A2AA1CEB551}"/>
            </c:ext>
          </c:extLst>
        </c:ser>
        <c:ser>
          <c:idx val="9"/>
          <c:order val="9"/>
          <c:tx>
            <c:strRef>
              <c:f>'5.2'!$A$16</c:f>
              <c:strCache>
                <c:ptCount val="1"/>
                <c:pt idx="0">
                  <c:v>Pardubický kraj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'5.2'!$B$16:$M$16</c:f>
              <c:numCache>
                <c:formatCode>#\ ##0.0</c:formatCode>
                <c:ptCount val="12"/>
                <c:pt idx="0">
                  <c:v>771.6087960000001</c:v>
                </c:pt>
                <c:pt idx="1">
                  <c:v>559.91600199999993</c:v>
                </c:pt>
                <c:pt idx="2">
                  <c:v>449.67803500000002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66-47C3-BB64-4A2AA1CEB551}"/>
            </c:ext>
          </c:extLst>
        </c:ser>
        <c:ser>
          <c:idx val="10"/>
          <c:order val="10"/>
          <c:tx>
            <c:strRef>
              <c:f>'5.2'!$A$17</c:f>
              <c:strCache>
                <c:ptCount val="1"/>
                <c:pt idx="0">
                  <c:v>Plzeňský kraj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'5.2'!$B$17:$M$17</c:f>
              <c:numCache>
                <c:formatCode>#\ ##0.0</c:formatCode>
                <c:ptCount val="12"/>
                <c:pt idx="0">
                  <c:v>690.99453500000004</c:v>
                </c:pt>
                <c:pt idx="1">
                  <c:v>511.42043300000006</c:v>
                </c:pt>
                <c:pt idx="2">
                  <c:v>428.56919299999987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66-47C3-BB64-4A2AA1CEB551}"/>
            </c:ext>
          </c:extLst>
        </c:ser>
        <c:ser>
          <c:idx val="11"/>
          <c:order val="11"/>
          <c:tx>
            <c:strRef>
              <c:f>'5.2'!$A$18</c:f>
              <c:strCache>
                <c:ptCount val="1"/>
                <c:pt idx="0">
                  <c:v>Středočeský kraj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'5.2'!$B$18:$M$18</c:f>
              <c:numCache>
                <c:formatCode>#\ ##0.0</c:formatCode>
                <c:ptCount val="12"/>
                <c:pt idx="0">
                  <c:v>2890.0978040000009</c:v>
                </c:pt>
                <c:pt idx="1">
                  <c:v>2151.4178340000003</c:v>
                </c:pt>
                <c:pt idx="2">
                  <c:v>1909.7144639999992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66-47C3-BB64-4A2AA1CEB551}"/>
            </c:ext>
          </c:extLst>
        </c:ser>
        <c:ser>
          <c:idx val="12"/>
          <c:order val="12"/>
          <c:tx>
            <c:strRef>
              <c:f>'5.2'!$A$19</c:f>
              <c:strCache>
                <c:ptCount val="1"/>
                <c:pt idx="0">
                  <c:v>Ústecký kraj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val>
            <c:numRef>
              <c:f>'5.2'!$B$19:$M$19</c:f>
              <c:numCache>
                <c:formatCode>#\ ##0.0</c:formatCode>
                <c:ptCount val="12"/>
                <c:pt idx="0">
                  <c:v>1682.2213860000002</c:v>
                </c:pt>
                <c:pt idx="1">
                  <c:v>1299.0830710000002</c:v>
                </c:pt>
                <c:pt idx="2">
                  <c:v>1179.4252499999998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D66-47C3-BB64-4A2AA1CEB551}"/>
            </c:ext>
          </c:extLst>
        </c:ser>
        <c:ser>
          <c:idx val="13"/>
          <c:order val="13"/>
          <c:tx>
            <c:strRef>
              <c:f>'5.2'!$A$20</c:f>
              <c:strCache>
                <c:ptCount val="1"/>
                <c:pt idx="0">
                  <c:v>Zlínský kraj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'5.2'!$B$20:$M$20</c:f>
              <c:numCache>
                <c:formatCode>#\ ##0.0</c:formatCode>
                <c:ptCount val="12"/>
                <c:pt idx="0">
                  <c:v>514.91241400000001</c:v>
                </c:pt>
                <c:pt idx="1">
                  <c:v>413.92825399999998</c:v>
                </c:pt>
                <c:pt idx="2">
                  <c:v>324.53825000000001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D66-47C3-BB64-4A2AA1CE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155136"/>
        <c:axId val="222036352"/>
      </c:barChart>
      <c:catAx>
        <c:axId val="226155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2036352"/>
        <c:crosses val="autoZero"/>
        <c:auto val="1"/>
        <c:lblAlgn val="ctr"/>
        <c:lblOffset val="100"/>
        <c:noMultiLvlLbl val="0"/>
      </c:catAx>
      <c:valAx>
        <c:axId val="222036352"/>
        <c:scaling>
          <c:orientation val="minMax"/>
          <c:max val="13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6155136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B79-4CA2-89B6-E3E51F03F132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B79-4CA2-89B6-E3E51F03F132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B79-4CA2-89B6-E3E51F03F132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B79-4CA2-89B6-E3E51F03F132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3B79-4CA2-89B6-E3E51F03F132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B79-4CA2-89B6-E3E51F03F132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3B79-4CA2-89B6-E3E51F03F132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3B79-4CA2-89B6-E3E51F03F132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3B79-4CA2-89B6-E3E51F03F132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3B79-4CA2-89B6-E3E51F03F132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3B79-4CA2-89B6-E3E51F03F132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3B79-4CA2-89B6-E3E51F03F132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3B79-4CA2-89B6-E3E51F03F132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3B79-4CA2-89B6-E3E51F03F132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3B79-4CA2-89B6-E3E51F03F132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3B79-4CA2-89B6-E3E51F03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4220466622386831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330476776411051E-2"/>
          <c:y val="0.25074902829200774"/>
          <c:w val="0.62603580707049966"/>
          <c:h val="0.584251156733399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'8.11'!$A$27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('8.11'!$B$27,'8.11'!$D$27,'8.11'!$F$27)</c:f>
              <c:numCache>
                <c:formatCode>#\ ##0.0</c:formatCode>
                <c:ptCount val="3"/>
                <c:pt idx="0">
                  <c:v>142760.78399999999</c:v>
                </c:pt>
                <c:pt idx="1">
                  <c:v>100536.859</c:v>
                </c:pt>
                <c:pt idx="2">
                  <c:v>83688.075000000012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6-4D23-96EC-F6F7E8DB4875}"/>
            </c:ext>
          </c:extLst>
        </c:ser>
        <c:ser>
          <c:idx val="1"/>
          <c:order val="1"/>
          <c:tx>
            <c:strRef>
              <c:f>'8.11'!$A$28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('8.11'!$B$28,'8.11'!$D$28,'8.11'!$F$28)</c:f>
              <c:numCache>
                <c:formatCode>#\ ##0.0</c:formatCode>
                <c:ptCount val="3"/>
                <c:pt idx="0">
                  <c:v>1561.8</c:v>
                </c:pt>
                <c:pt idx="1">
                  <c:v>1822</c:v>
                </c:pt>
                <c:pt idx="2">
                  <c:v>1778.5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6-4D23-96EC-F6F7E8DB4875}"/>
            </c:ext>
          </c:extLst>
        </c:ser>
        <c:ser>
          <c:idx val="2"/>
          <c:order val="2"/>
          <c:tx>
            <c:strRef>
              <c:f>'8.11'!$A$29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('8.11'!$B$29,'8.11'!$D$29,'8.11'!$F$29)</c:f>
              <c:numCache>
                <c:formatCode>#\ ##0.0</c:formatCode>
                <c:ptCount val="3"/>
                <c:pt idx="0">
                  <c:v>5992.89</c:v>
                </c:pt>
                <c:pt idx="1">
                  <c:v>4473.16</c:v>
                </c:pt>
                <c:pt idx="2">
                  <c:v>4157.3099999999995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6-4D23-96EC-F6F7E8DB4875}"/>
            </c:ext>
          </c:extLst>
        </c:ser>
        <c:ser>
          <c:idx val="3"/>
          <c:order val="3"/>
          <c:tx>
            <c:strRef>
              <c:f>'8.11'!$A$30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('8.11'!$B$30,'8.11'!$D$30,'8.11'!$F$30)</c:f>
              <c:numCache>
                <c:formatCode>#\ ##0.0</c:formatCode>
                <c:ptCount val="3"/>
                <c:pt idx="0">
                  <c:v>1239.17</c:v>
                </c:pt>
                <c:pt idx="1">
                  <c:v>847.86199999999997</c:v>
                </c:pt>
                <c:pt idx="2">
                  <c:v>638.26199999999994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6-4D23-96EC-F6F7E8DB4875}"/>
            </c:ext>
          </c:extLst>
        </c:ser>
        <c:ser>
          <c:idx val="4"/>
          <c:order val="4"/>
          <c:tx>
            <c:strRef>
              <c:f>'8.11'!$A$31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('8.11'!$B$31,'8.11'!$D$31,'8.11'!$F$31)</c:f>
              <c:numCache>
                <c:formatCode>#\ ##0.0</c:formatCode>
                <c:ptCount val="3"/>
                <c:pt idx="0">
                  <c:v>6071.29</c:v>
                </c:pt>
                <c:pt idx="1">
                  <c:v>4637.0200000000004</c:v>
                </c:pt>
                <c:pt idx="2">
                  <c:v>4920.116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6-4D23-96EC-F6F7E8DB4875}"/>
            </c:ext>
          </c:extLst>
        </c:ser>
        <c:ser>
          <c:idx val="5"/>
          <c:order val="5"/>
          <c:tx>
            <c:strRef>
              <c:f>'8.11'!$A$32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('8.11'!$B$32,'8.11'!$D$32,'8.11'!$F$32)</c:f>
              <c:numCache>
                <c:formatCode>#\ ##0.0</c:formatCode>
                <c:ptCount val="3"/>
                <c:pt idx="0">
                  <c:v>293373.77300000004</c:v>
                </c:pt>
                <c:pt idx="1">
                  <c:v>217075.17599999998</c:v>
                </c:pt>
                <c:pt idx="2">
                  <c:v>179390.99900000001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6-4D23-96EC-F6F7E8DB4875}"/>
            </c:ext>
          </c:extLst>
        </c:ser>
        <c:ser>
          <c:idx val="6"/>
          <c:order val="6"/>
          <c:tx>
            <c:strRef>
              <c:f>'8.11'!$A$33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('8.11'!$B$33,'8.11'!$D$33,'8.11'!$F$33)</c:f>
              <c:numCache>
                <c:formatCode>#\ ##0.0</c:formatCode>
                <c:ptCount val="3"/>
                <c:pt idx="0">
                  <c:v>190417.41900000002</c:v>
                </c:pt>
                <c:pt idx="1">
                  <c:v>139552.26799999998</c:v>
                </c:pt>
                <c:pt idx="2">
                  <c:v>109837.89799999999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C6-4D23-96EC-F6F7E8DB4875}"/>
            </c:ext>
          </c:extLst>
        </c:ser>
        <c:ser>
          <c:idx val="7"/>
          <c:order val="7"/>
          <c:tx>
            <c:strRef>
              <c:f>'8.11'!$A$34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('8.11'!$B$34,'8.11'!$D$34,'8.11'!$F$34)</c:f>
              <c:numCache>
                <c:formatCode>#\ ##0.0</c:formatCode>
                <c:ptCount val="3"/>
                <c:pt idx="0">
                  <c:v>170.9</c:v>
                </c:pt>
                <c:pt idx="1">
                  <c:v>57.9</c:v>
                </c:pt>
                <c:pt idx="2">
                  <c:v>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C6-4D23-96EC-F6F7E8DB4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756672"/>
        <c:axId val="289758208"/>
      </c:barChart>
      <c:catAx>
        <c:axId val="2897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758208"/>
        <c:crosses val="autoZero"/>
        <c:auto val="1"/>
        <c:lblAlgn val="ctr"/>
        <c:lblOffset val="100"/>
        <c:noMultiLvlLbl val="0"/>
      </c:catAx>
      <c:valAx>
        <c:axId val="289758208"/>
        <c:scaling>
          <c:orientation val="minMax"/>
          <c:max val="8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75667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'8.11'!$A$38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'8.11'!$B$38</c:f>
              <c:numCache>
                <c:formatCode>0.0%</c:formatCode>
                <c:ptCount val="1"/>
                <c:pt idx="0">
                  <c:v>2.5901864499873164E-2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D-45A2-930A-B491FF02B4EE}"/>
            </c:ext>
          </c:extLst>
        </c:ser>
        <c:ser>
          <c:idx val="1"/>
          <c:order val="1"/>
          <c:tx>
            <c:strRef>
              <c:f>'8.11'!$A$39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'8.11'!$B$39</c:f>
              <c:numCache>
                <c:formatCode>0.0%</c:formatCode>
                <c:ptCount val="1"/>
                <c:pt idx="0">
                  <c:v>4.565402195768286E-2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AD-45A2-930A-B491FF02B4EE}"/>
            </c:ext>
          </c:extLst>
        </c:ser>
        <c:ser>
          <c:idx val="2"/>
          <c:order val="2"/>
          <c:tx>
            <c:strRef>
              <c:f>'8.11'!$A$40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'8.11'!$B$40</c:f>
              <c:numCache>
                <c:formatCode>0.0%</c:formatCode>
                <c:ptCount val="1"/>
                <c:pt idx="0">
                  <c:v>5.3723832974541336E-2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AD-45A2-930A-B491FF02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781248"/>
        <c:axId val="289782784"/>
      </c:barChart>
      <c:catAx>
        <c:axId val="289781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9782784"/>
        <c:crosses val="autoZero"/>
        <c:auto val="1"/>
        <c:lblAlgn val="ctr"/>
        <c:lblOffset val="100"/>
        <c:noMultiLvlLbl val="0"/>
      </c:catAx>
      <c:valAx>
        <c:axId val="289782784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978124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"/>
          <c:y val="0.6972914081748588"/>
          <c:w val="0.6452966372460005"/>
          <c:h val="0.275457989817501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7.4349038268442654E-4"/>
          <c:y val="1.334261455981760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'8.11'!$A$10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('8.11'!$B$10,'8.11'!$D$10,'8.11'!$F$10)</c:f>
              <c:numCache>
                <c:formatCode>#\ ##0.0</c:formatCode>
                <c:ptCount val="3"/>
                <c:pt idx="0">
                  <c:v>115576.92</c:v>
                </c:pt>
                <c:pt idx="1">
                  <c:v>108790.70600000002</c:v>
                </c:pt>
                <c:pt idx="2">
                  <c:v>74072.512000000002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0-4775-A6CD-6C2849BD7E8A}"/>
            </c:ext>
          </c:extLst>
        </c:ser>
        <c:ser>
          <c:idx val="1"/>
          <c:order val="1"/>
          <c:tx>
            <c:strRef>
              <c:f>'8.11'!$A$11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('8.11'!$B$11,'8.11'!$D$11,'8.11'!$F$11)</c:f>
              <c:numCache>
                <c:formatCode>#\ ##0.0</c:formatCode>
                <c:ptCount val="3"/>
                <c:pt idx="0">
                  <c:v>6567.49</c:v>
                </c:pt>
                <c:pt idx="1">
                  <c:v>5418.61</c:v>
                </c:pt>
                <c:pt idx="2">
                  <c:v>4722.84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0-4775-A6CD-6C2849BD7E8A}"/>
            </c:ext>
          </c:extLst>
        </c:ser>
        <c:ser>
          <c:idx val="2"/>
          <c:order val="2"/>
          <c:tx>
            <c:strRef>
              <c:f>'8.11'!$A$12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('8.11'!$B$12,'8.11'!$D$12,'8.11'!$F$12)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0-4775-A6CD-6C2849BD7E8A}"/>
            </c:ext>
          </c:extLst>
        </c:ser>
        <c:ser>
          <c:idx val="3"/>
          <c:order val="3"/>
          <c:tx>
            <c:strRef>
              <c:f>'8.11'!$A$13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('8.11'!$B$13,'8.11'!$D$13,'8.11'!$F$13)</c:f>
              <c:numCache>
                <c:formatCode>#\ ##0.0</c:formatCode>
                <c:ptCount val="3"/>
                <c:pt idx="0">
                  <c:v>201.32</c:v>
                </c:pt>
                <c:pt idx="1">
                  <c:v>204.5</c:v>
                </c:pt>
                <c:pt idx="2">
                  <c:v>243.21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30-4775-A6CD-6C2849BD7E8A}"/>
            </c:ext>
          </c:extLst>
        </c:ser>
        <c:ser>
          <c:idx val="4"/>
          <c:order val="4"/>
          <c:tx>
            <c:strRef>
              <c:f>'8.11'!$A$14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('8.11'!$B$14,'8.11'!$D$14,'8.11'!$F$14)</c:f>
              <c:numCache>
                <c:formatCode>#\ ##0.0</c:formatCode>
                <c:ptCount val="3"/>
                <c:pt idx="0">
                  <c:v>340</c:v>
                </c:pt>
                <c:pt idx="1">
                  <c:v>314</c:v>
                </c:pt>
                <c:pt idx="2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0-4775-A6CD-6C2849BD7E8A}"/>
            </c:ext>
          </c:extLst>
        </c:ser>
        <c:ser>
          <c:idx val="5"/>
          <c:order val="5"/>
          <c:tx>
            <c:strRef>
              <c:f>'8.11'!$A$15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('8.11'!$B$15,'8.11'!$D$15,'8.11'!$F$15)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30-4775-A6CD-6C2849BD7E8A}"/>
            </c:ext>
          </c:extLst>
        </c:ser>
        <c:ser>
          <c:idx val="6"/>
          <c:order val="6"/>
          <c:tx>
            <c:strRef>
              <c:f>'8.11'!$A$16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('8.11'!$B$16,'8.11'!$D$16,'8.11'!$F$16)</c:f>
              <c:numCache>
                <c:formatCode>#\ ##0.0</c:formatCode>
                <c:ptCount val="3"/>
                <c:pt idx="0">
                  <c:v>446674.64700000006</c:v>
                </c:pt>
                <c:pt idx="1">
                  <c:v>293663.91800000001</c:v>
                </c:pt>
                <c:pt idx="2">
                  <c:v>251157.12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30-4775-A6CD-6C2849BD7E8A}"/>
            </c:ext>
          </c:extLst>
        </c:ser>
        <c:ser>
          <c:idx val="7"/>
          <c:order val="7"/>
          <c:tx>
            <c:strRef>
              <c:f>'8.11'!$A$17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('8.11'!$B$17,'8.11'!$D$17,'8.11'!$F$17)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30-4775-A6CD-6C2849BD7E8A}"/>
            </c:ext>
          </c:extLst>
        </c:ser>
        <c:ser>
          <c:idx val="8"/>
          <c:order val="8"/>
          <c:tx>
            <c:strRef>
              <c:f>'8.11'!$A$18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('8.11'!$B$18,'8.11'!$D$18,'8.11'!$F$18)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30-4775-A6CD-6C2849BD7E8A}"/>
            </c:ext>
          </c:extLst>
        </c:ser>
        <c:ser>
          <c:idx val="9"/>
          <c:order val="9"/>
          <c:tx>
            <c:strRef>
              <c:f>'8.11'!$A$19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('8.11'!$B$19,'8.11'!$D$19,'8.11'!$F$19)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30-4775-A6CD-6C2849BD7E8A}"/>
            </c:ext>
          </c:extLst>
        </c:ser>
        <c:ser>
          <c:idx val="10"/>
          <c:order val="10"/>
          <c:tx>
            <c:strRef>
              <c:f>'8.11'!$A$20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('8.11'!$B$20,'8.11'!$D$20,'8.11'!$F$20)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30-4775-A6CD-6C2849BD7E8A}"/>
            </c:ext>
          </c:extLst>
        </c:ser>
        <c:ser>
          <c:idx val="11"/>
          <c:order val="11"/>
          <c:tx>
            <c:strRef>
              <c:f>'8.11'!$A$21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('8.11'!$B$21,'8.11'!$D$21,'8.11'!$F$21)</c:f>
              <c:numCache>
                <c:formatCode>#\ ##0.0</c:formatCode>
                <c:ptCount val="3"/>
                <c:pt idx="0">
                  <c:v>30707.951000000001</c:v>
                </c:pt>
                <c:pt idx="1">
                  <c:v>31795.266</c:v>
                </c:pt>
                <c:pt idx="2">
                  <c:v>36742.947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30-4775-A6CD-6C2849BD7E8A}"/>
            </c:ext>
          </c:extLst>
        </c:ser>
        <c:ser>
          <c:idx val="12"/>
          <c:order val="12"/>
          <c:tx>
            <c:strRef>
              <c:f>'8.11'!$A$22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('8.11'!$B$22,'8.11'!$D$22,'8.11'!$F$22)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30-4775-A6CD-6C2849BD7E8A}"/>
            </c:ext>
          </c:extLst>
        </c:ser>
        <c:ser>
          <c:idx val="13"/>
          <c:order val="13"/>
          <c:tx>
            <c:strRef>
              <c:f>'8.11'!$A$23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('8.11'!$B$23,'8.11'!$D$23,'8.11'!$F$23)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30-4775-A6CD-6C2849BD7E8A}"/>
            </c:ext>
          </c:extLst>
        </c:ser>
        <c:ser>
          <c:idx val="14"/>
          <c:order val="14"/>
          <c:tx>
            <c:strRef>
              <c:f>'8.11'!$A$24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('8.11'!$B$24,'8.11'!$D$24,'8.11'!$F$24)</c:f>
              <c:numCache>
                <c:formatCode>#\ ##0.0</c:formatCode>
                <c:ptCount val="3"/>
                <c:pt idx="0">
                  <c:v>189.04900000000001</c:v>
                </c:pt>
                <c:pt idx="1">
                  <c:v>105.73399999999999</c:v>
                </c:pt>
                <c:pt idx="2">
                  <c:v>123.053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30-4775-A6CD-6C2849BD7E8A}"/>
            </c:ext>
          </c:extLst>
        </c:ser>
        <c:ser>
          <c:idx val="15"/>
          <c:order val="15"/>
          <c:tx>
            <c:strRef>
              <c:f>'8.11'!$A$25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('8.11'!$B$25,'8.11'!$D$25,'8.11'!$F$25)</c:f>
              <c:numCache>
                <c:formatCode>#\ ##0.0</c:formatCode>
                <c:ptCount val="3"/>
                <c:pt idx="0">
                  <c:v>90737.15800000001</c:v>
                </c:pt>
                <c:pt idx="1">
                  <c:v>71127.699000000008</c:v>
                </c:pt>
                <c:pt idx="2">
                  <c:v>61233.510999999999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530-4775-A6CD-6C2849BD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617408"/>
        <c:axId val="289618944"/>
      </c:barChart>
      <c:catAx>
        <c:axId val="2896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618944"/>
        <c:crosses val="autoZero"/>
        <c:auto val="1"/>
        <c:lblAlgn val="ctr"/>
        <c:lblOffset val="100"/>
        <c:noMultiLvlLbl val="0"/>
      </c:catAx>
      <c:valAx>
        <c:axId val="28961894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61740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FC31-42C6-8F95-7606B71E6B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FC31-42C6-8F95-7606B71E6B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FC31-42C6-8F95-7606B71E6B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FC31-42C6-8F95-7606B71E6B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FC31-42C6-8F95-7606B71E6B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FC31-42C6-8F95-7606B71E6BE5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FC31-42C6-8F95-7606B71E6BE5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FC31-42C6-8F95-7606B71E6BE5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FC31-42C6-8F95-7606B71E6BE5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FC31-42C6-8F95-7606B71E6B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FC31-42C6-8F95-7606B71E6B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FC31-42C6-8F95-7606B71E6B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FC31-42C6-8F95-7606B71E6B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FC31-42C6-8F95-7606B71E6B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FC31-42C6-8F95-7606B71E6BE5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FC31-42C6-8F95-7606B71E6BE5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FC31-42C6-8F95-7606B71E6BE5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FC31-42C6-8F95-7606B71E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AE4-49DD-8DD0-BF2FD3347764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AE4-49DD-8DD0-BF2FD3347764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AE4-49DD-8DD0-BF2FD3347764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AE4-49DD-8DD0-BF2FD3347764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AE4-49DD-8DD0-BF2FD3347764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AE4-49DD-8DD0-BF2FD3347764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AE4-49DD-8DD0-BF2FD3347764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AE4-49DD-8DD0-BF2FD3347764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AE4-49DD-8DD0-BF2FD3347764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AE4-49DD-8DD0-BF2FD3347764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AE4-49DD-8DD0-BF2FD3347764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AE4-49DD-8DD0-BF2FD3347764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AE4-49DD-8DD0-BF2FD3347764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AE4-49DD-8DD0-BF2FD3347764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CAE4-49DD-8DD0-BF2FD3347764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CAE4-49DD-8DD0-BF2FD3347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0950515117817302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999975598373637E-2"/>
          <c:y val="0.29248122646279789"/>
          <c:w val="0.58899387519178148"/>
          <c:h val="0.53942642318683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'8.12'!$A$28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('8.12'!$B$28,'8.12'!$D$28,'8.12'!$F$28)</c:f>
              <c:numCache>
                <c:formatCode>#\ ##0.0</c:formatCode>
                <c:ptCount val="3"/>
                <c:pt idx="0">
                  <c:v>551250.8060000001</c:v>
                </c:pt>
                <c:pt idx="1">
                  <c:v>433007.61599999998</c:v>
                </c:pt>
                <c:pt idx="2">
                  <c:v>434024.489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F-4AAF-B273-0CD73148B88E}"/>
            </c:ext>
          </c:extLst>
        </c:ser>
        <c:ser>
          <c:idx val="1"/>
          <c:order val="1"/>
          <c:tx>
            <c:strRef>
              <c:f>'8.12'!$A$29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('8.12'!$B$29,'8.12'!$D$29,'8.12'!$F$29)</c:f>
              <c:numCache>
                <c:formatCode>#\ ##0.0</c:formatCode>
                <c:ptCount val="3"/>
                <c:pt idx="0">
                  <c:v>99139.365000000005</c:v>
                </c:pt>
                <c:pt idx="1">
                  <c:v>11512.582000000002</c:v>
                </c:pt>
                <c:pt idx="2">
                  <c:v>63294.939000000006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F-4AAF-B273-0CD73148B88E}"/>
            </c:ext>
          </c:extLst>
        </c:ser>
        <c:ser>
          <c:idx val="2"/>
          <c:order val="2"/>
          <c:tx>
            <c:strRef>
              <c:f>'8.12'!$A$30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('8.12'!$B$30,'8.12'!$D$30,'8.12'!$F$30)</c:f>
              <c:numCache>
                <c:formatCode>#\ ##0.0</c:formatCode>
                <c:ptCount val="3"/>
                <c:pt idx="0">
                  <c:v>3935.62</c:v>
                </c:pt>
                <c:pt idx="1">
                  <c:v>2944.7</c:v>
                </c:pt>
                <c:pt idx="2">
                  <c:v>2139.29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DF-4AAF-B273-0CD73148B88E}"/>
            </c:ext>
          </c:extLst>
        </c:ser>
        <c:ser>
          <c:idx val="3"/>
          <c:order val="3"/>
          <c:tx>
            <c:strRef>
              <c:f>'8.12'!$A$31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('8.12'!$B$31,'8.12'!$D$31,'8.12'!$F$31)</c:f>
              <c:numCache>
                <c:formatCode>#\ ##0.0</c:formatCode>
                <c:ptCount val="3"/>
                <c:pt idx="0">
                  <c:v>280.20999999999998</c:v>
                </c:pt>
                <c:pt idx="1">
                  <c:v>180.64</c:v>
                </c:pt>
                <c:pt idx="2">
                  <c:v>130.03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DF-4AAF-B273-0CD73148B88E}"/>
            </c:ext>
          </c:extLst>
        </c:ser>
        <c:ser>
          <c:idx val="4"/>
          <c:order val="4"/>
          <c:tx>
            <c:strRef>
              <c:f>'8.12'!$A$32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('8.12'!$B$32,'8.12'!$D$32,'8.12'!$F$32)</c:f>
              <c:numCache>
                <c:formatCode>#\ ##0.0</c:formatCode>
                <c:ptCount val="3"/>
                <c:pt idx="0">
                  <c:v>1131.402</c:v>
                </c:pt>
                <c:pt idx="1">
                  <c:v>842.93900000000008</c:v>
                </c:pt>
                <c:pt idx="2">
                  <c:v>1989.5860000000002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DF-4AAF-B273-0CD73148B88E}"/>
            </c:ext>
          </c:extLst>
        </c:ser>
        <c:ser>
          <c:idx val="5"/>
          <c:order val="5"/>
          <c:tx>
            <c:strRef>
              <c:f>'8.12'!$A$33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('8.12'!$B$33,'8.12'!$D$33,'8.12'!$F$33)</c:f>
              <c:numCache>
                <c:formatCode>#\ ##0.0</c:formatCode>
                <c:ptCount val="3"/>
                <c:pt idx="0">
                  <c:v>403634.71399999998</c:v>
                </c:pt>
                <c:pt idx="1">
                  <c:v>291920.01400000002</c:v>
                </c:pt>
                <c:pt idx="2">
                  <c:v>234245.95099999991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DF-4AAF-B273-0CD73148B88E}"/>
            </c:ext>
          </c:extLst>
        </c:ser>
        <c:ser>
          <c:idx val="6"/>
          <c:order val="6"/>
          <c:tx>
            <c:strRef>
              <c:f>'8.12'!$A$34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('8.12'!$B$34,'8.12'!$D$34,'8.12'!$F$34)</c:f>
              <c:numCache>
                <c:formatCode>#\ ##0.0</c:formatCode>
                <c:ptCount val="3"/>
                <c:pt idx="0">
                  <c:v>178405.72499999998</c:v>
                </c:pt>
                <c:pt idx="1">
                  <c:v>125020.827</c:v>
                </c:pt>
                <c:pt idx="2">
                  <c:v>98010.822999999989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DF-4AAF-B273-0CD73148B88E}"/>
            </c:ext>
          </c:extLst>
        </c:ser>
        <c:ser>
          <c:idx val="7"/>
          <c:order val="7"/>
          <c:tx>
            <c:strRef>
              <c:f>'8.12'!$A$35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('8.12'!$B$35,'8.12'!$D$35,'8.12'!$F$35)</c:f>
              <c:numCache>
                <c:formatCode>#\ ##0.0</c:formatCode>
                <c:ptCount val="3"/>
                <c:pt idx="0">
                  <c:v>13897.331</c:v>
                </c:pt>
                <c:pt idx="1">
                  <c:v>10344.379000000001</c:v>
                </c:pt>
                <c:pt idx="2">
                  <c:v>8286.0300000000007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DF-4AAF-B273-0CD73148B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0162944"/>
        <c:axId val="290172928"/>
      </c:barChart>
      <c:catAx>
        <c:axId val="29016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172928"/>
        <c:crosses val="autoZero"/>
        <c:auto val="1"/>
        <c:lblAlgn val="ctr"/>
        <c:lblOffset val="100"/>
        <c:noMultiLvlLbl val="0"/>
      </c:catAx>
      <c:valAx>
        <c:axId val="290172928"/>
        <c:scaling>
          <c:orientation val="minMax"/>
          <c:max val="30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162944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1553002128805394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'8.12'!$A$38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'8.12'!$B$38</c:f>
              <c:numCache>
                <c:formatCode>0.0%</c:formatCode>
                <c:ptCount val="1"/>
                <c:pt idx="0">
                  <c:v>0.11634533124652736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6-46C0-A91E-7D3667508618}"/>
            </c:ext>
          </c:extLst>
        </c:ser>
        <c:ser>
          <c:idx val="1"/>
          <c:order val="1"/>
          <c:tx>
            <c:strRef>
              <c:f>'8.12'!$A$39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'8.12'!$B$39</c:f>
              <c:numCache>
                <c:formatCode>0.0%</c:formatCode>
                <c:ptCount val="1"/>
                <c:pt idx="0">
                  <c:v>0.18182611012547467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6-46C0-A91E-7D3667508618}"/>
            </c:ext>
          </c:extLst>
        </c:ser>
        <c:ser>
          <c:idx val="2"/>
          <c:order val="2"/>
          <c:tx>
            <c:strRef>
              <c:f>'8.12'!$A$40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'8.12'!$B$40</c:f>
              <c:numCache>
                <c:formatCode>0.0%</c:formatCode>
                <c:ptCount val="1"/>
                <c:pt idx="0">
                  <c:v>0.22897017267076447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36-46C0-A91E-7D366750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195712"/>
        <c:axId val="290209792"/>
      </c:barChart>
      <c:catAx>
        <c:axId val="290195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90209792"/>
        <c:crosses val="autoZero"/>
        <c:auto val="1"/>
        <c:lblAlgn val="ctr"/>
        <c:lblOffset val="100"/>
        <c:noMultiLvlLbl val="0"/>
      </c:catAx>
      <c:valAx>
        <c:axId val="290209792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0195712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1.5162396231415507E-3"/>
          <c:y val="0.75512807259673831"/>
          <c:w val="0.64728171500523457"/>
          <c:h val="0.2448719274032616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3.2947773685037055E-3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'8.12'!$A$10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('8.12'!$B$10,'8.12'!$D$10,'8.12'!$F$10)</c:f>
              <c:numCache>
                <c:formatCode>#\ ##0.0</c:formatCode>
                <c:ptCount val="3"/>
                <c:pt idx="0">
                  <c:v>281229.21999999997</c:v>
                </c:pt>
                <c:pt idx="1">
                  <c:v>191410.34099999999</c:v>
                </c:pt>
                <c:pt idx="2">
                  <c:v>216932.71000000002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2-4281-A4C1-DC17004EBD29}"/>
            </c:ext>
          </c:extLst>
        </c:ser>
        <c:ser>
          <c:idx val="1"/>
          <c:order val="1"/>
          <c:tx>
            <c:strRef>
              <c:f>'8.12'!$A$11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('8.12'!$B$11,'8.12'!$D$11,'8.12'!$F$11)</c:f>
              <c:numCache>
                <c:formatCode>#\ ##0.0</c:formatCode>
                <c:ptCount val="3"/>
                <c:pt idx="0">
                  <c:v>4764.375</c:v>
                </c:pt>
                <c:pt idx="1">
                  <c:v>3601.6889999999999</c:v>
                </c:pt>
                <c:pt idx="2">
                  <c:v>3902.3920000000003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2-4281-A4C1-DC17004EBD29}"/>
            </c:ext>
          </c:extLst>
        </c:ser>
        <c:ser>
          <c:idx val="2"/>
          <c:order val="2"/>
          <c:tx>
            <c:strRef>
              <c:f>'8.12'!$A$12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('8.12'!$B$12,'8.12'!$D$12,'8.12'!$F$12)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92-4281-A4C1-DC17004EBD29}"/>
            </c:ext>
          </c:extLst>
        </c:ser>
        <c:ser>
          <c:idx val="3"/>
          <c:order val="3"/>
          <c:tx>
            <c:strRef>
              <c:f>'8.12'!$A$13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('8.12'!$B$13,'8.12'!$D$13,'8.12'!$F$13)</c:f>
              <c:numCache>
                <c:formatCode>#\ ##0.0</c:formatCode>
                <c:ptCount val="3"/>
                <c:pt idx="0">
                  <c:v>164.46</c:v>
                </c:pt>
                <c:pt idx="1">
                  <c:v>551.13199999999995</c:v>
                </c:pt>
                <c:pt idx="2">
                  <c:v>666.99599999999998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92-4281-A4C1-DC17004EBD29}"/>
            </c:ext>
          </c:extLst>
        </c:ser>
        <c:ser>
          <c:idx val="4"/>
          <c:order val="4"/>
          <c:tx>
            <c:strRef>
              <c:f>'8.12'!$A$14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('8.12'!$B$14,'8.12'!$D$14,'8.12'!$F$14)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92-4281-A4C1-DC17004EBD29}"/>
            </c:ext>
          </c:extLst>
        </c:ser>
        <c:ser>
          <c:idx val="5"/>
          <c:order val="5"/>
          <c:tx>
            <c:strRef>
              <c:f>'8.12'!$A$15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('8.12'!$B$15,'8.12'!$D$15,'8.12'!$F$15)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92-4281-A4C1-DC17004EBD29}"/>
            </c:ext>
          </c:extLst>
        </c:ser>
        <c:ser>
          <c:idx val="6"/>
          <c:order val="6"/>
          <c:tx>
            <c:strRef>
              <c:f>'8.12'!$A$16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('8.12'!$B$16,'8.12'!$D$16,'8.12'!$F$16)</c:f>
              <c:numCache>
                <c:formatCode>#\ ##0.0</c:formatCode>
                <c:ptCount val="3"/>
                <c:pt idx="0">
                  <c:v>1958099.8970000001</c:v>
                </c:pt>
                <c:pt idx="1">
                  <c:v>1450613.585</c:v>
                </c:pt>
                <c:pt idx="2">
                  <c:v>1174668.919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92-4281-A4C1-DC17004EBD29}"/>
            </c:ext>
          </c:extLst>
        </c:ser>
        <c:ser>
          <c:idx val="7"/>
          <c:order val="7"/>
          <c:tx>
            <c:strRef>
              <c:f>'8.12'!$A$17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('8.12'!$B$17,'8.12'!$D$17,'8.12'!$F$17)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92-4281-A4C1-DC17004EBD29}"/>
            </c:ext>
          </c:extLst>
        </c:ser>
        <c:ser>
          <c:idx val="8"/>
          <c:order val="8"/>
          <c:tx>
            <c:strRef>
              <c:f>'8.12'!$A$18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('8.12'!$B$18,'8.12'!$D$18,'8.12'!$F$18)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92-4281-A4C1-DC17004EBD29}"/>
            </c:ext>
          </c:extLst>
        </c:ser>
        <c:ser>
          <c:idx val="9"/>
          <c:order val="9"/>
          <c:tx>
            <c:strRef>
              <c:f>'8.12'!$A$19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('8.12'!$B$19,'8.12'!$D$19,'8.12'!$F$19)</c:f>
              <c:numCache>
                <c:formatCode>#\ ##0.0</c:formatCode>
                <c:ptCount val="3"/>
                <c:pt idx="0">
                  <c:v>43642</c:v>
                </c:pt>
                <c:pt idx="1">
                  <c:v>47036</c:v>
                </c:pt>
                <c:pt idx="2">
                  <c:v>25395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92-4281-A4C1-DC17004EBD29}"/>
            </c:ext>
          </c:extLst>
        </c:ser>
        <c:ser>
          <c:idx val="10"/>
          <c:order val="10"/>
          <c:tx>
            <c:strRef>
              <c:f>'8.12'!$A$20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('8.12'!$B$20,'8.12'!$D$20,'8.12'!$F$20)</c:f>
              <c:numCache>
                <c:formatCode>#\ ##0.0</c:formatCode>
                <c:ptCount val="3"/>
                <c:pt idx="0">
                  <c:v>2099.9359999999997</c:v>
                </c:pt>
                <c:pt idx="1">
                  <c:v>3317.5030000000002</c:v>
                </c:pt>
                <c:pt idx="2">
                  <c:v>2337.2219999999998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92-4281-A4C1-DC17004EBD29}"/>
            </c:ext>
          </c:extLst>
        </c:ser>
        <c:ser>
          <c:idx val="11"/>
          <c:order val="11"/>
          <c:tx>
            <c:strRef>
              <c:f>'8.12'!$A$21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('8.12'!$B$21,'8.12'!$D$21,'8.12'!$F$21)</c:f>
              <c:numCache>
                <c:formatCode>#\ ##0.0</c:formatCode>
                <c:ptCount val="3"/>
                <c:pt idx="0">
                  <c:v>6268</c:v>
                </c:pt>
                <c:pt idx="1">
                  <c:v>8087</c:v>
                </c:pt>
                <c:pt idx="2">
                  <c:v>6872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92-4281-A4C1-DC17004EBD29}"/>
            </c:ext>
          </c:extLst>
        </c:ser>
        <c:ser>
          <c:idx val="12"/>
          <c:order val="12"/>
          <c:tx>
            <c:strRef>
              <c:f>'8.12'!$A$22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('8.12'!$B$22,'8.12'!$D$22,'8.12'!$F$22)</c:f>
              <c:numCache>
                <c:formatCode>#\ ##0.0</c:formatCode>
                <c:ptCount val="3"/>
                <c:pt idx="0">
                  <c:v>31507.15</c:v>
                </c:pt>
                <c:pt idx="1">
                  <c:v>33981.120000000003</c:v>
                </c:pt>
                <c:pt idx="2">
                  <c:v>30687.72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92-4281-A4C1-DC17004EBD29}"/>
            </c:ext>
          </c:extLst>
        </c:ser>
        <c:ser>
          <c:idx val="13"/>
          <c:order val="13"/>
          <c:tx>
            <c:strRef>
              <c:f>'8.12'!$A$23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('8.12'!$B$23,'8.12'!$D$23,'8.12'!$F$23)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D92-4281-A4C1-DC17004EBD29}"/>
            </c:ext>
          </c:extLst>
        </c:ser>
        <c:ser>
          <c:idx val="14"/>
          <c:order val="14"/>
          <c:tx>
            <c:strRef>
              <c:f>'8.12'!$A$24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('8.12'!$B$24,'8.12'!$D$24,'8.12'!$F$24)</c:f>
              <c:numCache>
                <c:formatCode>#\ ##0.0</c:formatCode>
                <c:ptCount val="3"/>
                <c:pt idx="0">
                  <c:v>4283.2790000000005</c:v>
                </c:pt>
                <c:pt idx="1">
                  <c:v>2500.471</c:v>
                </c:pt>
                <c:pt idx="2">
                  <c:v>1356.0419999999999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92-4281-A4C1-DC17004EBD29}"/>
            </c:ext>
          </c:extLst>
        </c:ser>
        <c:ser>
          <c:idx val="15"/>
          <c:order val="15"/>
          <c:tx>
            <c:strRef>
              <c:f>'8.12'!$A$25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('8.12'!$B$25,'8.12'!$D$25,'8.12'!$F$25)</c:f>
              <c:numCache>
                <c:formatCode>#\ ##0.0</c:formatCode>
                <c:ptCount val="3"/>
                <c:pt idx="0">
                  <c:v>558039.48699999996</c:v>
                </c:pt>
                <c:pt idx="1">
                  <c:v>410318.9929999999</c:v>
                </c:pt>
                <c:pt idx="2">
                  <c:v>446895.46300000005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92-4281-A4C1-DC17004E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913088"/>
        <c:axId val="289914880"/>
      </c:barChart>
      <c:catAx>
        <c:axId val="2899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914880"/>
        <c:crosses val="autoZero"/>
        <c:auto val="1"/>
        <c:lblAlgn val="ctr"/>
        <c:lblOffset val="100"/>
        <c:noMultiLvlLbl val="0"/>
      </c:catAx>
      <c:valAx>
        <c:axId val="289914880"/>
        <c:scaling>
          <c:orientation val="minMax"/>
          <c:max val="30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9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83C-448A-A657-8685270857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83C-448A-A657-8685270857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383C-448A-A657-8685270857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383C-448A-A657-8685270857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383C-448A-A657-8685270857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383C-448A-A657-8685270857EA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383C-448A-A657-8685270857EA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383C-448A-A657-8685270857EA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383C-448A-A657-8685270857EA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383C-448A-A657-8685270857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383C-448A-A657-8685270857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383C-448A-A657-8685270857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383C-448A-A657-8685270857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383C-448A-A657-8685270857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383C-448A-A657-8685270857EA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383C-448A-A657-8685270857EA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383C-448A-A657-8685270857EA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383C-448A-A657-868527085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'5.2'!$O$7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'5.2'!$P$7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881-4992-8822-015BC78A9487}"/>
            </c:ext>
          </c:extLst>
        </c:ser>
        <c:ser>
          <c:idx val="1"/>
          <c:order val="1"/>
          <c:tx>
            <c:strRef>
              <c:f>'5.2'!$O$8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'5.2'!$P$8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881-4992-8822-015BC78A9487}"/>
            </c:ext>
          </c:extLst>
        </c:ser>
        <c:ser>
          <c:idx val="2"/>
          <c:order val="2"/>
          <c:tx>
            <c:strRef>
              <c:f>'5.2'!$O$9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'5.2'!$P$9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881-4992-8822-015BC78A9487}"/>
            </c:ext>
          </c:extLst>
        </c:ser>
        <c:ser>
          <c:idx val="3"/>
          <c:order val="3"/>
          <c:tx>
            <c:strRef>
              <c:f>'5.2'!$O$10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'5.2'!$P$10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881-4992-8822-015BC78A9487}"/>
            </c:ext>
          </c:extLst>
        </c:ser>
        <c:ser>
          <c:idx val="4"/>
          <c:order val="4"/>
          <c:tx>
            <c:strRef>
              <c:f>'5.2'!$O$11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'5.2'!$P$11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881-4992-8822-015BC78A9487}"/>
            </c:ext>
          </c:extLst>
        </c:ser>
        <c:ser>
          <c:idx val="5"/>
          <c:order val="5"/>
          <c:tx>
            <c:strRef>
              <c:f>'5.2'!$O$12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'5.2'!$P$12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881-4992-8822-015BC78A9487}"/>
            </c:ext>
          </c:extLst>
        </c:ser>
        <c:ser>
          <c:idx val="6"/>
          <c:order val="6"/>
          <c:tx>
            <c:strRef>
              <c:f>'5.2'!$O$13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'5.2'!$P$13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881-4992-8822-015BC78A9487}"/>
            </c:ext>
          </c:extLst>
        </c:ser>
        <c:ser>
          <c:idx val="7"/>
          <c:order val="7"/>
          <c:tx>
            <c:strRef>
              <c:f>'5.2'!$O$14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'5.2'!$P$14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881-4992-8822-015BC78A9487}"/>
            </c:ext>
          </c:extLst>
        </c:ser>
        <c:ser>
          <c:idx val="8"/>
          <c:order val="8"/>
          <c:tx>
            <c:strRef>
              <c:f>'5.2'!$O$15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'5.2'!$P$15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881-4992-8822-015BC78A9487}"/>
            </c:ext>
          </c:extLst>
        </c:ser>
        <c:ser>
          <c:idx val="9"/>
          <c:order val="9"/>
          <c:tx>
            <c:strRef>
              <c:f>'5.2'!$O$16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'5.2'!$P$16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881-4992-8822-015BC78A9487}"/>
            </c:ext>
          </c:extLst>
        </c:ser>
        <c:ser>
          <c:idx val="10"/>
          <c:order val="10"/>
          <c:tx>
            <c:strRef>
              <c:f>'5.2'!$O$17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'5.2'!$P$17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881-4992-8822-015BC78A9487}"/>
            </c:ext>
          </c:extLst>
        </c:ser>
        <c:ser>
          <c:idx val="11"/>
          <c:order val="11"/>
          <c:tx>
            <c:strRef>
              <c:f>'5.2'!$O$18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'5.2'!$P$18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881-4992-8822-015BC78A9487}"/>
            </c:ext>
          </c:extLst>
        </c:ser>
        <c:ser>
          <c:idx val="12"/>
          <c:order val="12"/>
          <c:tx>
            <c:strRef>
              <c:f>'5.2'!$O$19</c:f>
              <c:strCache>
                <c:ptCount val="1"/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'5.2'!$P$19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881-4992-8822-015BC78A9487}"/>
            </c:ext>
          </c:extLst>
        </c:ser>
        <c:ser>
          <c:idx val="13"/>
          <c:order val="13"/>
          <c:tx>
            <c:strRef>
              <c:f>'5.2'!$O$20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'5.2'!$P$20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881-4992-8822-015BC78A9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242560"/>
        <c:axId val="226244096"/>
      </c:barChart>
      <c:catAx>
        <c:axId val="22624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244096"/>
        <c:crosses val="autoZero"/>
        <c:auto val="1"/>
        <c:lblAlgn val="ctr"/>
        <c:lblOffset val="100"/>
        <c:noMultiLvlLbl val="0"/>
      </c:catAx>
      <c:valAx>
        <c:axId val="226244096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2262425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9714285714285714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D71-470A-BD04-2EF80EA2F797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D71-470A-BD04-2EF80EA2F797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D71-470A-BD04-2EF80EA2F797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2D71-470A-BD04-2EF80EA2F797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2D71-470A-BD04-2EF80EA2F797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2D71-470A-BD04-2EF80EA2F797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2D71-470A-BD04-2EF80EA2F797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2D71-470A-BD04-2EF80EA2F797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2D71-470A-BD04-2EF80EA2F797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2D71-470A-BD04-2EF80EA2F797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2D71-470A-BD04-2EF80EA2F797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2D71-470A-BD04-2EF80EA2F797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2D71-470A-BD04-2EF80EA2F797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2D71-470A-BD04-2EF80EA2F797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2D71-470A-BD04-2EF80EA2F797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2D71-470A-BD04-2EF80EA2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3.9457994814478474E-4"/>
          <c:y val="1.520757744488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881076928623928E-2"/>
          <c:y val="0.24384722882835361"/>
          <c:w val="0.56601702853467917"/>
          <c:h val="0.58769951494813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'8.13'!$A$27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('8.13'!$B$27,'8.13'!$D$27,'8.13'!$F$27)</c:f>
              <c:numCache>
                <c:formatCode>#\ ##0.0</c:formatCode>
                <c:ptCount val="3"/>
                <c:pt idx="0">
                  <c:v>374636.63</c:v>
                </c:pt>
                <c:pt idx="1">
                  <c:v>311170.55700000009</c:v>
                </c:pt>
                <c:pt idx="2">
                  <c:v>325505.62000000005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6-4B2A-9094-E970C7D48315}"/>
            </c:ext>
          </c:extLst>
        </c:ser>
        <c:ser>
          <c:idx val="1"/>
          <c:order val="1"/>
          <c:tx>
            <c:strRef>
              <c:f>'8.13'!$A$28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('8.13'!$B$28,'8.13'!$D$28,'8.13'!$F$28)</c:f>
              <c:numCache>
                <c:formatCode>#\ ##0.0</c:formatCode>
                <c:ptCount val="3"/>
                <c:pt idx="0">
                  <c:v>61914.302999999993</c:v>
                </c:pt>
                <c:pt idx="1">
                  <c:v>50805.19</c:v>
                </c:pt>
                <c:pt idx="2">
                  <c:v>49961.334999999999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6-4B2A-9094-E970C7D48315}"/>
            </c:ext>
          </c:extLst>
        </c:ser>
        <c:ser>
          <c:idx val="2"/>
          <c:order val="2"/>
          <c:tx>
            <c:strRef>
              <c:f>'8.13'!$A$29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('8.13'!$B$29,'8.13'!$D$29,'8.13'!$F$29)</c:f>
              <c:numCache>
                <c:formatCode>#\ ##0.0</c:formatCode>
                <c:ptCount val="3"/>
                <c:pt idx="0">
                  <c:v>26259.062999999998</c:v>
                </c:pt>
                <c:pt idx="1">
                  <c:v>16803.965</c:v>
                </c:pt>
                <c:pt idx="2">
                  <c:v>15892.422999999999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6-4B2A-9094-E970C7D48315}"/>
            </c:ext>
          </c:extLst>
        </c:ser>
        <c:ser>
          <c:idx val="3"/>
          <c:order val="3"/>
          <c:tx>
            <c:strRef>
              <c:f>'8.13'!$A$30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('8.13'!$B$30,'8.13'!$D$30,'8.13'!$F$30)</c:f>
              <c:numCache>
                <c:formatCode>#\ ##0.0</c:formatCode>
                <c:ptCount val="3"/>
                <c:pt idx="0">
                  <c:v>1840.2080000000001</c:v>
                </c:pt>
                <c:pt idx="1">
                  <c:v>1247.078</c:v>
                </c:pt>
                <c:pt idx="2">
                  <c:v>1085.9480000000001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D6-4B2A-9094-E970C7D48315}"/>
            </c:ext>
          </c:extLst>
        </c:ser>
        <c:ser>
          <c:idx val="4"/>
          <c:order val="4"/>
          <c:tx>
            <c:strRef>
              <c:f>'8.13'!$A$31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('8.13'!$B$31,'8.13'!$D$31,'8.13'!$F$31)</c:f>
              <c:numCache>
                <c:formatCode>#\ ##0.0</c:formatCode>
                <c:ptCount val="3"/>
                <c:pt idx="0">
                  <c:v>27097.9</c:v>
                </c:pt>
                <c:pt idx="1">
                  <c:v>22411.599999999999</c:v>
                </c:pt>
                <c:pt idx="2">
                  <c:v>23319.72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D6-4B2A-9094-E970C7D48315}"/>
            </c:ext>
          </c:extLst>
        </c:ser>
        <c:ser>
          <c:idx val="5"/>
          <c:order val="5"/>
          <c:tx>
            <c:strRef>
              <c:f>'8.13'!$A$32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('8.13'!$B$32,'8.13'!$D$32,'8.13'!$F$32)</c:f>
              <c:numCache>
                <c:formatCode>#\ ##0.0</c:formatCode>
                <c:ptCount val="3"/>
                <c:pt idx="0">
                  <c:v>647791.28</c:v>
                </c:pt>
                <c:pt idx="1">
                  <c:v>487836.34499999997</c:v>
                </c:pt>
                <c:pt idx="2">
                  <c:v>402259.75800000003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D6-4B2A-9094-E970C7D48315}"/>
            </c:ext>
          </c:extLst>
        </c:ser>
        <c:ser>
          <c:idx val="6"/>
          <c:order val="6"/>
          <c:tx>
            <c:strRef>
              <c:f>'8.13'!$A$33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('8.13'!$B$33,'8.13'!$D$33,'8.13'!$F$33)</c:f>
              <c:numCache>
                <c:formatCode>#\ ##0.0</c:formatCode>
                <c:ptCount val="3"/>
                <c:pt idx="0">
                  <c:v>298269.03799999994</c:v>
                </c:pt>
                <c:pt idx="1">
                  <c:v>225354.37199999997</c:v>
                </c:pt>
                <c:pt idx="2">
                  <c:v>184341.60200000001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D6-4B2A-9094-E970C7D48315}"/>
            </c:ext>
          </c:extLst>
        </c:ser>
        <c:ser>
          <c:idx val="7"/>
          <c:order val="7"/>
          <c:tx>
            <c:strRef>
              <c:f>'8.13'!$A$34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('8.13'!$B$34,'8.13'!$D$34,'8.13'!$F$34)</c:f>
              <c:numCache>
                <c:formatCode>#\ ##0.0</c:formatCode>
                <c:ptCount val="3"/>
                <c:pt idx="0">
                  <c:v>27400.524000000001</c:v>
                </c:pt>
                <c:pt idx="1">
                  <c:v>19723.707999999999</c:v>
                </c:pt>
                <c:pt idx="2">
                  <c:v>15925.688999999998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D6-4B2A-9094-E970C7D48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430528"/>
        <c:axId val="289436416"/>
      </c:barChart>
      <c:catAx>
        <c:axId val="2894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436416"/>
        <c:crosses val="autoZero"/>
        <c:auto val="1"/>
        <c:lblAlgn val="ctr"/>
        <c:lblOffset val="100"/>
        <c:noMultiLvlLbl val="0"/>
      </c:catAx>
      <c:valAx>
        <c:axId val="28943641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430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'8.13'!$A$38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'8.13'!$B$38</c:f>
              <c:numCache>
                <c:formatCode>0.0%</c:formatCode>
                <c:ptCount val="1"/>
                <c:pt idx="0">
                  <c:v>0.29923739569624652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4-4F37-874A-FF5326A516FF}"/>
            </c:ext>
          </c:extLst>
        </c:ser>
        <c:ser>
          <c:idx val="1"/>
          <c:order val="1"/>
          <c:tx>
            <c:strRef>
              <c:f>'8.13'!$A$39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'8.13'!$B$39</c:f>
              <c:numCache>
                <c:formatCode>0.0%</c:formatCode>
                <c:ptCount val="1"/>
                <c:pt idx="0">
                  <c:v>0.20387380230958846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4-4F37-874A-FF5326A516FF}"/>
            </c:ext>
          </c:extLst>
        </c:ser>
        <c:ser>
          <c:idx val="2"/>
          <c:order val="2"/>
          <c:tx>
            <c:strRef>
              <c:f>'8.13'!$A$40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'8.13'!$B$40</c:f>
              <c:numCache>
                <c:formatCode>0.0%</c:formatCode>
                <c:ptCount val="1"/>
                <c:pt idx="0">
                  <c:v>0.13705243323394864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4-4F37-874A-FF5326A51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471488"/>
        <c:axId val="294978304"/>
      </c:barChart>
      <c:catAx>
        <c:axId val="289471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94978304"/>
        <c:crosses val="autoZero"/>
        <c:auto val="1"/>
        <c:lblAlgn val="ctr"/>
        <c:lblOffset val="100"/>
        <c:noMultiLvlLbl val="0"/>
      </c:catAx>
      <c:valAx>
        <c:axId val="294978304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9471488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3.5170029179910689E-2"/>
          <c:y val="0.68656067189358461"/>
          <c:w val="0.67681072653033092"/>
          <c:h val="0.257107340344028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3.8962443294197343E-4"/>
          <c:y val="2.71139860742068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'8.13'!$A$10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('8.13'!$B$10,'8.13'!$D$10,'8.13'!$F$10)</c:f>
              <c:numCache>
                <c:formatCode>#\ ##0.0</c:formatCode>
                <c:ptCount val="3"/>
                <c:pt idx="0">
                  <c:v>184964.22900000002</c:v>
                </c:pt>
                <c:pt idx="1">
                  <c:v>132179.15900000001</c:v>
                </c:pt>
                <c:pt idx="2">
                  <c:v>142071.33000000005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D-4903-B777-01BAE80F00BB}"/>
            </c:ext>
          </c:extLst>
        </c:ser>
        <c:ser>
          <c:idx val="1"/>
          <c:order val="1"/>
          <c:tx>
            <c:strRef>
              <c:f>'8.13'!$A$11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('8.13'!$B$11,'8.13'!$D$11,'8.13'!$F$11)</c:f>
              <c:numCache>
                <c:formatCode>#\ ##0.0</c:formatCode>
                <c:ptCount val="3"/>
                <c:pt idx="0">
                  <c:v>1803.6309999999999</c:v>
                </c:pt>
                <c:pt idx="1">
                  <c:v>1676.8460000000002</c:v>
                </c:pt>
                <c:pt idx="2">
                  <c:v>1920.268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D-4903-B777-01BAE80F00BB}"/>
            </c:ext>
          </c:extLst>
        </c:ser>
        <c:ser>
          <c:idx val="2"/>
          <c:order val="2"/>
          <c:tx>
            <c:strRef>
              <c:f>'8.13'!$A$12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('8.13'!$B$12,'8.13'!$D$12,'8.13'!$F$12)</c:f>
              <c:numCache>
                <c:formatCode>#\ ##0.0</c:formatCode>
                <c:ptCount val="3"/>
                <c:pt idx="0">
                  <c:v>716.68</c:v>
                </c:pt>
                <c:pt idx="1">
                  <c:v>404.93</c:v>
                </c:pt>
                <c:pt idx="2">
                  <c:v>483.02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D-4903-B777-01BAE80F00BB}"/>
            </c:ext>
          </c:extLst>
        </c:ser>
        <c:ser>
          <c:idx val="3"/>
          <c:order val="3"/>
          <c:tx>
            <c:strRef>
              <c:f>'8.13'!$A$13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('8.13'!$B$13,'8.13'!$D$13,'8.13'!$F$13)</c:f>
              <c:numCache>
                <c:formatCode>#\ ##0.0</c:formatCode>
                <c:ptCount val="3"/>
                <c:pt idx="0">
                  <c:v>95.382999999999996</c:v>
                </c:pt>
                <c:pt idx="1">
                  <c:v>86.82</c:v>
                </c:pt>
                <c:pt idx="2">
                  <c:v>88.981999999999999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D-4903-B777-01BAE80F00BB}"/>
            </c:ext>
          </c:extLst>
        </c:ser>
        <c:ser>
          <c:idx val="4"/>
          <c:order val="4"/>
          <c:tx>
            <c:strRef>
              <c:f>'8.13'!$A$14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('8.13'!$B$14,'8.13'!$D$14,'8.13'!$F$14)</c:f>
              <c:numCache>
                <c:formatCode>#\ ##0.0</c:formatCode>
                <c:ptCount val="3"/>
                <c:pt idx="0">
                  <c:v>418.53999999999996</c:v>
                </c:pt>
                <c:pt idx="1">
                  <c:v>400.3</c:v>
                </c:pt>
                <c:pt idx="2">
                  <c:v>317.7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1D-4903-B777-01BAE80F00BB}"/>
            </c:ext>
          </c:extLst>
        </c:ser>
        <c:ser>
          <c:idx val="5"/>
          <c:order val="5"/>
          <c:tx>
            <c:strRef>
              <c:f>'8.13'!$A$15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('8.13'!$B$15,'8.13'!$D$15,'8.13'!$F$15)</c:f>
              <c:numCache>
                <c:formatCode>#\ ##0.0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1D-4903-B777-01BAE80F00BB}"/>
            </c:ext>
          </c:extLst>
        </c:ser>
        <c:ser>
          <c:idx val="6"/>
          <c:order val="6"/>
          <c:tx>
            <c:strRef>
              <c:f>'8.13'!$A$16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('8.13'!$B$16,'8.13'!$D$16,'8.13'!$F$16)</c:f>
              <c:numCache>
                <c:formatCode>#\ ##0.0</c:formatCode>
                <c:ptCount val="3"/>
                <c:pt idx="0">
                  <c:v>1322558.3689999999</c:v>
                </c:pt>
                <c:pt idx="1">
                  <c:v>1024499.071</c:v>
                </c:pt>
                <c:pt idx="2">
                  <c:v>930275.74099999992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1D-4903-B777-01BAE80F00BB}"/>
            </c:ext>
          </c:extLst>
        </c:ser>
        <c:ser>
          <c:idx val="7"/>
          <c:order val="7"/>
          <c:tx>
            <c:strRef>
              <c:f>'8.13'!$A$17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('8.13'!$B$17,'8.13'!$D$17,'8.13'!$F$17)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1D-4903-B777-01BAE80F00BB}"/>
            </c:ext>
          </c:extLst>
        </c:ser>
        <c:ser>
          <c:idx val="8"/>
          <c:order val="8"/>
          <c:tx>
            <c:strRef>
              <c:f>'8.13'!$A$18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('8.13'!$B$18,'8.13'!$D$18,'8.13'!$F$18)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1D-4903-B777-01BAE80F00BB}"/>
            </c:ext>
          </c:extLst>
        </c:ser>
        <c:ser>
          <c:idx val="9"/>
          <c:order val="9"/>
          <c:tx>
            <c:strRef>
              <c:f>'8.13'!$A$19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('8.13'!$B$19,'8.13'!$D$19,'8.13'!$F$19)</c:f>
              <c:numCache>
                <c:formatCode>#\ ##0.0</c:formatCode>
                <c:ptCount val="3"/>
                <c:pt idx="0">
                  <c:v>480.31</c:v>
                </c:pt>
                <c:pt idx="1">
                  <c:v>319.73</c:v>
                </c:pt>
                <c:pt idx="2">
                  <c:v>168.45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1D-4903-B777-01BAE80F00BB}"/>
            </c:ext>
          </c:extLst>
        </c:ser>
        <c:ser>
          <c:idx val="10"/>
          <c:order val="10"/>
          <c:tx>
            <c:strRef>
              <c:f>'8.13'!$A$20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('8.13'!$B$20,'8.13'!$D$20,'8.13'!$F$20)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1D-4903-B777-01BAE80F00BB}"/>
            </c:ext>
          </c:extLst>
        </c:ser>
        <c:ser>
          <c:idx val="11"/>
          <c:order val="11"/>
          <c:tx>
            <c:strRef>
              <c:f>'8.13'!$A$21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('8.13'!$B$21,'8.13'!$D$21,'8.13'!$F$21)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1D-4903-B777-01BAE80F00BB}"/>
            </c:ext>
          </c:extLst>
        </c:ser>
        <c:ser>
          <c:idx val="12"/>
          <c:order val="12"/>
          <c:tx>
            <c:strRef>
              <c:f>'8.13'!$A$22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('8.13'!$B$22,'8.13'!$D$22,'8.13'!$F$22)</c:f>
              <c:numCache>
                <c:formatCode>#\ ##0.0</c:formatCode>
                <c:ptCount val="3"/>
                <c:pt idx="0">
                  <c:v>5350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1D-4903-B777-01BAE80F00BB}"/>
            </c:ext>
          </c:extLst>
        </c:ser>
        <c:ser>
          <c:idx val="13"/>
          <c:order val="13"/>
          <c:tx>
            <c:strRef>
              <c:f>'8.13'!$A$23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('8.13'!$B$23,'8.13'!$D$23,'8.13'!$F$23)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1D-4903-B777-01BAE80F00BB}"/>
            </c:ext>
          </c:extLst>
        </c:ser>
        <c:ser>
          <c:idx val="14"/>
          <c:order val="14"/>
          <c:tx>
            <c:strRef>
              <c:f>'8.13'!$A$24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('8.13'!$B$24,'8.13'!$D$24,'8.13'!$F$24)</c:f>
              <c:numCache>
                <c:formatCode>#\ ##0.0</c:formatCode>
                <c:ptCount val="3"/>
                <c:pt idx="0">
                  <c:v>303.66199999999998</c:v>
                </c:pt>
                <c:pt idx="1">
                  <c:v>269.09100000000001</c:v>
                </c:pt>
                <c:pt idx="2">
                  <c:v>210.376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1D-4903-B777-01BAE80F00BB}"/>
            </c:ext>
          </c:extLst>
        </c:ser>
        <c:ser>
          <c:idx val="15"/>
          <c:order val="15"/>
          <c:tx>
            <c:strRef>
              <c:f>'8.13'!$A$25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'8.13'!$C$38:$E$38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('8.13'!$B$25,'8.13'!$D$25,'8.13'!$F$25)</c:f>
              <c:numCache>
                <c:formatCode>#\ ##0.0</c:formatCode>
                <c:ptCount val="3"/>
                <c:pt idx="0">
                  <c:v>165529.58199999999</c:v>
                </c:pt>
                <c:pt idx="1">
                  <c:v>139245.12399999998</c:v>
                </c:pt>
                <c:pt idx="2">
                  <c:v>103881.383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1D-4903-B777-01BAE80F0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0626560"/>
        <c:axId val="290640640"/>
      </c:barChart>
      <c:catAx>
        <c:axId val="29062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640640"/>
        <c:crosses val="autoZero"/>
        <c:auto val="1"/>
        <c:lblAlgn val="ctr"/>
        <c:lblOffset val="100"/>
        <c:noMultiLvlLbl val="0"/>
      </c:catAx>
      <c:valAx>
        <c:axId val="29064064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626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53F-43EA-A72D-3385B610C0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53F-43EA-A72D-3385B610C0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A53F-43EA-A72D-3385B610C0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A53F-43EA-A72D-3385B610C0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A53F-43EA-A72D-3385B610C0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A53F-43EA-A72D-3385B610C0F9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A53F-43EA-A72D-3385B610C0F9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A53F-43EA-A72D-3385B610C0F9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A53F-43EA-A72D-3385B610C0F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A53F-43EA-A72D-3385B610C0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A53F-43EA-A72D-3385B610C0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A53F-43EA-A72D-3385B610C0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A53F-43EA-A72D-3385B610C0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A53F-43EA-A72D-3385B610C0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A53F-43EA-A72D-3385B610C0F9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A53F-43EA-A72D-3385B610C0F9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A53F-43EA-A72D-3385B610C0F9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A53F-43EA-A72D-3385B610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BE9-4063-BACE-DA2BF54FD16D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BE9-4063-BACE-DA2BF54FD16D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BE9-4063-BACE-DA2BF54FD16D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6BE9-4063-BACE-DA2BF54FD16D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6BE9-4063-BACE-DA2BF54FD16D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6BE9-4063-BACE-DA2BF54FD16D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6BE9-4063-BACE-DA2BF54FD16D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6BE9-4063-BACE-DA2BF54FD16D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6BE9-4063-BACE-DA2BF54FD16D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6BE9-4063-BACE-DA2BF54FD16D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6BE9-4063-BACE-DA2BF54FD16D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6BE9-4063-BACE-DA2BF54FD16D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6BE9-4063-BACE-DA2BF54FD16D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6BE9-4063-BACE-DA2BF54FD16D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6BE9-4063-BACE-DA2BF54FD16D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6BE9-4063-BACE-DA2BF54FD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3.8292374816874613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909980291895035E-2"/>
          <c:y val="0.24863628410085103"/>
          <c:w val="0.62054784332341095"/>
          <c:h val="0.560954426151276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'8.14'!$A$27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('8.14'!$B$27,'8.14'!$D$27,'8.14'!$F$27)</c:f>
              <c:numCache>
                <c:formatCode>#\ ##0.0</c:formatCode>
                <c:ptCount val="3"/>
                <c:pt idx="0">
                  <c:v>179454.64799999999</c:v>
                </c:pt>
                <c:pt idx="1">
                  <c:v>155546.29200000002</c:v>
                </c:pt>
                <c:pt idx="2">
                  <c:v>135479.51799999998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9-4B1B-BCC9-AFDE24F83B76}"/>
            </c:ext>
          </c:extLst>
        </c:ser>
        <c:ser>
          <c:idx val="1"/>
          <c:order val="1"/>
          <c:tx>
            <c:strRef>
              <c:f>'8.14'!$A$28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('8.14'!$B$28,'8.14'!$D$28,'8.14'!$F$28)</c:f>
              <c:numCache>
                <c:formatCode>#\ ##0.0</c:formatCode>
                <c:ptCount val="3"/>
                <c:pt idx="0">
                  <c:v>1629.47</c:v>
                </c:pt>
                <c:pt idx="1">
                  <c:v>942.23</c:v>
                </c:pt>
                <c:pt idx="2">
                  <c:v>1069.5999999999999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9-4B1B-BCC9-AFDE24F83B76}"/>
            </c:ext>
          </c:extLst>
        </c:ser>
        <c:ser>
          <c:idx val="2"/>
          <c:order val="2"/>
          <c:tx>
            <c:strRef>
              <c:f>'8.14'!$A$29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('8.14'!$B$29,'8.14'!$D$29,'8.14'!$F$29)</c:f>
              <c:numCache>
                <c:formatCode>#\ ##0.0</c:formatCode>
                <c:ptCount val="3"/>
                <c:pt idx="0">
                  <c:v>2959.29</c:v>
                </c:pt>
                <c:pt idx="1">
                  <c:v>2186.39</c:v>
                </c:pt>
                <c:pt idx="2">
                  <c:v>1418.47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9-4B1B-BCC9-AFDE24F83B76}"/>
            </c:ext>
          </c:extLst>
        </c:ser>
        <c:ser>
          <c:idx val="3"/>
          <c:order val="3"/>
          <c:tx>
            <c:strRef>
              <c:f>'8.14'!$A$30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('8.14'!$B$30,'8.14'!$D$30,'8.14'!$F$30)</c:f>
              <c:numCache>
                <c:formatCode>#\ ##0.0</c:formatCode>
                <c:ptCount val="3"/>
                <c:pt idx="0">
                  <c:v>2300.5500000000002</c:v>
                </c:pt>
                <c:pt idx="1">
                  <c:v>1606.297</c:v>
                </c:pt>
                <c:pt idx="2">
                  <c:v>1142.03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9-4B1B-BCC9-AFDE24F83B76}"/>
            </c:ext>
          </c:extLst>
        </c:ser>
        <c:ser>
          <c:idx val="4"/>
          <c:order val="4"/>
          <c:tx>
            <c:strRef>
              <c:f>'8.14'!$A$31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('8.14'!$B$31,'8.14'!$D$31,'8.14'!$F$31)</c:f>
              <c:numCache>
                <c:formatCode>#\ ##0.0</c:formatCode>
                <c:ptCount val="3"/>
                <c:pt idx="0">
                  <c:v>1336.17</c:v>
                </c:pt>
                <c:pt idx="1">
                  <c:v>1196.5700000000002</c:v>
                </c:pt>
                <c:pt idx="2">
                  <c:v>932.65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99-4B1B-BCC9-AFDE24F83B76}"/>
            </c:ext>
          </c:extLst>
        </c:ser>
        <c:ser>
          <c:idx val="5"/>
          <c:order val="5"/>
          <c:tx>
            <c:strRef>
              <c:f>'8.14'!$A$32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('8.14'!$B$32,'8.14'!$D$32,'8.14'!$F$32)</c:f>
              <c:numCache>
                <c:formatCode>#\ ##0.0</c:formatCode>
                <c:ptCount val="3"/>
                <c:pt idx="0">
                  <c:v>211797.75</c:v>
                </c:pt>
                <c:pt idx="1">
                  <c:v>164124.75699999998</c:v>
                </c:pt>
                <c:pt idx="2">
                  <c:v>121109.575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9-4B1B-BCC9-AFDE24F83B76}"/>
            </c:ext>
          </c:extLst>
        </c:ser>
        <c:ser>
          <c:idx val="6"/>
          <c:order val="6"/>
          <c:tx>
            <c:strRef>
              <c:f>'8.14'!$A$33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('8.14'!$B$33,'8.14'!$D$33,'8.14'!$F$33)</c:f>
              <c:numCache>
                <c:formatCode>#\ ##0.0</c:formatCode>
                <c:ptCount val="3"/>
                <c:pt idx="0">
                  <c:v>101701.56200000001</c:v>
                </c:pt>
                <c:pt idx="1">
                  <c:v>76555.659000000014</c:v>
                </c:pt>
                <c:pt idx="2">
                  <c:v>53443.096000000005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99-4B1B-BCC9-AFDE24F83B76}"/>
            </c:ext>
          </c:extLst>
        </c:ser>
        <c:ser>
          <c:idx val="7"/>
          <c:order val="7"/>
          <c:tx>
            <c:strRef>
              <c:f>'8.14'!$A$34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('8.14'!$B$34,'8.14'!$D$34,'8.14'!$F$34)</c:f>
              <c:numCache>
                <c:formatCode>#\ ##0.0</c:formatCode>
                <c:ptCount val="3"/>
                <c:pt idx="0">
                  <c:v>964.17599999999993</c:v>
                </c:pt>
                <c:pt idx="1">
                  <c:v>770.03399999999999</c:v>
                </c:pt>
                <c:pt idx="2">
                  <c:v>492.08199999999999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99-4B1B-BCC9-AFDE24F83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4426240"/>
        <c:axId val="284427776"/>
      </c:barChart>
      <c:catAx>
        <c:axId val="28442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4427776"/>
        <c:crosses val="autoZero"/>
        <c:auto val="1"/>
        <c:lblAlgn val="ctr"/>
        <c:lblOffset val="100"/>
        <c:noMultiLvlLbl val="0"/>
      </c:catAx>
      <c:valAx>
        <c:axId val="28442777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4426240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'8.14'!$A$38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'8.14'!$B$38</c:f>
              <c:numCache>
                <c:formatCode>0.0%</c:formatCode>
                <c:ptCount val="1"/>
                <c:pt idx="0">
                  <c:v>2.85659198334079E-2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C-4FB2-83B0-E06802AF94F6}"/>
            </c:ext>
          </c:extLst>
        </c:ser>
        <c:ser>
          <c:idx val="1"/>
          <c:order val="1"/>
          <c:tx>
            <c:strRef>
              <c:f>'8.14'!$A$39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'8.14'!$B$39</c:f>
              <c:numCache>
                <c:formatCode>0.0%</c:formatCode>
                <c:ptCount val="1"/>
                <c:pt idx="0">
                  <c:v>4.6515553762761321E-2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C-4FB2-83B0-E06802AF94F6}"/>
            </c:ext>
          </c:extLst>
        </c:ser>
        <c:ser>
          <c:idx val="2"/>
          <c:order val="2"/>
          <c:tx>
            <c:strRef>
              <c:f>'8.14'!$A$40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'8.14'!$B$40</c:f>
              <c:numCache>
                <c:formatCode>0.0%</c:formatCode>
                <c:ptCount val="1"/>
                <c:pt idx="0">
                  <c:v>4.1285698080082908E-2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C-4FB2-83B0-E06802AF9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471296"/>
        <c:axId val="284472832"/>
      </c:barChart>
      <c:catAx>
        <c:axId val="284471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4472832"/>
        <c:crosses val="autoZero"/>
        <c:auto val="1"/>
        <c:lblAlgn val="ctr"/>
        <c:lblOffset val="100"/>
        <c:noMultiLvlLbl val="0"/>
      </c:catAx>
      <c:valAx>
        <c:axId val="284472832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4471296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1.5162396231415507E-3"/>
          <c:y val="0.76406173692914925"/>
          <c:w val="0.65737346283491216"/>
          <c:h val="0.235938263070850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cs-CZ" sz="1000" b="1" i="0" baseline="0">
                <a:solidFill>
                  <a:srgbClr val="23306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  <a:endParaRPr lang="cs-CZ" sz="1000">
              <a:solidFill>
                <a:srgbClr val="23306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2.8085811307106494E-3"/>
          <c:y val="2.889128006569922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'8.14'!$A$10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('8.14'!$B$10,'8.14'!$D$10,'8.14'!$F$10)</c:f>
              <c:numCache>
                <c:formatCode>#\ ##0.0</c:formatCode>
                <c:ptCount val="3"/>
                <c:pt idx="0">
                  <c:v>111757.143</c:v>
                </c:pt>
                <c:pt idx="1">
                  <c:v>89452.981</c:v>
                </c:pt>
                <c:pt idx="2">
                  <c:v>74543.074999999997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C-45C0-93EE-DC9598E52E86}"/>
            </c:ext>
          </c:extLst>
        </c:ser>
        <c:ser>
          <c:idx val="1"/>
          <c:order val="1"/>
          <c:tx>
            <c:strRef>
              <c:f>'8.14'!$A$11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('8.14'!$B$11,'8.14'!$D$11,'8.14'!$F$11)</c:f>
              <c:numCache>
                <c:formatCode>#\ ##0.0</c:formatCode>
                <c:ptCount val="3"/>
                <c:pt idx="0">
                  <c:v>1016.18</c:v>
                </c:pt>
                <c:pt idx="1">
                  <c:v>843.76</c:v>
                </c:pt>
                <c:pt idx="2">
                  <c:v>868.9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C-45C0-93EE-DC9598E52E86}"/>
            </c:ext>
          </c:extLst>
        </c:ser>
        <c:ser>
          <c:idx val="2"/>
          <c:order val="2"/>
          <c:tx>
            <c:strRef>
              <c:f>'8.14'!$A$12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('8.14'!$B$12,'8.14'!$D$12,'8.14'!$F$12)</c:f>
              <c:numCache>
                <c:formatCode>#\ ##0.0</c:formatCode>
                <c:ptCount val="3"/>
                <c:pt idx="0">
                  <c:v>834.86</c:v>
                </c:pt>
                <c:pt idx="1">
                  <c:v>15566.68</c:v>
                </c:pt>
                <c:pt idx="2">
                  <c:v>23348.29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FC-45C0-93EE-DC9598E52E86}"/>
            </c:ext>
          </c:extLst>
        </c:ser>
        <c:ser>
          <c:idx val="3"/>
          <c:order val="3"/>
          <c:tx>
            <c:strRef>
              <c:f>'8.14'!$A$13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('8.14'!$B$13,'8.14'!$D$13,'8.14'!$F$13)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FC-45C0-93EE-DC9598E52E86}"/>
            </c:ext>
          </c:extLst>
        </c:ser>
        <c:ser>
          <c:idx val="4"/>
          <c:order val="4"/>
          <c:tx>
            <c:strRef>
              <c:f>'8.14'!$A$14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('8.14'!$B$14,'8.14'!$D$14,'8.14'!$F$14)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FC-45C0-93EE-DC9598E52E86}"/>
            </c:ext>
          </c:extLst>
        </c:ser>
        <c:ser>
          <c:idx val="5"/>
          <c:order val="5"/>
          <c:tx>
            <c:strRef>
              <c:f>'8.14'!$A$15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('8.14'!$B$15,'8.14'!$D$15,'8.14'!$F$15)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FC-45C0-93EE-DC9598E52E86}"/>
            </c:ext>
          </c:extLst>
        </c:ser>
        <c:ser>
          <c:idx val="6"/>
          <c:order val="6"/>
          <c:tx>
            <c:strRef>
              <c:f>'8.14'!$A$16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('8.14'!$B$16,'8.14'!$D$16,'8.14'!$F$16)</c:f>
              <c:numCache>
                <c:formatCode>#\ ##0.0</c:formatCode>
                <c:ptCount val="3"/>
                <c:pt idx="0">
                  <c:v>199750.73300000001</c:v>
                </c:pt>
                <c:pt idx="1">
                  <c:v>160148.61600000001</c:v>
                </c:pt>
                <c:pt idx="2">
                  <c:v>118090.72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FC-45C0-93EE-DC9598E52E86}"/>
            </c:ext>
          </c:extLst>
        </c:ser>
        <c:ser>
          <c:idx val="7"/>
          <c:order val="7"/>
          <c:tx>
            <c:strRef>
              <c:f>'8.14'!$A$17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('8.14'!$B$17,'8.14'!$D$17,'8.14'!$F$17)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FC-45C0-93EE-DC9598E52E86}"/>
            </c:ext>
          </c:extLst>
        </c:ser>
        <c:ser>
          <c:idx val="8"/>
          <c:order val="8"/>
          <c:tx>
            <c:strRef>
              <c:f>'8.14'!$A$18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('8.14'!$B$18,'8.14'!$D$18,'8.14'!$F$18)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FC-45C0-93EE-DC9598E52E86}"/>
            </c:ext>
          </c:extLst>
        </c:ser>
        <c:ser>
          <c:idx val="9"/>
          <c:order val="9"/>
          <c:tx>
            <c:strRef>
              <c:f>'8.14'!$A$19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('8.14'!$B$19,'8.14'!$D$19,'8.14'!$F$19)</c:f>
              <c:numCache>
                <c:formatCode>#\ ##0.0</c:formatCode>
                <c:ptCount val="3"/>
                <c:pt idx="0">
                  <c:v>2963</c:v>
                </c:pt>
                <c:pt idx="1">
                  <c:v>2502</c:v>
                </c:pt>
                <c:pt idx="2">
                  <c:v>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FC-45C0-93EE-DC9598E52E86}"/>
            </c:ext>
          </c:extLst>
        </c:ser>
        <c:ser>
          <c:idx val="10"/>
          <c:order val="10"/>
          <c:tx>
            <c:strRef>
              <c:f>'8.14'!$A$20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('8.14'!$B$20,'8.14'!$D$20,'8.14'!$F$20)</c:f>
              <c:numCache>
                <c:formatCode>#\ ##0.0</c:formatCode>
                <c:ptCount val="3"/>
                <c:pt idx="0">
                  <c:v>7879</c:v>
                </c:pt>
                <c:pt idx="1">
                  <c:v>6254</c:v>
                </c:pt>
                <c:pt idx="2">
                  <c:v>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FC-45C0-93EE-DC9598E52E86}"/>
            </c:ext>
          </c:extLst>
        </c:ser>
        <c:ser>
          <c:idx val="11"/>
          <c:order val="11"/>
          <c:tx>
            <c:strRef>
              <c:f>'8.14'!$A$21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('8.14'!$B$21,'8.14'!$D$21,'8.14'!$F$21)</c:f>
              <c:numCache>
                <c:formatCode>#\ ##0.0</c:formatCode>
                <c:ptCount val="3"/>
                <c:pt idx="0">
                  <c:v>1835.3</c:v>
                </c:pt>
                <c:pt idx="1">
                  <c:v>1379.9</c:v>
                </c:pt>
                <c:pt idx="2">
                  <c:v>1731.5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FC-45C0-93EE-DC9598E52E86}"/>
            </c:ext>
          </c:extLst>
        </c:ser>
        <c:ser>
          <c:idx val="12"/>
          <c:order val="12"/>
          <c:tx>
            <c:strRef>
              <c:f>'8.14'!$A$22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('8.14'!$B$22,'8.14'!$D$22,'8.14'!$F$22)</c:f>
              <c:numCache>
                <c:formatCode>#\ ##0.0</c:formatCode>
                <c:ptCount val="3"/>
                <c:pt idx="0">
                  <c:v>13444</c:v>
                </c:pt>
                <c:pt idx="1">
                  <c:v>12640</c:v>
                </c:pt>
                <c:pt idx="2">
                  <c:v>14019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EFC-45C0-93EE-DC9598E52E86}"/>
            </c:ext>
          </c:extLst>
        </c:ser>
        <c:ser>
          <c:idx val="13"/>
          <c:order val="13"/>
          <c:tx>
            <c:strRef>
              <c:f>'8.14'!$A$23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('8.14'!$B$23,'8.14'!$D$23,'8.14'!$F$23)</c:f>
              <c:numCache>
                <c:formatCode>#\ ##0.0</c:formatCode>
                <c:ptCount val="3"/>
                <c:pt idx="0">
                  <c:v>1.0940000000000001</c:v>
                </c:pt>
                <c:pt idx="1">
                  <c:v>1.6719999999999999</c:v>
                </c:pt>
                <c:pt idx="2">
                  <c:v>20.94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EFC-45C0-93EE-DC9598E52E86}"/>
            </c:ext>
          </c:extLst>
        </c:ser>
        <c:ser>
          <c:idx val="14"/>
          <c:order val="14"/>
          <c:tx>
            <c:strRef>
              <c:f>'8.14'!$A$24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('8.14'!$B$24,'8.14'!$D$24,'8.14'!$F$24)</c:f>
              <c:numCache>
                <c:formatCode>#\ ##0.0</c:formatCode>
                <c:ptCount val="3"/>
                <c:pt idx="0">
                  <c:v>131.83000000000001</c:v>
                </c:pt>
                <c:pt idx="1">
                  <c:v>60.96</c:v>
                </c:pt>
                <c:pt idx="2">
                  <c:v>21.22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FC-45C0-93EE-DC9598E52E86}"/>
            </c:ext>
          </c:extLst>
        </c:ser>
        <c:ser>
          <c:idx val="15"/>
          <c:order val="15"/>
          <c:tx>
            <c:strRef>
              <c:f>'8.14'!$A$25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'8.14'!$C$38:$E$38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('8.14'!$B$25,'8.14'!$D$25,'8.14'!$F$25)</c:f>
              <c:numCache>
                <c:formatCode>#\ ##0.0</c:formatCode>
                <c:ptCount val="3"/>
                <c:pt idx="0">
                  <c:v>175299.27399999998</c:v>
                </c:pt>
                <c:pt idx="1">
                  <c:v>125077.68499999998</c:v>
                </c:pt>
                <c:pt idx="2">
                  <c:v>85928.60500000001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EFC-45C0-93EE-DC9598E52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0467840"/>
        <c:axId val="290469376"/>
      </c:barChart>
      <c:catAx>
        <c:axId val="29046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469376"/>
        <c:crosses val="autoZero"/>
        <c:auto val="1"/>
        <c:lblAlgn val="ctr"/>
        <c:lblOffset val="100"/>
        <c:noMultiLvlLbl val="0"/>
      </c:catAx>
      <c:valAx>
        <c:axId val="29046937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467840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FBD0-42E5-B52B-A07C1DB437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FBD0-42E5-B52B-A07C1DB437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FBD0-42E5-B52B-A07C1DB437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FBD0-42E5-B52B-A07C1DB437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FBD0-42E5-B52B-A07C1DB437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FBD0-42E5-B52B-A07C1DB43778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FBD0-42E5-B52B-A07C1DB43778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FBD0-42E5-B52B-A07C1DB43778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FBD0-42E5-B52B-A07C1DB43778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FBD0-42E5-B52B-A07C1DB437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FBD0-42E5-B52B-A07C1DB437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FBD0-42E5-B52B-A07C1DB437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FBD0-42E5-B52B-A07C1DB437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FBD0-42E5-B52B-A07C1DB437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FBD0-42E5-B52B-A07C1DB43778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FBD0-42E5-B52B-A07C1DB43778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FBD0-42E5-B52B-A07C1DB43778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FBD0-42E5-B52B-A07C1DB43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v krajích ČR </a:t>
            </a:r>
            <a:r>
              <a:rPr lang="en-US" sz="1000">
                <a:solidFill>
                  <a:schemeClr val="tx2"/>
                </a:solidFill>
              </a:rPr>
              <a:t>(</a:t>
            </a:r>
            <a:r>
              <a:rPr lang="cs-CZ" sz="1000">
                <a:solidFill>
                  <a:schemeClr val="tx2"/>
                </a:solidFill>
              </a:rPr>
              <a:t>TJ</a:t>
            </a:r>
            <a:r>
              <a:rPr lang="en-US" sz="1000">
                <a:solidFill>
                  <a:schemeClr val="tx2"/>
                </a:solidFill>
              </a:rPr>
              <a:t>)</a:t>
            </a:r>
          </a:p>
        </c:rich>
      </c:tx>
      <c:layout>
        <c:manualLayout>
          <c:xMode val="edge"/>
          <c:yMode val="edge"/>
          <c:x val="8.7522858821926803E-4"/>
          <c:y val="1.94125685426714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474996437257108E-2"/>
          <c:y val="0.10191598484902524"/>
          <c:w val="0.93207800450719913"/>
          <c:h val="0.82696930572298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'5.3'!$A$5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'5.3'!$B$5:$O$5</c:f>
              <c:numCache>
                <c:formatCode>#\ ##0.0</c:formatCode>
                <c:ptCount val="14"/>
                <c:pt idx="0">
                  <c:v>0</c:v>
                </c:pt>
                <c:pt idx="1">
                  <c:v>676.5646660000001</c:v>
                </c:pt>
                <c:pt idx="2">
                  <c:v>261.09808000000004</c:v>
                </c:pt>
                <c:pt idx="3">
                  <c:v>136.07133400000001</c:v>
                </c:pt>
                <c:pt idx="4">
                  <c:v>282.11748000000006</c:v>
                </c:pt>
                <c:pt idx="5">
                  <c:v>286.48202000000003</c:v>
                </c:pt>
                <c:pt idx="6">
                  <c:v>2.2983869999999995</c:v>
                </c:pt>
                <c:pt idx="7">
                  <c:v>313.74573099999992</c:v>
                </c:pt>
                <c:pt idx="8">
                  <c:v>32.464233999999998</c:v>
                </c:pt>
                <c:pt idx="9">
                  <c:v>38.197736000000013</c:v>
                </c:pt>
                <c:pt idx="10">
                  <c:v>298.44013799999999</c:v>
                </c:pt>
                <c:pt idx="11">
                  <c:v>689.572271</c:v>
                </c:pt>
                <c:pt idx="12">
                  <c:v>459.21471800000006</c:v>
                </c:pt>
                <c:pt idx="13">
                  <c:v>275.753199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3-4CEE-99A3-8A94D6647563}"/>
            </c:ext>
          </c:extLst>
        </c:ser>
        <c:ser>
          <c:idx val="1"/>
          <c:order val="1"/>
          <c:tx>
            <c:strRef>
              <c:f>'5.3'!$A$6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'5.3'!$B$6:$O$6</c:f>
              <c:numCache>
                <c:formatCode>#\ ##0.0</c:formatCode>
                <c:ptCount val="14"/>
                <c:pt idx="0">
                  <c:v>9.2575079999999996</c:v>
                </c:pt>
                <c:pt idx="1">
                  <c:v>28.111913999999999</c:v>
                </c:pt>
                <c:pt idx="2">
                  <c:v>19.941120999999999</c:v>
                </c:pt>
                <c:pt idx="3">
                  <c:v>1.6</c:v>
                </c:pt>
                <c:pt idx="4">
                  <c:v>20.53875</c:v>
                </c:pt>
                <c:pt idx="5">
                  <c:v>14.331</c:v>
                </c:pt>
                <c:pt idx="6">
                  <c:v>2.2597600000000004</c:v>
                </c:pt>
                <c:pt idx="7">
                  <c:v>1.0843690000000001</c:v>
                </c:pt>
                <c:pt idx="8">
                  <c:v>12.407548</c:v>
                </c:pt>
                <c:pt idx="9">
                  <c:v>17.813509000000003</c:v>
                </c:pt>
                <c:pt idx="10">
                  <c:v>16.708939999999998</c:v>
                </c:pt>
                <c:pt idx="11">
                  <c:v>12.268455999999997</c:v>
                </c:pt>
                <c:pt idx="12">
                  <c:v>5.4007449999999997</c:v>
                </c:pt>
                <c:pt idx="13">
                  <c:v>2.7288399999999999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3-4CEE-99A3-8A94D6647563}"/>
            </c:ext>
          </c:extLst>
        </c:ser>
        <c:ser>
          <c:idx val="2"/>
          <c:order val="2"/>
          <c:tx>
            <c:strRef>
              <c:f>'5.3'!$A$7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'5.3'!$B$7:$O$7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9.5819999999999989E-2</c:v>
                </c:pt>
                <c:pt idx="3">
                  <c:v>0</c:v>
                </c:pt>
                <c:pt idx="4">
                  <c:v>0</c:v>
                </c:pt>
                <c:pt idx="5">
                  <c:v>0.38286000000000003</c:v>
                </c:pt>
                <c:pt idx="6">
                  <c:v>0</c:v>
                </c:pt>
                <c:pt idx="7">
                  <c:v>2085.6354109999997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1.6046299999999998</c:v>
                </c:pt>
                <c:pt idx="13">
                  <c:v>39.749830000000003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F3-4CEE-99A3-8A94D6647563}"/>
            </c:ext>
          </c:extLst>
        </c:ser>
        <c:ser>
          <c:idx val="3"/>
          <c:order val="3"/>
          <c:tx>
            <c:strRef>
              <c:f>'5.3'!$A$8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'5.3'!$B$8:$O$8</c:f>
              <c:numCache>
                <c:formatCode>#\ ##0.0</c:formatCode>
                <c:ptCount val="14"/>
                <c:pt idx="0">
                  <c:v>0</c:v>
                </c:pt>
                <c:pt idx="1">
                  <c:v>2.2230000000000001E-3</c:v>
                </c:pt>
                <c:pt idx="2">
                  <c:v>1.121</c:v>
                </c:pt>
                <c:pt idx="3">
                  <c:v>1.58E-3</c:v>
                </c:pt>
                <c:pt idx="4">
                  <c:v>0.13938999999999999</c:v>
                </c:pt>
                <c:pt idx="5">
                  <c:v>7.4499999999999997E-2</c:v>
                </c:pt>
                <c:pt idx="6">
                  <c:v>1.8403</c:v>
                </c:pt>
                <c:pt idx="7">
                  <c:v>0</c:v>
                </c:pt>
                <c:pt idx="8">
                  <c:v>0</c:v>
                </c:pt>
                <c:pt idx="9">
                  <c:v>1.532</c:v>
                </c:pt>
                <c:pt idx="10">
                  <c:v>0.64903</c:v>
                </c:pt>
                <c:pt idx="11">
                  <c:v>1.3825879999999999</c:v>
                </c:pt>
                <c:pt idx="12">
                  <c:v>0.27118499999999995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3-4CEE-99A3-8A94D6647563}"/>
            </c:ext>
          </c:extLst>
        </c:ser>
        <c:ser>
          <c:idx val="4"/>
          <c:order val="4"/>
          <c:tx>
            <c:strRef>
              <c:f>'5.3'!$A$9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'5.3'!$B$9:$O$9</c:f>
              <c:numCache>
                <c:formatCode>#\ ##0.0</c:formatCode>
                <c:ptCount val="14"/>
                <c:pt idx="0">
                  <c:v>3.9396699999999996</c:v>
                </c:pt>
                <c:pt idx="1">
                  <c:v>0</c:v>
                </c:pt>
                <c:pt idx="2">
                  <c:v>8.5000000000000006E-2</c:v>
                </c:pt>
                <c:pt idx="3">
                  <c:v>0.52768900000000007</c:v>
                </c:pt>
                <c:pt idx="4">
                  <c:v>1.371421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0.92800000000000005</c:v>
                </c:pt>
                <c:pt idx="11">
                  <c:v>0</c:v>
                </c:pt>
                <c:pt idx="12">
                  <c:v>1.1365399999999999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F3-4CEE-99A3-8A94D6647563}"/>
            </c:ext>
          </c:extLst>
        </c:ser>
        <c:ser>
          <c:idx val="5"/>
          <c:order val="5"/>
          <c:tx>
            <c:strRef>
              <c:f>'5.3'!$A$10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'5.3'!$B$10:$O$10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7.6000999999999999E-2</c:v>
                </c:pt>
                <c:pt idx="4">
                  <c:v>2.29E-2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1.0999999999999999E-2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F3-4CEE-99A3-8A94D6647563}"/>
            </c:ext>
          </c:extLst>
        </c:ser>
        <c:ser>
          <c:idx val="6"/>
          <c:order val="6"/>
          <c:tx>
            <c:strRef>
              <c:f>'5.3'!$A$11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'5.3'!$B$11:$O$11</c:f>
              <c:numCache>
                <c:formatCode>#\ ##0.0</c:formatCode>
                <c:ptCount val="14"/>
                <c:pt idx="0">
                  <c:v>0</c:v>
                </c:pt>
                <c:pt idx="1">
                  <c:v>411.35448999999994</c:v>
                </c:pt>
                <c:pt idx="2">
                  <c:v>9.7972099999999998</c:v>
                </c:pt>
                <c:pt idx="3">
                  <c:v>799.80922900000007</c:v>
                </c:pt>
                <c:pt idx="4">
                  <c:v>99.687477000000001</c:v>
                </c:pt>
                <c:pt idx="5">
                  <c:v>351.59377000000001</c:v>
                </c:pt>
                <c:pt idx="6">
                  <c:v>21.333633000000003</c:v>
                </c:pt>
                <c:pt idx="7">
                  <c:v>88.620412000000002</c:v>
                </c:pt>
                <c:pt idx="8">
                  <c:v>479.15816100000001</c:v>
                </c:pt>
                <c:pt idx="9">
                  <c:v>1533.0783670000001</c:v>
                </c:pt>
                <c:pt idx="10">
                  <c:v>991.49568499999998</c:v>
                </c:pt>
                <c:pt idx="11">
                  <c:v>4583.3824010000008</c:v>
                </c:pt>
                <c:pt idx="12">
                  <c:v>3277.333181</c:v>
                </c:pt>
                <c:pt idx="13">
                  <c:v>477.99006900000001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F3-4CEE-99A3-8A94D6647563}"/>
            </c:ext>
          </c:extLst>
        </c:ser>
        <c:ser>
          <c:idx val="7"/>
          <c:order val="7"/>
          <c:tx>
            <c:strRef>
              <c:f>'5.3'!$A$12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'5.3'!$B$12:$O$12</c:f>
              <c:numCache>
                <c:formatCode>#\ ##0.0</c:formatCode>
                <c:ptCount val="14"/>
                <c:pt idx="0">
                  <c:v>0</c:v>
                </c:pt>
                <c:pt idx="1">
                  <c:v>343.64969000000002</c:v>
                </c:pt>
                <c:pt idx="2">
                  <c:v>0</c:v>
                </c:pt>
                <c:pt idx="3">
                  <c:v>0</c:v>
                </c:pt>
                <c:pt idx="4">
                  <c:v>17.984960000000004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3-4CEE-99A3-8A94D6647563}"/>
            </c:ext>
          </c:extLst>
        </c:ser>
        <c:ser>
          <c:idx val="8"/>
          <c:order val="8"/>
          <c:tx>
            <c:strRef>
              <c:f>'5.3'!$A$13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'5.3'!$B$13:$O$13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F3-4CEE-99A3-8A94D6647563}"/>
            </c:ext>
          </c:extLst>
        </c:ser>
        <c:ser>
          <c:idx val="9"/>
          <c:order val="9"/>
          <c:tx>
            <c:strRef>
              <c:f>'5.3'!$A$14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'5.3'!$B$14:$O$14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24.294699999999999</c:v>
                </c:pt>
                <c:pt idx="3">
                  <c:v>0</c:v>
                </c:pt>
                <c:pt idx="4">
                  <c:v>3.2981530000000001</c:v>
                </c:pt>
                <c:pt idx="5">
                  <c:v>0</c:v>
                </c:pt>
                <c:pt idx="6">
                  <c:v>1.0980999999999999</c:v>
                </c:pt>
                <c:pt idx="7">
                  <c:v>163.41838000000001</c:v>
                </c:pt>
                <c:pt idx="8">
                  <c:v>0</c:v>
                </c:pt>
                <c:pt idx="9">
                  <c:v>21.568999999999999</c:v>
                </c:pt>
                <c:pt idx="10">
                  <c:v>0</c:v>
                </c:pt>
                <c:pt idx="11">
                  <c:v>116.07299999999999</c:v>
                </c:pt>
                <c:pt idx="12">
                  <c:v>0.96848999999999996</c:v>
                </c:pt>
                <c:pt idx="13">
                  <c:v>9.4489999999999998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F3-4CEE-99A3-8A94D6647563}"/>
            </c:ext>
          </c:extLst>
        </c:ser>
        <c:ser>
          <c:idx val="10"/>
          <c:order val="10"/>
          <c:tx>
            <c:strRef>
              <c:f>'5.3'!$A$15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'5.3'!$B$15:$O$15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7.7546610000000005</c:v>
                </c:pt>
                <c:pt idx="12">
                  <c:v>0</c:v>
                </c:pt>
                <c:pt idx="13">
                  <c:v>16.114999999999998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F3-4CEE-99A3-8A94D6647563}"/>
            </c:ext>
          </c:extLst>
        </c:ser>
        <c:ser>
          <c:idx val="11"/>
          <c:order val="11"/>
          <c:tx>
            <c:strRef>
              <c:f>'5.3'!$A$16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'5.3'!$B$16:$O$16</c:f>
              <c:numCache>
                <c:formatCode>#\ ##0.0</c:formatCode>
                <c:ptCount val="14"/>
                <c:pt idx="0">
                  <c:v>268.05799999999999</c:v>
                </c:pt>
                <c:pt idx="1">
                  <c:v>2.3645419999999997</c:v>
                </c:pt>
                <c:pt idx="2">
                  <c:v>290.05799999999999</c:v>
                </c:pt>
                <c:pt idx="3">
                  <c:v>0</c:v>
                </c:pt>
                <c:pt idx="4">
                  <c:v>3.3764760000000003</c:v>
                </c:pt>
                <c:pt idx="5">
                  <c:v>0</c:v>
                </c:pt>
                <c:pt idx="6">
                  <c:v>173.39744099999999</c:v>
                </c:pt>
                <c:pt idx="7">
                  <c:v>10.236000000000001</c:v>
                </c:pt>
                <c:pt idx="8">
                  <c:v>122.84350000000001</c:v>
                </c:pt>
                <c:pt idx="9">
                  <c:v>0</c:v>
                </c:pt>
                <c:pt idx="10">
                  <c:v>99.246164000000007</c:v>
                </c:pt>
                <c:pt idx="11">
                  <c:v>21.227</c:v>
                </c:pt>
                <c:pt idx="12">
                  <c:v>0</c:v>
                </c:pt>
                <c:pt idx="13">
                  <c:v>4.9467000000000008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F3-4CEE-99A3-8A94D6647563}"/>
            </c:ext>
          </c:extLst>
        </c:ser>
        <c:ser>
          <c:idx val="12"/>
          <c:order val="12"/>
          <c:tx>
            <c:strRef>
              <c:f>'5.3'!$A$17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'5.3'!$B$17:$O$17</c:f>
              <c:numCache>
                <c:formatCode>#\ ##0.0</c:formatCode>
                <c:ptCount val="14"/>
                <c:pt idx="0">
                  <c:v>0</c:v>
                </c:pt>
                <c:pt idx="1">
                  <c:v>0.23354399999999997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464.02688300000011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96.175989999999999</c:v>
                </c:pt>
                <c:pt idx="12">
                  <c:v>5.35</c:v>
                </c:pt>
                <c:pt idx="13">
                  <c:v>40.103000000000002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F3-4CEE-99A3-8A94D6647563}"/>
            </c:ext>
          </c:extLst>
        </c:ser>
        <c:ser>
          <c:idx val="13"/>
          <c:order val="13"/>
          <c:tx>
            <c:strRef>
              <c:f>'5.3'!$A$18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'5.3'!$B$18:$O$18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2.3706000000000001E-2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CF3-4CEE-99A3-8A94D6647563}"/>
            </c:ext>
          </c:extLst>
        </c:ser>
        <c:ser>
          <c:idx val="14"/>
          <c:order val="14"/>
          <c:tx>
            <c:strRef>
              <c:f>'5.3'!$A$19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'5.3'!$B$19:$O$19</c:f>
              <c:numCache>
                <c:formatCode>#\ ##0.0</c:formatCode>
                <c:ptCount val="14"/>
                <c:pt idx="0">
                  <c:v>0</c:v>
                </c:pt>
                <c:pt idx="1">
                  <c:v>16.957811</c:v>
                </c:pt>
                <c:pt idx="2">
                  <c:v>5.379599999999999E-2</c:v>
                </c:pt>
                <c:pt idx="3">
                  <c:v>8.5986999999999994E-2</c:v>
                </c:pt>
                <c:pt idx="4">
                  <c:v>0.16159999999999999</c:v>
                </c:pt>
                <c:pt idx="5">
                  <c:v>10.7461</c:v>
                </c:pt>
                <c:pt idx="6">
                  <c:v>2.5188899999999999</c:v>
                </c:pt>
                <c:pt idx="7">
                  <c:v>42.665080000000003</c:v>
                </c:pt>
                <c:pt idx="8">
                  <c:v>6.6089370000000001</c:v>
                </c:pt>
                <c:pt idx="9">
                  <c:v>9.8919999999999998E-3</c:v>
                </c:pt>
                <c:pt idx="10">
                  <c:v>0.41783599999999999</c:v>
                </c:pt>
                <c:pt idx="11">
                  <c:v>8.1397919999999981</c:v>
                </c:pt>
                <c:pt idx="12">
                  <c:v>0.78312899999999996</c:v>
                </c:pt>
                <c:pt idx="13">
                  <c:v>0.21401000000000001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CF3-4CEE-99A3-8A94D6647563}"/>
            </c:ext>
          </c:extLst>
        </c:ser>
        <c:ser>
          <c:idx val="15"/>
          <c:order val="15"/>
          <c:tx>
            <c:strRef>
              <c:f>'5.3'!$A$20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'5.3'!$B$20:$O$20</c:f>
              <c:numCache>
                <c:formatCode>#\ ##0.0</c:formatCode>
                <c:ptCount val="14"/>
                <c:pt idx="0">
                  <c:v>1229.8192249999991</c:v>
                </c:pt>
                <c:pt idx="1">
                  <c:v>219.75512899999998</c:v>
                </c:pt>
                <c:pt idx="2">
                  <c:v>1435.7790890000006</c:v>
                </c:pt>
                <c:pt idx="3">
                  <c:v>314.44809200000014</c:v>
                </c:pt>
                <c:pt idx="4">
                  <c:v>236.5255700000001</c:v>
                </c:pt>
                <c:pt idx="5">
                  <c:v>365.43576999999993</c:v>
                </c:pt>
                <c:pt idx="6">
                  <c:v>533.39129200000002</c:v>
                </c:pt>
                <c:pt idx="7">
                  <c:v>1233.8979219999999</c:v>
                </c:pt>
                <c:pt idx="8">
                  <c:v>586.91240100000005</c:v>
                </c:pt>
                <c:pt idx="9">
                  <c:v>169.002329</c:v>
                </c:pt>
                <c:pt idx="10">
                  <c:v>223.09836799999997</c:v>
                </c:pt>
                <c:pt idx="11">
                  <c:v>1415.2539429999997</c:v>
                </c:pt>
                <c:pt idx="12">
                  <c:v>408.65608899999995</c:v>
                </c:pt>
                <c:pt idx="13">
                  <c:v>386.30556399999989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CF3-4CEE-99A3-8A94D6647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878848"/>
        <c:axId val="232880384"/>
      </c:barChart>
      <c:catAx>
        <c:axId val="232878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32880384"/>
        <c:crosses val="autoZero"/>
        <c:auto val="1"/>
        <c:lblAlgn val="ctr"/>
        <c:lblOffset val="100"/>
        <c:noMultiLvlLbl val="0"/>
      </c:catAx>
      <c:valAx>
        <c:axId val="232880384"/>
        <c:scaling>
          <c:orientation val="minMax"/>
          <c:max val="7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878848"/>
        <c:crosses val="autoZero"/>
        <c:crossBetween val="between"/>
        <c:majorUnit val="5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F2A-44FE-A1F9-81F9253ED128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F2A-44FE-A1F9-81F9253ED128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F2A-44FE-A1F9-81F9253ED128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F2A-44FE-A1F9-81F9253ED128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F2A-44FE-A1F9-81F9253ED128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F2A-44FE-A1F9-81F9253ED128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F2A-44FE-A1F9-81F9253ED128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F2A-44FE-A1F9-81F9253ED128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F2A-44FE-A1F9-81F9253ED128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F2A-44FE-A1F9-81F9253ED128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F2A-44FE-A1F9-81F9253ED128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F2A-44FE-A1F9-81F9253ED128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F2A-44FE-A1F9-81F9253ED128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F2A-44FE-A1F9-81F9253ED128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F2A-44FE-A1F9-81F9253ED128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FF2A-44FE-A1F9-81F9253E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Výroba tepla netto a výroba tepla z KVET podle paliv (TJ)</a:t>
            </a:r>
          </a:p>
        </c:rich>
      </c:tx>
      <c:layout>
        <c:manualLayout>
          <c:xMode val="edge"/>
          <c:yMode val="edge"/>
          <c:x val="2.5527497369253281E-5"/>
          <c:y val="2.518891687657430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'9'!$A$6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('9'!$B$6,'9'!$C$6,'9'!$E$6,'9'!$F$6,'9'!$H$6,'9'!$I$6)</c:f>
              <c:numCache>
                <c:formatCode>#\ ##0.0</c:formatCode>
                <c:ptCount val="6"/>
                <c:pt idx="0">
                  <c:v>2835.3406770000006</c:v>
                </c:pt>
                <c:pt idx="1">
                  <c:v>2015.0631680000001</c:v>
                </c:pt>
                <c:pt idx="2">
                  <c:v>2376.1073230000006</c:v>
                </c:pt>
                <c:pt idx="3">
                  <c:v>1744.3837000000003</c:v>
                </c:pt>
                <c:pt idx="4">
                  <c:v>2520.9281769999993</c:v>
                </c:pt>
                <c:pt idx="5">
                  <c:v>1859.65687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E-4FD0-8E82-17407FA0E629}"/>
            </c:ext>
          </c:extLst>
        </c:ser>
        <c:ser>
          <c:idx val="1"/>
          <c:order val="1"/>
          <c:tx>
            <c:strRef>
              <c:f>'9'!$A$7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('9'!$B$7,'9'!$C$7,'9'!$E$7,'9'!$F$7,'9'!$H$7,'9'!$I$7)</c:f>
              <c:numCache>
                <c:formatCode>#\ ##0.0</c:formatCode>
                <c:ptCount val="6"/>
                <c:pt idx="0">
                  <c:v>235.02757700000009</c:v>
                </c:pt>
                <c:pt idx="1">
                  <c:v>218.2908300000002</c:v>
                </c:pt>
                <c:pt idx="2">
                  <c:v>202.368122</c:v>
                </c:pt>
                <c:pt idx="3">
                  <c:v>186.54521299999993</c:v>
                </c:pt>
                <c:pt idx="4">
                  <c:v>197.47588399999987</c:v>
                </c:pt>
                <c:pt idx="5">
                  <c:v>180.56849300000005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E-4FD0-8E82-17407FA0E629}"/>
            </c:ext>
          </c:extLst>
        </c:ser>
        <c:ser>
          <c:idx val="2"/>
          <c:order val="2"/>
          <c:tx>
            <c:strRef>
              <c:f>'9'!$A$8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('9'!$B$8,'9'!$C$8,'9'!$E$8,'9'!$F$8,'9'!$H$8,'9'!$I$8)</c:f>
              <c:numCache>
                <c:formatCode>#\ ##0.0</c:formatCode>
                <c:ptCount val="6"/>
                <c:pt idx="0">
                  <c:v>1110.5643970000001</c:v>
                </c:pt>
                <c:pt idx="1">
                  <c:v>820.57593099999997</c:v>
                </c:pt>
                <c:pt idx="2">
                  <c:v>913.10789399999999</c:v>
                </c:pt>
                <c:pt idx="3">
                  <c:v>727.26747899999998</c:v>
                </c:pt>
                <c:pt idx="4">
                  <c:v>722.04087700000002</c:v>
                </c:pt>
                <c:pt idx="5">
                  <c:v>576.55949199999998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1E-4FD0-8E82-17407FA0E629}"/>
            </c:ext>
          </c:extLst>
        </c:ser>
        <c:ser>
          <c:idx val="3"/>
          <c:order val="3"/>
          <c:tx>
            <c:strRef>
              <c:f>'9'!$A$9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('9'!$B$9,'9'!$C$9,'9'!$E$9,'9'!$F$9,'9'!$H$9,'9'!$I$9)</c:f>
              <c:numCache>
                <c:formatCode>#\ ##0.0</c:formatCode>
                <c:ptCount val="6"/>
                <c:pt idx="0">
                  <c:v>1.9150129999999996</c:v>
                </c:pt>
                <c:pt idx="1">
                  <c:v>0</c:v>
                </c:pt>
                <c:pt idx="2">
                  <c:v>2.4938739999999999</c:v>
                </c:pt>
                <c:pt idx="3">
                  <c:v>0</c:v>
                </c:pt>
                <c:pt idx="4">
                  <c:v>5.2563740000000001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1E-4FD0-8E82-17407FA0E629}"/>
            </c:ext>
          </c:extLst>
        </c:ser>
        <c:ser>
          <c:idx val="4"/>
          <c:order val="4"/>
          <c:tx>
            <c:strRef>
              <c:f>'9'!$A$10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('9'!$B$10,'9'!$C$10,'9'!$E$10,'9'!$F$10,'9'!$H$10,'9'!$I$10)</c:f>
              <c:numCache>
                <c:formatCode>#\ ##0.0</c:formatCode>
                <c:ptCount val="6"/>
                <c:pt idx="0">
                  <c:v>2.7426270000000001</c:v>
                </c:pt>
                <c:pt idx="1">
                  <c:v>0</c:v>
                </c:pt>
                <c:pt idx="2">
                  <c:v>2.6645159999999999</c:v>
                </c:pt>
                <c:pt idx="3">
                  <c:v>0</c:v>
                </c:pt>
                <c:pt idx="4">
                  <c:v>3.4310259999999997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1E-4FD0-8E82-17407FA0E629}"/>
            </c:ext>
          </c:extLst>
        </c:ser>
        <c:ser>
          <c:idx val="5"/>
          <c:order val="5"/>
          <c:tx>
            <c:strRef>
              <c:f>'9'!$A$11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('9'!$B$11,'9'!$C$11,'9'!$E$11,'9'!$F$11,'9'!$H$11,'9'!$I$11)</c:f>
              <c:numCache>
                <c:formatCode>#\ ##0.0</c:formatCode>
                <c:ptCount val="6"/>
                <c:pt idx="0">
                  <c:v>4.3781E-2</c:v>
                </c:pt>
                <c:pt idx="1">
                  <c:v>0</c:v>
                </c:pt>
                <c:pt idx="2">
                  <c:v>3.6896999999999999E-2</c:v>
                </c:pt>
                <c:pt idx="3">
                  <c:v>0</c:v>
                </c:pt>
                <c:pt idx="4">
                  <c:v>4.0223000000000002E-2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1E-4FD0-8E82-17407FA0E629}"/>
            </c:ext>
          </c:extLst>
        </c:ser>
        <c:ser>
          <c:idx val="6"/>
          <c:order val="6"/>
          <c:tx>
            <c:strRef>
              <c:f>'9'!$A$12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('9'!$B$12,'9'!$C$12,'9'!$E$12,'9'!$F$12,'9'!$H$12,'9'!$I$12)</c:f>
              <c:numCache>
                <c:formatCode>#\ ##0.0</c:formatCode>
                <c:ptCount val="6"/>
                <c:pt idx="0">
                  <c:v>7183.1713710000004</c:v>
                </c:pt>
                <c:pt idx="1">
                  <c:v>6110.063932</c:v>
                </c:pt>
                <c:pt idx="2">
                  <c:v>5434.566597</c:v>
                </c:pt>
                <c:pt idx="3">
                  <c:v>4780.8123029999997</c:v>
                </c:pt>
                <c:pt idx="4">
                  <c:v>4728.7127660000006</c:v>
                </c:pt>
                <c:pt idx="5">
                  <c:v>4280.3960200000001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1E-4FD0-8E82-17407FA0E629}"/>
            </c:ext>
          </c:extLst>
        </c:ser>
        <c:ser>
          <c:idx val="7"/>
          <c:order val="7"/>
          <c:tx>
            <c:strRef>
              <c:f>'9'!$A$13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('9'!$B$13,'9'!$C$13,'9'!$E$13,'9'!$F$13,'9'!$H$13,'9'!$I$13)</c:f>
              <c:numCache>
                <c:formatCode>#\ ##0.0</c:formatCode>
                <c:ptCount val="6"/>
                <c:pt idx="0">
                  <c:v>240.68100000000001</c:v>
                </c:pt>
                <c:pt idx="1">
                  <c:v>0</c:v>
                </c:pt>
                <c:pt idx="2">
                  <c:v>196.22900000000001</c:v>
                </c:pt>
                <c:pt idx="3">
                  <c:v>0</c:v>
                </c:pt>
                <c:pt idx="4">
                  <c:v>190.67699999999999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1E-4FD0-8E82-17407FA0E629}"/>
            </c:ext>
          </c:extLst>
        </c:ser>
        <c:ser>
          <c:idx val="8"/>
          <c:order val="8"/>
          <c:tx>
            <c:strRef>
              <c:f>'9'!$A$14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('9'!$B$14,'9'!$C$14,'9'!$E$14,'9'!$F$14,'9'!$H$14,'9'!$I$14)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1E-4FD0-8E82-17407FA0E629}"/>
            </c:ext>
          </c:extLst>
        </c:ser>
        <c:ser>
          <c:idx val="9"/>
          <c:order val="9"/>
          <c:tx>
            <c:strRef>
              <c:f>'9'!$A$15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('9'!$B$15,'9'!$C$15,'9'!$E$15,'9'!$F$15,'9'!$H$15,'9'!$I$15)</c:f>
              <c:numCache>
                <c:formatCode>#\ ##0.0</c:formatCode>
                <c:ptCount val="6"/>
                <c:pt idx="0">
                  <c:v>592.95241699999997</c:v>
                </c:pt>
                <c:pt idx="1">
                  <c:v>87.342790999999991</c:v>
                </c:pt>
                <c:pt idx="2">
                  <c:v>561.76320599999997</c:v>
                </c:pt>
                <c:pt idx="3">
                  <c:v>85.004942999999997</c:v>
                </c:pt>
                <c:pt idx="4">
                  <c:v>448.30616299999997</c:v>
                </c:pt>
                <c:pt idx="5">
                  <c:v>89.05498200000001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1E-4FD0-8E82-17407FA0E629}"/>
            </c:ext>
          </c:extLst>
        </c:ser>
        <c:ser>
          <c:idx val="10"/>
          <c:order val="10"/>
          <c:tx>
            <c:strRef>
              <c:f>'9'!$A$16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('9'!$B$16,'9'!$C$16,'9'!$E$16,'9'!$F$16,'9'!$H$16,'9'!$I$16)</c:f>
              <c:numCache>
                <c:formatCode>#\ ##0.0</c:formatCode>
                <c:ptCount val="6"/>
                <c:pt idx="0">
                  <c:v>44.904061999999996</c:v>
                </c:pt>
                <c:pt idx="1">
                  <c:v>22.282464000000001</c:v>
                </c:pt>
                <c:pt idx="2">
                  <c:v>35.923029999999997</c:v>
                </c:pt>
                <c:pt idx="3">
                  <c:v>23.746221999999999</c:v>
                </c:pt>
                <c:pt idx="4">
                  <c:v>14.088627000000001</c:v>
                </c:pt>
                <c:pt idx="5">
                  <c:v>10.799061999999999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1E-4FD0-8E82-17407FA0E629}"/>
            </c:ext>
          </c:extLst>
        </c:ser>
        <c:ser>
          <c:idx val="11"/>
          <c:order val="11"/>
          <c:tx>
            <c:strRef>
              <c:f>'9'!$A$17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('9'!$B$17,'9'!$C$17,'9'!$E$17,'9'!$F$17,'9'!$H$17,'9'!$I$17)</c:f>
              <c:numCache>
                <c:formatCode>#\ ##0.0</c:formatCode>
                <c:ptCount val="6"/>
                <c:pt idx="0">
                  <c:v>407.195761</c:v>
                </c:pt>
                <c:pt idx="1">
                  <c:v>334.48161800000003</c:v>
                </c:pt>
                <c:pt idx="2">
                  <c:v>351.43115500000005</c:v>
                </c:pt>
                <c:pt idx="3">
                  <c:v>294.89208600000001</c:v>
                </c:pt>
                <c:pt idx="4">
                  <c:v>320.13300699999996</c:v>
                </c:pt>
                <c:pt idx="5">
                  <c:v>260.87599299999999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1E-4FD0-8E82-17407FA0E629}"/>
            </c:ext>
          </c:extLst>
        </c:ser>
        <c:ser>
          <c:idx val="12"/>
          <c:order val="12"/>
          <c:tx>
            <c:strRef>
              <c:f>'9'!$A$18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('9'!$B$18,'9'!$C$18,'9'!$E$18,'9'!$F$18,'9'!$H$18,'9'!$I$18)</c:f>
              <c:numCache>
                <c:formatCode>#\ ##0.0</c:formatCode>
                <c:ptCount val="6"/>
                <c:pt idx="0">
                  <c:v>508.56450699999999</c:v>
                </c:pt>
                <c:pt idx="1">
                  <c:v>353.50752000000006</c:v>
                </c:pt>
                <c:pt idx="2">
                  <c:v>462.95359599999995</c:v>
                </c:pt>
                <c:pt idx="3">
                  <c:v>347.30922700000002</c:v>
                </c:pt>
                <c:pt idx="4">
                  <c:v>515.48934399999996</c:v>
                </c:pt>
                <c:pt idx="5">
                  <c:v>363.52192300000002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1E-4FD0-8E82-17407FA0E629}"/>
            </c:ext>
          </c:extLst>
        </c:ser>
        <c:ser>
          <c:idx val="13"/>
          <c:order val="13"/>
          <c:tx>
            <c:strRef>
              <c:f>'9'!$A$19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('9'!$B$19,'9'!$C$19,'9'!$E$19,'9'!$F$19,'9'!$H$19,'9'!$I$19)</c:f>
              <c:numCache>
                <c:formatCode>#\ ##0.0</c:formatCode>
                <c:ptCount val="6"/>
                <c:pt idx="0">
                  <c:v>1.23E-3</c:v>
                </c:pt>
                <c:pt idx="1">
                  <c:v>0</c:v>
                </c:pt>
                <c:pt idx="2">
                  <c:v>1.9E-3</c:v>
                </c:pt>
                <c:pt idx="3">
                  <c:v>0</c:v>
                </c:pt>
                <c:pt idx="4">
                  <c:v>2.4559999999999998E-2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1E-4FD0-8E82-17407FA0E629}"/>
            </c:ext>
          </c:extLst>
        </c:ser>
        <c:ser>
          <c:idx val="14"/>
          <c:order val="14"/>
          <c:tx>
            <c:strRef>
              <c:f>'9'!$A$20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('9'!$B$20,'9'!$C$20,'9'!$E$20,'9'!$F$20,'9'!$H$20,'9'!$I$20)</c:f>
              <c:numCache>
                <c:formatCode>#\ ##0.0</c:formatCode>
                <c:ptCount val="6"/>
                <c:pt idx="0">
                  <c:v>62.450177000000011</c:v>
                </c:pt>
                <c:pt idx="1">
                  <c:v>21.899357999999999</c:v>
                </c:pt>
                <c:pt idx="2">
                  <c:v>28.459222999999998</c:v>
                </c:pt>
                <c:pt idx="3">
                  <c:v>7.0890899999999997</c:v>
                </c:pt>
                <c:pt idx="4">
                  <c:v>9.6838830000000016</c:v>
                </c:pt>
                <c:pt idx="5">
                  <c:v>3.1657789999999997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1E-4FD0-8E82-17407FA0E629}"/>
            </c:ext>
          </c:extLst>
        </c:ser>
        <c:ser>
          <c:idx val="15"/>
          <c:order val="15"/>
          <c:tx>
            <c:strRef>
              <c:f>'9'!$A$21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Leden</c:v>
                  </c:pt>
                  <c:pt idx="2">
                    <c:v>Únor</c:v>
                  </c:pt>
                  <c:pt idx="4">
                    <c:v>Březen</c:v>
                  </c:pt>
                </c:lvl>
              </c:multiLvlStrCache>
            </c:multiLvlStrRef>
          </c:cat>
          <c:val>
            <c:numRef>
              <c:f>('9'!$B$21,'9'!$C$21,'9'!$E$21,'9'!$F$21,'9'!$H$21,'9'!$I$21)</c:f>
              <c:numCache>
                <c:formatCode>#\ ##0.0</c:formatCode>
                <c:ptCount val="6"/>
                <c:pt idx="0">
                  <c:v>4960.9506570000003</c:v>
                </c:pt>
                <c:pt idx="1">
                  <c:v>1850.7914030000002</c:v>
                </c:pt>
                <c:pt idx="2">
                  <c:v>3516.5606559999983</c:v>
                </c:pt>
                <c:pt idx="3">
                  <c:v>1360.2676020000006</c:v>
                </c:pt>
                <c:pt idx="4">
                  <c:v>2676.7817210000003</c:v>
                </c:pt>
                <c:pt idx="5">
                  <c:v>1009.9699099999999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31E-4FD0-8E82-17407FA0E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475072"/>
        <c:axId val="295476608"/>
      </c:barChart>
      <c:catAx>
        <c:axId val="29547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476608"/>
        <c:crosses val="autoZero"/>
        <c:auto val="1"/>
        <c:lblAlgn val="ctr"/>
        <c:lblOffset val="100"/>
        <c:noMultiLvlLbl val="0"/>
      </c:catAx>
      <c:valAx>
        <c:axId val="29547660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5475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paliv na výrobě tepla z KVET</a:t>
            </a:r>
          </a:p>
        </c:rich>
      </c:tx>
      <c:layout>
        <c:manualLayout>
          <c:xMode val="edge"/>
          <c:yMode val="edge"/>
          <c:x val="1.2365513134387615E-2"/>
          <c:y val="1.42483704925473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27201746840469"/>
          <c:y val="0.12741290273775357"/>
          <c:w val="0.56024199194582802"/>
          <c:h val="0.8829528445022656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4B4-4EC7-B98F-E0BEFB0BE8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4B4-4EC7-B98F-E0BEFB0BE8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64B4-4EC7-B98F-E0BEFB0BE8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A-64B4-4EC7-B98F-E0BEFB0BE8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C-64B4-4EC7-B98F-E0BEFB0BE867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64B4-4EC7-B98F-E0BEFB0BE867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D-64B4-4EC7-B98F-E0BEFB0BE867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E-64B4-4EC7-B98F-E0BEFB0BE867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F-64B4-4EC7-B98F-E0BEFB0BE867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10-64B4-4EC7-B98F-E0BEFB0BE867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A-8459-4506-9FF0-C9D71A85D7B8}"/>
              </c:ext>
            </c:extLst>
          </c:dPt>
          <c:dPt>
            <c:idx val="12"/>
            <c:bubble3D val="0"/>
            <c:spPr>
              <a:pattFill prst="ltUpDiag">
                <a:fgClr>
                  <a:schemeClr val="tx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8459-4506-9FF0-C9D71A85D7B8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1-64B4-4EC7-B98F-E0BEFB0BE867}"/>
              </c:ext>
            </c:extLst>
          </c:dPt>
          <c:dPt>
            <c:idx val="14"/>
            <c:bubble3D val="0"/>
            <c:spPr>
              <a:pattFill prst="ltUpDiag">
                <a:fgClr>
                  <a:schemeClr val="accent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2-64B4-4EC7-B98F-E0BEFB0BE867}"/>
              </c:ext>
            </c:extLst>
          </c:dPt>
          <c:dPt>
            <c:idx val="15"/>
            <c:bubble3D val="0"/>
            <c:spPr>
              <a:pattFill prst="ltUpDiag">
                <a:fgClr>
                  <a:schemeClr val="accent6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64B4-4EC7-B98F-E0BEFB0BE867}"/>
              </c:ext>
            </c:extLst>
          </c:dPt>
          <c:dLbls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4B4-4EC7-B98F-E0BEFB0BE8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B4-4EC7-B98F-E0BEFB0BE8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B4-4EC7-B98F-E0BEFB0BE8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B4-4EC7-B98F-E0BEFB0BE867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4B4-4EC7-B98F-E0BEFB0BE8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B4-4EC7-B98F-E0BEFB0BE8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B4-4EC7-B98F-E0BEFB0BE867}"/>
                </c:ext>
              </c:extLst>
            </c:dLbl>
            <c:dLbl>
              <c:idx val="9"/>
              <c:layout>
                <c:manualLayout>
                  <c:x val="-0.15155980502437194"/>
                  <c:y val="-2.265608294973717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B4-4EC7-B98F-E0BEFB0BE8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B4-4EC7-B98F-E0BEFB0BE867}"/>
                </c:ext>
              </c:extLst>
            </c:dLbl>
            <c:dLbl>
              <c:idx val="12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459-4506-9FF0-C9D71A85D7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B4-4EC7-B98F-E0BEFB0BE8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B4-4EC7-B98F-E0BEFB0BE867}"/>
                </c:ext>
              </c:extLst>
            </c:dLbl>
            <c:dLbl>
              <c:idx val="15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64B4-4EC7-B98F-E0BEFB0BE86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'9'!$A$6:$A$21</c:f>
              <c:strCache>
                <c:ptCount val="16"/>
                <c:pt idx="0">
                  <c:v>Biomasa</c:v>
                </c:pt>
                <c:pt idx="1">
                  <c:v>Bioplyn</c:v>
                </c:pt>
                <c:pt idx="2">
                  <c:v>Černé uhlí</c:v>
                </c:pt>
                <c:pt idx="3">
                  <c:v>Elektrická energie</c:v>
                </c:pt>
                <c:pt idx="4">
                  <c:v>Energie prostředí (tepelné čerpadlo)</c:v>
                </c:pt>
                <c:pt idx="5">
                  <c:v>Energie Slunce (solární kolektor)</c:v>
                </c:pt>
                <c:pt idx="6">
                  <c:v>Hnědé uhlí</c:v>
                </c:pt>
                <c:pt idx="7">
                  <c:v>Jaderné palivo</c:v>
                </c:pt>
                <c:pt idx="8">
                  <c:v>Koks</c:v>
                </c:pt>
                <c:pt idx="9">
                  <c:v>Odpadní teplo</c:v>
                </c:pt>
                <c:pt idx="10">
                  <c:v>Ostatní kapalná paliva</c:v>
                </c:pt>
                <c:pt idx="11">
                  <c:v>Ostatní pevná paliva</c:v>
                </c:pt>
                <c:pt idx="12">
                  <c:v>Ostatní plyny</c:v>
                </c:pt>
                <c:pt idx="13">
                  <c:v>Ostatní</c:v>
                </c:pt>
                <c:pt idx="14">
                  <c:v>Topné oleje</c:v>
                </c:pt>
                <c:pt idx="15">
                  <c:v>Zemní plyn</c:v>
                </c:pt>
              </c:strCache>
            </c:strRef>
          </c:cat>
          <c:val>
            <c:numRef>
              <c:f>'9'!$L$6:$L$21</c:f>
              <c:numCache>
                <c:formatCode>#\ ##0.0</c:formatCode>
                <c:ptCount val="16"/>
                <c:pt idx="0">
                  <c:v>5619.1037380000007</c:v>
                </c:pt>
                <c:pt idx="1">
                  <c:v>585.40453600000023</c:v>
                </c:pt>
                <c:pt idx="2">
                  <c:v>2124.4029019999998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15171.272255</c:v>
                </c:pt>
                <c:pt idx="7">
                  <c:v>0</c:v>
                </c:pt>
                <c:pt idx="8">
                  <c:v>0</c:v>
                </c:pt>
                <c:pt idx="9">
                  <c:v>261.402716</c:v>
                </c:pt>
                <c:pt idx="10">
                  <c:v>56.827748</c:v>
                </c:pt>
                <c:pt idx="11">
                  <c:v>890.24969700000008</c:v>
                </c:pt>
                <c:pt idx="12">
                  <c:v>1064.3386700000001</c:v>
                </c:pt>
                <c:pt idx="13">
                  <c:v>0</c:v>
                </c:pt>
                <c:pt idx="14">
                  <c:v>32.154226999999999</c:v>
                </c:pt>
                <c:pt idx="15">
                  <c:v>4221.0289150000008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B4-4EC7-B98F-E0BEFB0BE86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8B3-4745-A9F7-2CB7F9482BEE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8B3-4745-A9F7-2CB7F9482BEE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8B3-4745-A9F7-2CB7F9482BEE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8B3-4745-A9F7-2CB7F9482BEE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38B3-4745-A9F7-2CB7F9482BEE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8B3-4745-A9F7-2CB7F9482BEE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38B3-4745-A9F7-2CB7F9482BEE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38B3-4745-A9F7-2CB7F9482BEE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38B3-4745-A9F7-2CB7F9482BEE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38B3-4745-A9F7-2CB7F9482BEE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38B3-4745-A9F7-2CB7F9482BEE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38B3-4745-A9F7-2CB7F9482BEE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38B3-4745-A9F7-2CB7F9482BEE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38B3-4745-A9F7-2CB7F9482BEE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38B3-4745-A9F7-2CB7F9482BEE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38B3-4745-A9F7-2CB7F948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Brutto výroba tepla (TJ)</a:t>
            </a:r>
          </a:p>
        </c:rich>
      </c:tx>
      <c:layout>
        <c:manualLayout>
          <c:xMode val="edge"/>
          <c:yMode val="edge"/>
          <c:x val="2.1835448443131076E-3"/>
          <c:y val="6.0430953590930982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'10.1'!$H$5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'10.1'!$B$5:$E$5</c:f>
              <c:numCache>
                <c:formatCode>#\ ##0.0</c:formatCode>
                <c:ptCount val="4"/>
                <c:pt idx="0">
                  <c:v>59492.390077321405</c:v>
                </c:pt>
                <c:pt idx="1">
                  <c:v>33647.194626035664</c:v>
                </c:pt>
                <c:pt idx="2">
                  <c:v>26175.937773657737</c:v>
                </c:pt>
                <c:pt idx="3">
                  <c:v>50852.251834295188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1-4FA4-8A90-31289B13B312}"/>
            </c:ext>
          </c:extLst>
        </c:ser>
        <c:ser>
          <c:idx val="1"/>
          <c:order val="1"/>
          <c:tx>
            <c:strRef>
              <c:f>'10.1'!$H$6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'10.1'!$B$6:$E$6</c:f>
              <c:numCache>
                <c:formatCode>#\ ##0.0</c:formatCode>
                <c:ptCount val="4"/>
                <c:pt idx="0">
                  <c:v>59760.704269635316</c:v>
                </c:pt>
                <c:pt idx="1">
                  <c:v>28688.566620999998</c:v>
                </c:pt>
                <c:pt idx="2">
                  <c:v>24452.443356056858</c:v>
                </c:pt>
                <c:pt idx="3">
                  <c:v>50022.54916319999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1-4FA4-8A90-31289B13B312}"/>
            </c:ext>
          </c:extLst>
        </c:ser>
        <c:ser>
          <c:idx val="2"/>
          <c:order val="2"/>
          <c:tx>
            <c:strRef>
              <c:f>'10.1'!$H$7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'10.1'!$B$7:$E$7</c:f>
              <c:numCache>
                <c:formatCode>#\ ##0.0</c:formatCode>
                <c:ptCount val="4"/>
                <c:pt idx="0">
                  <c:v>55809.228224338687</c:v>
                </c:pt>
                <c:pt idx="1">
                  <c:v>32753.71361992339</c:v>
                </c:pt>
                <c:pt idx="2">
                  <c:v>24978.363623037163</c:v>
                </c:pt>
                <c:pt idx="3">
                  <c:v>48372.261379309275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1-4FA4-8A90-31289B13B312}"/>
            </c:ext>
          </c:extLst>
        </c:ser>
        <c:ser>
          <c:idx val="3"/>
          <c:order val="3"/>
          <c:tx>
            <c:v>2020</c:v>
          </c:tx>
          <c:spPr>
            <a:solidFill>
              <a:srgbClr val="C7CCD6"/>
            </a:solidFill>
          </c:spPr>
          <c:invertIfNegative val="0"/>
          <c:val>
            <c:numRef>
              <c:f>'10.1'!$B$8:$E$8</c:f>
              <c:numCache>
                <c:formatCode>#\ ##0.0</c:formatCode>
                <c:ptCount val="4"/>
                <c:pt idx="0">
                  <c:v>53528.76771021785</c:v>
                </c:pt>
                <c:pt idx="1">
                  <c:v>31489.553688778622</c:v>
                </c:pt>
                <c:pt idx="2">
                  <c:v>24527.664056400004</c:v>
                </c:pt>
                <c:pt idx="3">
                  <c:v>47371.722850400001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4-4693-8A06-821683EB311A}"/>
            </c:ext>
          </c:extLst>
        </c:ser>
        <c:ser>
          <c:idx val="4"/>
          <c:order val="4"/>
          <c:tx>
            <c:v>2021</c:v>
          </c:tx>
          <c:spPr>
            <a:solidFill>
              <a:srgbClr val="DF2B20"/>
            </a:solidFill>
          </c:spPr>
          <c:invertIfNegative val="0"/>
          <c:val>
            <c:numRef>
              <c:f>'10.1'!$B$9:$E$9</c:f>
              <c:numCache>
                <c:formatCode>#\ ##0.0</c:formatCode>
                <c:ptCount val="4"/>
                <c:pt idx="0">
                  <c:v>55541.375279728229</c:v>
                </c:pt>
                <c:pt idx="1">
                  <c:v>33762.132468309996</c:v>
                </c:pt>
                <c:pt idx="2">
                  <c:v>24376.239993047431</c:v>
                </c:pt>
                <c:pt idx="3">
                  <c:v>48025.460575200006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9-41A3-A116-D17EB565C8A1}"/>
            </c:ext>
          </c:extLst>
        </c:ser>
        <c:ser>
          <c:idx val="5"/>
          <c:order val="5"/>
          <c:tx>
            <c:v>2022</c:v>
          </c:tx>
          <c:spPr>
            <a:solidFill>
              <a:srgbClr val="E86159"/>
            </a:solidFill>
          </c:spPr>
          <c:invertIfNegative val="0"/>
          <c:val>
            <c:numRef>
              <c:f>'10.1'!$B$10:$E$10</c:f>
              <c:numCache>
                <c:formatCode>#\ ##0.0</c:formatCode>
                <c:ptCount val="4"/>
                <c:pt idx="0">
                  <c:v>51649.8799137733</c:v>
                </c:pt>
                <c:pt idx="1">
                  <c:v>30879.657070071997</c:v>
                </c:pt>
                <c:pt idx="2">
                  <c:v>24270.988412999999</c:v>
                </c:pt>
                <c:pt idx="3">
                  <c:v>44292.940444376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D-4D1F-882B-8BDB606A786C}"/>
            </c:ext>
          </c:extLst>
        </c:ser>
        <c:ser>
          <c:idx val="6"/>
          <c:order val="6"/>
          <c:tx>
            <c:v>2023</c:v>
          </c:tx>
          <c:spPr>
            <a:solidFill>
              <a:srgbClr val="F0948F"/>
            </a:solidFill>
            <a:ln>
              <a:solidFill>
                <a:srgbClr val="F0948F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F93-4B07-89B7-C07E0C0EBAD8}"/>
              </c:ext>
            </c:extLst>
          </c:dPt>
          <c:val>
            <c:numRef>
              <c:f>'10.1'!$B$11:$E$11</c:f>
              <c:numCache>
                <c:formatCode>#\ ##0.0</c:formatCode>
                <c:ptCount val="4"/>
                <c:pt idx="0">
                  <c:v>48006.112881209148</c:v>
                </c:pt>
                <c:pt idx="1">
                  <c:v>29478.211146895621</c:v>
                </c:pt>
                <c:pt idx="2">
                  <c:v>21441.523402999996</c:v>
                </c:pt>
                <c:pt idx="3">
                  <c:v>42149.674503999995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B-4ED2-853E-7906BF5A3208}"/>
            </c:ext>
          </c:extLst>
        </c:ser>
        <c:ser>
          <c:idx val="7"/>
          <c:order val="7"/>
          <c:tx>
            <c:v>2024</c:v>
          </c:tx>
          <c:spPr>
            <a:solidFill>
              <a:srgbClr val="F7C9C7"/>
            </a:solidFill>
          </c:spPr>
          <c:invertIfNegative val="0"/>
          <c:val>
            <c:numRef>
              <c:f>'10.1'!$B$12:$E$12</c:f>
              <c:numCache>
                <c:formatCode>#\ ##0.0</c:formatCode>
                <c:ptCount val="4"/>
                <c:pt idx="0">
                  <c:v>44946.430122999998</c:v>
                </c:pt>
                <c:pt idx="1">
                  <c:v>25432.945527</c:v>
                </c:pt>
                <c:pt idx="2">
                  <c:v>20203.737184000001</c:v>
                </c:pt>
                <c:pt idx="3">
                  <c:v>42253.749194000004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E-4AFF-B71E-33E2064EBEC9}"/>
            </c:ext>
          </c:extLst>
        </c:ser>
        <c:ser>
          <c:idx val="8"/>
          <c:order val="8"/>
          <c:tx>
            <c:v>2025</c:v>
          </c:tx>
          <c:spPr>
            <a:solidFill>
              <a:srgbClr val="000000"/>
            </a:solidFill>
          </c:spPr>
          <c:invertIfNegative val="0"/>
          <c:val>
            <c:numRef>
              <c:f>'10.1'!$B$13:$E$13</c:f>
              <c:numCache>
                <c:formatCode>#\ ##0.0</c:formatCode>
                <c:ptCount val="4"/>
                <c:pt idx="0">
                  <c:v>47740.327230999996</c:v>
                </c:pt>
                <c:pt idx="1">
                  <c:v>26025.743050999998</c:v>
                </c:pt>
                <c:pt idx="2">
                  <c:v>21016.82935</c:v>
                </c:pt>
                <c:pt idx="3">
                  <c:v>42551.557183999998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7-4BF6-BAB5-F73066C12E24}"/>
            </c:ext>
          </c:extLst>
        </c:ser>
        <c:ser>
          <c:idx val="9"/>
          <c:order val="9"/>
          <c:tx>
            <c:v>2026</c:v>
          </c:tx>
          <c:spPr>
            <a:solidFill>
              <a:srgbClr val="646363"/>
            </a:solidFill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val>
            <c:numRef>
              <c:f>'10.1'!$B$14:$E$14</c:f>
              <c:numCache>
                <c:formatCode>#\ ##0.0</c:formatCode>
                <c:ptCount val="4"/>
                <c:pt idx="0">
                  <c:v>46955.408681999994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52-48BE-8645-93564474B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96082432"/>
        <c:axId val="295764736"/>
      </c:barChart>
      <c:catAx>
        <c:axId val="2960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5764736"/>
        <c:crosses val="autoZero"/>
        <c:auto val="1"/>
        <c:lblAlgn val="ctr"/>
        <c:lblOffset val="100"/>
        <c:noMultiLvlLbl val="0"/>
      </c:catAx>
      <c:valAx>
        <c:axId val="295764736"/>
        <c:scaling>
          <c:orientation val="minMax"/>
          <c:max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608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752044327792359"/>
          <c:y val="0.8806898593420559"/>
          <c:w val="0.88247959071341253"/>
          <c:h val="9.141277113479479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(TJ)</a:t>
            </a:r>
          </a:p>
        </c:rich>
      </c:tx>
      <c:layout>
        <c:manualLayout>
          <c:xMode val="edge"/>
          <c:yMode val="edge"/>
          <c:x val="1.4794263872489634E-3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'10.1'!$H$5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'10.1'!$B$17:$E$17</c:f>
              <c:numCache>
                <c:formatCode>#\ ##0.0</c:formatCode>
                <c:ptCount val="4"/>
                <c:pt idx="0">
                  <c:v>37510.164867892709</c:v>
                </c:pt>
                <c:pt idx="1">
                  <c:v>16101.258851967654</c:v>
                </c:pt>
                <c:pt idx="2">
                  <c:v>10892.098498398203</c:v>
                </c:pt>
                <c:pt idx="3">
                  <c:v>29809.263052627972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3-45FB-A5FA-CD79BCEC54C0}"/>
            </c:ext>
          </c:extLst>
        </c:ser>
        <c:ser>
          <c:idx val="1"/>
          <c:order val="1"/>
          <c:tx>
            <c:strRef>
              <c:f>'10.1'!$H$6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'10.1'!$B$18:$E$18</c:f>
              <c:numCache>
                <c:formatCode>#\ ##0.0</c:formatCode>
                <c:ptCount val="4"/>
                <c:pt idx="0">
                  <c:v>38059.708081806333</c:v>
                </c:pt>
                <c:pt idx="1">
                  <c:v>12376.442392000001</c:v>
                </c:pt>
                <c:pt idx="2">
                  <c:v>9704.6084629196266</c:v>
                </c:pt>
                <c:pt idx="3">
                  <c:v>28893.454441721136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3-45FB-A5FA-CD79BCEC54C0}"/>
            </c:ext>
          </c:extLst>
        </c:ser>
        <c:ser>
          <c:idx val="2"/>
          <c:order val="2"/>
          <c:tx>
            <c:strRef>
              <c:f>'10.1'!$H$7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'10.1'!$B$19:$E$19</c:f>
              <c:numCache>
                <c:formatCode>#\ ##0.0</c:formatCode>
                <c:ptCount val="4"/>
                <c:pt idx="0">
                  <c:v>34400.185867995431</c:v>
                </c:pt>
                <c:pt idx="1">
                  <c:v>15804.078629958018</c:v>
                </c:pt>
                <c:pt idx="2">
                  <c:v>10045.79911108522</c:v>
                </c:pt>
                <c:pt idx="3">
                  <c:v>27517.002409825865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3-45FB-A5FA-CD79BCEC54C0}"/>
            </c:ext>
          </c:extLst>
        </c:ser>
        <c:ser>
          <c:idx val="3"/>
          <c:order val="3"/>
          <c:tx>
            <c:v>2020</c:v>
          </c:tx>
          <c:spPr>
            <a:solidFill>
              <a:srgbClr val="C7CCD6"/>
            </a:solidFill>
          </c:spPr>
          <c:invertIfNegative val="0"/>
          <c:val>
            <c:numRef>
              <c:f>'10.1'!$B$20:$E$20</c:f>
              <c:numCache>
                <c:formatCode>#\ ##0.0</c:formatCode>
                <c:ptCount val="4"/>
                <c:pt idx="0">
                  <c:v>32870.945788518613</c:v>
                </c:pt>
                <c:pt idx="1">
                  <c:v>14818.914658930849</c:v>
                </c:pt>
                <c:pt idx="2">
                  <c:v>9700.1600115525835</c:v>
                </c:pt>
                <c:pt idx="3">
                  <c:v>28538.475790229295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E-49CF-90D6-9A641DF48C49}"/>
            </c:ext>
          </c:extLst>
        </c:ser>
        <c:ser>
          <c:idx val="4"/>
          <c:order val="4"/>
          <c:tx>
            <c:v>2021</c:v>
          </c:tx>
          <c:spPr>
            <a:solidFill>
              <a:srgbClr val="DF2B20"/>
            </a:solidFill>
          </c:spPr>
          <c:invertIfNegative val="0"/>
          <c:val>
            <c:numRef>
              <c:f>'10.1'!$B$21:$E$21</c:f>
              <c:numCache>
                <c:formatCode>#\ ##0.0</c:formatCode>
                <c:ptCount val="4"/>
                <c:pt idx="0">
                  <c:v>35884.338605227051</c:v>
                </c:pt>
                <c:pt idx="1">
                  <c:v>17769.04911468277</c:v>
                </c:pt>
                <c:pt idx="2">
                  <c:v>9774.41938479083</c:v>
                </c:pt>
                <c:pt idx="3">
                  <c:v>29062.793518273029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4-4FFC-993F-690CD845D8F9}"/>
            </c:ext>
          </c:extLst>
        </c:ser>
        <c:ser>
          <c:idx val="5"/>
          <c:order val="5"/>
          <c:tx>
            <c:v>2022</c:v>
          </c:tx>
          <c:spPr>
            <a:solidFill>
              <a:srgbClr val="E86159"/>
            </a:solidFill>
          </c:spPr>
          <c:invertIfNegative val="0"/>
          <c:val>
            <c:numRef>
              <c:f>'10.1'!$B$22:$E$22</c:f>
              <c:numCache>
                <c:formatCode>#\ ##0.0</c:formatCode>
                <c:ptCount val="4"/>
                <c:pt idx="0">
                  <c:v>31881.908243022164</c:v>
                </c:pt>
                <c:pt idx="1">
                  <c:v>14755.739691572808</c:v>
                </c:pt>
                <c:pt idx="2">
                  <c:v>9897.3190016545013</c:v>
                </c:pt>
                <c:pt idx="3">
                  <c:v>25535.021715121322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B-436D-8C94-E0C09588B35C}"/>
            </c:ext>
          </c:extLst>
        </c:ser>
        <c:ser>
          <c:idx val="6"/>
          <c:order val="6"/>
          <c:tx>
            <c:v>2023</c:v>
          </c:tx>
          <c:spPr>
            <a:solidFill>
              <a:srgbClr val="F0948F"/>
            </a:solidFill>
          </c:spPr>
          <c:invertIfNegative val="0"/>
          <c:val>
            <c:numRef>
              <c:f>'10.1'!$B$23:$E$23</c:f>
              <c:numCache>
                <c:formatCode>#\ ##0.0</c:formatCode>
                <c:ptCount val="4"/>
                <c:pt idx="0">
                  <c:v>29537.161911276286</c:v>
                </c:pt>
                <c:pt idx="1">
                  <c:v>14379.329966146561</c:v>
                </c:pt>
                <c:pt idx="2">
                  <c:v>8040.447451</c:v>
                </c:pt>
                <c:pt idx="3">
                  <c:v>23982.614303095688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C-4156-9CFB-A95BEAD296F0}"/>
            </c:ext>
          </c:extLst>
        </c:ser>
        <c:ser>
          <c:idx val="7"/>
          <c:order val="7"/>
          <c:tx>
            <c:v>2024</c:v>
          </c:tx>
          <c:spPr>
            <a:solidFill>
              <a:srgbClr val="F7C9C7"/>
            </a:solidFill>
          </c:spPr>
          <c:invertIfNegative val="0"/>
          <c:val>
            <c:numRef>
              <c:f>'10.1'!$B$24:$E$24</c:f>
              <c:numCache>
                <c:formatCode>#\ ##0.0</c:formatCode>
                <c:ptCount val="4"/>
                <c:pt idx="0">
                  <c:v>27473.734489999995</c:v>
                </c:pt>
                <c:pt idx="1">
                  <c:v>11714.858453000001</c:v>
                </c:pt>
                <c:pt idx="2">
                  <c:v>8173.2212310000014</c:v>
                </c:pt>
                <c:pt idx="3">
                  <c:v>25640.774159000001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9-43CE-9CBB-2FA595C58F94}"/>
            </c:ext>
          </c:extLst>
        </c:ser>
        <c:ser>
          <c:idx val="8"/>
          <c:order val="8"/>
          <c:tx>
            <c:v>2025</c:v>
          </c:tx>
          <c:spPr>
            <a:solidFill>
              <a:srgbClr val="000000"/>
            </a:solidFill>
          </c:spPr>
          <c:invertIfNegative val="0"/>
          <c:val>
            <c:numRef>
              <c:f>'10.1'!$B$25:$E$25</c:f>
              <c:numCache>
                <c:formatCode>#\ ##0.0</c:formatCode>
                <c:ptCount val="4"/>
                <c:pt idx="0">
                  <c:v>30010.318861999993</c:v>
                </c:pt>
                <c:pt idx="1">
                  <c:v>12492.291046</c:v>
                </c:pt>
                <c:pt idx="2">
                  <c:v>8395.3319199999987</c:v>
                </c:pt>
                <c:pt idx="3">
                  <c:v>26195.149057999999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9-49E0-9F4A-83038E377F26}"/>
            </c:ext>
          </c:extLst>
        </c:ser>
        <c:ser>
          <c:idx val="9"/>
          <c:order val="9"/>
          <c:tx>
            <c:v>2026</c:v>
          </c:tx>
          <c:spPr>
            <a:solidFill>
              <a:srgbClr val="646363"/>
            </a:solidFill>
            <a:effectLst>
              <a:outerShdw blurRad="50800" dist="50800" dir="5400000" algn="ctr" rotWithShape="0">
                <a:srgbClr val="F0948F"/>
              </a:outerShdw>
            </a:effectLst>
          </c:spPr>
          <c:invertIfNegative val="0"/>
          <c:val>
            <c:numRef>
              <c:f>'10.1'!$B$26:$E$26</c:f>
              <c:numCache>
                <c:formatCode>#\ ##0.0</c:formatCode>
                <c:ptCount val="4"/>
                <c:pt idx="0">
                  <c:v>30358.670829999999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2-42A1-A651-C0409FDD8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95805696"/>
        <c:axId val="295807232"/>
      </c:barChart>
      <c:catAx>
        <c:axId val="29580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95807232"/>
        <c:crosses val="autoZero"/>
        <c:auto val="1"/>
        <c:lblAlgn val="ctr"/>
        <c:lblOffset val="100"/>
        <c:noMultiLvlLbl val="0"/>
      </c:catAx>
      <c:valAx>
        <c:axId val="295807232"/>
        <c:scaling>
          <c:orientation val="minMax"/>
          <c:max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5805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5940070505287893E-2"/>
          <c:y val="0.86962880651804431"/>
          <c:w val="0.86378742160447064"/>
          <c:h val="0.1303711938864723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Meziroční změna (%)</a:t>
            </a:r>
          </a:p>
        </c:rich>
      </c:tx>
      <c:layout>
        <c:manualLayout>
          <c:xMode val="edge"/>
          <c:yMode val="edge"/>
          <c:x val="1.5914139445440609E-2"/>
          <c:y val="7.9412348620210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238371319203765E-2"/>
          <c:y val="0.17729298250025788"/>
          <c:w val="0.87790067825680207"/>
          <c:h val="0.54274706793742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'10.2'!$A$15</c:f>
              <c:strCache>
                <c:ptCount val="1"/>
                <c:pt idx="0">
                  <c:v>Meziroční změna-výroba tepla brutto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val>
            <c:numRef>
              <c:f>'10.2'!$B$15:$M$15</c:f>
              <c:numCache>
                <c:formatCode>0.0%</c:formatCode>
                <c:ptCount val="12"/>
                <c:pt idx="0">
                  <c:v>7.1487482030428887E-2</c:v>
                </c:pt>
                <c:pt idx="1">
                  <c:v>-7.7038287245445786E-2</c:v>
                </c:pt>
                <c:pt idx="2">
                  <c:v>-5.8851918296119528E-2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1-4267-BCC9-0ED9F1BA0328}"/>
            </c:ext>
          </c:extLst>
        </c:ser>
        <c:ser>
          <c:idx val="1"/>
          <c:order val="1"/>
          <c:tx>
            <c:strRef>
              <c:f>'10.2'!$A$27</c:f>
              <c:strCache>
                <c:ptCount val="1"/>
                <c:pt idx="0">
                  <c:v>Meziroční změna-dodávky tepla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val>
            <c:numRef>
              <c:f>'10.2'!$B$27:$M$27</c:f>
              <c:numCache>
                <c:formatCode>0.0%</c:formatCode>
                <c:ptCount val="12"/>
                <c:pt idx="0">
                  <c:v>0.12432063768497492</c:v>
                </c:pt>
                <c:pt idx="1">
                  <c:v>-7.3526698372991417E-2</c:v>
                </c:pt>
                <c:pt idx="2">
                  <c:v>-3.5935230223987938E-2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1-4267-BCC9-0ED9F1BA0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95947264"/>
        <c:axId val="295949056"/>
      </c:barChart>
      <c:catAx>
        <c:axId val="2959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800"/>
            </a:pPr>
            <a:endParaRPr lang="cs-CZ"/>
          </a:p>
        </c:txPr>
        <c:crossAx val="295949056"/>
        <c:crosses val="autoZero"/>
        <c:auto val="1"/>
        <c:lblAlgn val="ctr"/>
        <c:lblOffset val="100"/>
        <c:noMultiLvlLbl val="0"/>
      </c:catAx>
      <c:valAx>
        <c:axId val="295949056"/>
        <c:scaling>
          <c:orientation val="minMax"/>
          <c:max val="0.1500000000000000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/>
            </a:pPr>
            <a:endParaRPr lang="cs-CZ"/>
          </a:p>
        </c:txPr>
        <c:crossAx val="295947264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"/>
          <c:y val="0.86033448729017903"/>
          <c:w val="0.949457807340094"/>
          <c:h val="0.13688820586081379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Výroba tepla brutto (TJ)</a:t>
            </a:r>
          </a:p>
        </c:rich>
      </c:tx>
      <c:layout>
        <c:manualLayout>
          <c:xMode val="edge"/>
          <c:yMode val="edge"/>
          <c:x val="1.0013779527559072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numRef>
              <c:f>'10.2'!$B$31:$M$31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'10.2'!$B$34:$M$34</c:f>
              <c:numCache>
                <c:formatCode>#\ ##0.0</c:formatCode>
                <c:ptCount val="12"/>
                <c:pt idx="0">
                  <c:v>17271.858659492998</c:v>
                </c:pt>
                <c:pt idx="1">
                  <c:v>13612.464886</c:v>
                </c:pt>
                <c:pt idx="2">
                  <c:v>12876.706660999998</c:v>
                </c:pt>
                <c:pt idx="3">
                  <c:v>10129.228413999999</c:v>
                </c:pt>
                <c:pt idx="4">
                  <c:v>8104.0154730000013</c:v>
                </c:pt>
                <c:pt idx="5">
                  <c:v>6821.9287780000004</c:v>
                </c:pt>
                <c:pt idx="6">
                  <c:v>6486.0417599999992</c:v>
                </c:pt>
                <c:pt idx="7">
                  <c:v>6271.9956180000017</c:v>
                </c:pt>
                <c:pt idx="8">
                  <c:v>7309.5027709999986</c:v>
                </c:pt>
                <c:pt idx="9">
                  <c:v>10568.480660000001</c:v>
                </c:pt>
                <c:pt idx="10">
                  <c:v>14270.517816999996</c:v>
                </c:pt>
                <c:pt idx="11">
                  <c:v>16406.202335999998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D-48C2-9AED-44B48B7244AD}"/>
            </c:ext>
          </c:extLst>
        </c:ser>
        <c:ser>
          <c:idx val="1"/>
          <c:order val="1"/>
          <c:tx>
            <c:strRef>
              <c:f>'10.2'!$A$35</c:f>
              <c:strCache>
                <c:ptCount val="1"/>
                <c:pt idx="0">
                  <c:v>Rozsah 2017-2025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cat>
            <c:numRef>
              <c:f>'10.2'!$B$31:$M$31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'10.2'!$B$35:$M$35</c:f>
              <c:numCache>
                <c:formatCode>#\ ##0.0</c:formatCode>
                <c:ptCount val="12"/>
                <c:pt idx="0">
                  <c:v>7517.7556730877841</c:v>
                </c:pt>
                <c:pt idx="1">
                  <c:v>6280.7015009108418</c:v>
                </c:pt>
                <c:pt idx="2">
                  <c:v>6785.6197793056217</c:v>
                </c:pt>
                <c:pt idx="3">
                  <c:v>4159.0995928589327</c:v>
                </c:pt>
                <c:pt idx="4">
                  <c:v>3844.6587991386859</c:v>
                </c:pt>
                <c:pt idx="5">
                  <c:v>1760.8107794000016</c:v>
                </c:pt>
                <c:pt idx="6">
                  <c:v>1538.0636264000004</c:v>
                </c:pt>
                <c:pt idx="7">
                  <c:v>1776.4025011524236</c:v>
                </c:pt>
                <c:pt idx="8">
                  <c:v>3025.2993804956304</c:v>
                </c:pt>
                <c:pt idx="9">
                  <c:v>2872.0831456680226</c:v>
                </c:pt>
                <c:pt idx="10">
                  <c:v>3058.2476802944257</c:v>
                </c:pt>
                <c:pt idx="11">
                  <c:v>3724.9164853999973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D-48C2-9AED-44B48B72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420784"/>
        <c:axId val="858419144"/>
      </c:areaChart>
      <c:lineChart>
        <c:grouping val="standard"/>
        <c:varyColors val="0"/>
        <c:ser>
          <c:idx val="2"/>
          <c:order val="2"/>
          <c:tx>
            <c:strRef>
              <c:f>'10.2'!$A$36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23306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'10.2'!$B$36:$M$36</c:f>
              <c:numCache>
                <c:formatCode>#\ ##0.0</c:formatCode>
                <c:ptCount val="12"/>
                <c:pt idx="0">
                  <c:v>17776.669269999995</c:v>
                </c:pt>
                <c:pt idx="1">
                  <c:v>16072.978868999999</c:v>
                </c:pt>
                <c:pt idx="2">
                  <c:v>13890.679092</c:v>
                </c:pt>
                <c:pt idx="3">
                  <c:v>10129.228413999999</c:v>
                </c:pt>
                <c:pt idx="4">
                  <c:v>9074.5858589999989</c:v>
                </c:pt>
                <c:pt idx="5">
                  <c:v>6821.9287780000004</c:v>
                </c:pt>
                <c:pt idx="6">
                  <c:v>6698.5725780000002</c:v>
                </c:pt>
                <c:pt idx="7">
                  <c:v>6715.0381390000011</c:v>
                </c:pt>
                <c:pt idx="8">
                  <c:v>7603.2186329999995</c:v>
                </c:pt>
                <c:pt idx="9">
                  <c:v>11558.006442999998</c:v>
                </c:pt>
                <c:pt idx="10">
                  <c:v>14587.348405000001</c:v>
                </c:pt>
                <c:pt idx="11">
                  <c:v>16406.202335999998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D-48C2-9AED-44B48B7244AD}"/>
            </c:ext>
          </c:extLst>
        </c:ser>
        <c:ser>
          <c:idx val="3"/>
          <c:order val="3"/>
          <c:tx>
            <c:strRef>
              <c:f>'10.2'!$A$37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DF2B20"/>
              </a:solidFill>
              <a:round/>
            </a:ln>
            <a:effectLst/>
          </c:spPr>
          <c:marker>
            <c:symbol val="none"/>
          </c:marker>
          <c:val>
            <c:numRef>
              <c:f>'10.2'!$B$37:$M$37</c:f>
              <c:numCache>
                <c:formatCode>#\ ##0.0</c:formatCode>
                <c:ptCount val="12"/>
                <c:pt idx="0">
                  <c:v>19047.478594999997</c:v>
                </c:pt>
                <c:pt idx="1">
                  <c:v>14834.744105999996</c:v>
                </c:pt>
                <c:pt idx="2">
                  <c:v>13073.185981000001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AD-48C2-9AED-44B48B72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420784"/>
        <c:axId val="858419144"/>
      </c:lineChart>
      <c:catAx>
        <c:axId val="85842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8419144"/>
        <c:crosses val="autoZero"/>
        <c:auto val="1"/>
        <c:lblAlgn val="ctr"/>
        <c:lblOffset val="100"/>
        <c:noMultiLvlLbl val="0"/>
      </c:catAx>
      <c:valAx>
        <c:axId val="858419144"/>
        <c:scaling>
          <c:orientation val="minMax"/>
          <c:max val="250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842078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(TJ)</a:t>
            </a:r>
          </a:p>
        </c:rich>
      </c:tx>
      <c:layout>
        <c:manualLayout>
          <c:xMode val="edge"/>
          <c:yMode val="edge"/>
          <c:x val="1.0013779527559072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numRef>
              <c:f>'10.2'!$B$31:$M$31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'10.2'!$B$41:$M$41</c:f>
              <c:numCache>
                <c:formatCode>#\ ##0.0</c:formatCode>
                <c:ptCount val="12"/>
                <c:pt idx="0">
                  <c:v>10502.688458235476</c:v>
                </c:pt>
                <c:pt idx="1">
                  <c:v>8188.6469299999972</c:v>
                </c:pt>
                <c:pt idx="2">
                  <c:v>7516.9039679999996</c:v>
                </c:pt>
                <c:pt idx="3">
                  <c:v>5385.6958020000002</c:v>
                </c:pt>
                <c:pt idx="4">
                  <c:v>3464.0072140000007</c:v>
                </c:pt>
                <c:pt idx="5">
                  <c:v>2675.2117450000001</c:v>
                </c:pt>
                <c:pt idx="6">
                  <c:v>2450.8204420000002</c:v>
                </c:pt>
                <c:pt idx="7">
                  <c:v>2500.1212150000006</c:v>
                </c:pt>
                <c:pt idx="8">
                  <c:v>2795.0587320000004</c:v>
                </c:pt>
                <c:pt idx="9">
                  <c:v>5048.0970149296772</c:v>
                </c:pt>
                <c:pt idx="10">
                  <c:v>8480.3642282333603</c:v>
                </c:pt>
                <c:pt idx="11">
                  <c:v>10454.153059932652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B-4C13-B82D-3DFA15E37B36}"/>
            </c:ext>
          </c:extLst>
        </c:ser>
        <c:ser>
          <c:idx val="1"/>
          <c:order val="1"/>
          <c:tx>
            <c:strRef>
              <c:f>'10.2'!$A$42</c:f>
              <c:strCache>
                <c:ptCount val="1"/>
                <c:pt idx="0">
                  <c:v>Rozsah 2017-2025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cat>
            <c:numRef>
              <c:f>'10.2'!$B$31:$M$31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'10.2'!$B$42:$M$42</c:f>
              <c:numCache>
                <c:formatCode>#\ ##0.0</c:formatCode>
                <c:ptCount val="12"/>
                <c:pt idx="0">
                  <c:v>5974.1337215315107</c:v>
                </c:pt>
                <c:pt idx="1">
                  <c:v>4898.5749422998997</c:v>
                </c:pt>
                <c:pt idx="2">
                  <c:v>5058.5124104068918</c:v>
                </c:pt>
                <c:pt idx="3">
                  <c:v>3216.6129957396352</c:v>
                </c:pt>
                <c:pt idx="4">
                  <c:v>2569.8998787347123</c:v>
                </c:pt>
                <c:pt idx="5">
                  <c:v>559.62473994255743</c:v>
                </c:pt>
                <c:pt idx="6">
                  <c:v>592.80372320310289</c:v>
                </c:pt>
                <c:pt idx="7">
                  <c:v>596.7164714329997</c:v>
                </c:pt>
                <c:pt idx="8">
                  <c:v>1993.157713153204</c:v>
                </c:pt>
                <c:pt idx="9">
                  <c:v>2233.2896830802065</c:v>
                </c:pt>
                <c:pt idx="10">
                  <c:v>1831.2306284812948</c:v>
                </c:pt>
                <c:pt idx="11">
                  <c:v>1975.156302742007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B-4C13-B82D-3DFA15E3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420784"/>
        <c:axId val="858419144"/>
      </c:areaChart>
      <c:lineChart>
        <c:grouping val="standard"/>
        <c:varyColors val="0"/>
        <c:ser>
          <c:idx val="2"/>
          <c:order val="2"/>
          <c:tx>
            <c:strRef>
              <c:f>'10.2'!$A$43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23306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'10.2'!$B$43:$M$43</c:f>
              <c:numCache>
                <c:formatCode>#\ ##0.0</c:formatCode>
                <c:ptCount val="12"/>
                <c:pt idx="0">
                  <c:v>11343.689448999998</c:v>
                </c:pt>
                <c:pt idx="1">
                  <c:v>10404.305332999998</c:v>
                </c:pt>
                <c:pt idx="2">
                  <c:v>8262.3240799999985</c:v>
                </c:pt>
                <c:pt idx="3">
                  <c:v>5385.6958020000002</c:v>
                </c:pt>
                <c:pt idx="4">
                  <c:v>4431.3834989999996</c:v>
                </c:pt>
                <c:pt idx="5">
                  <c:v>2675.2117450000001</c:v>
                </c:pt>
                <c:pt idx="6">
                  <c:v>2529.1830219999993</c:v>
                </c:pt>
                <c:pt idx="7">
                  <c:v>2578.0161079999993</c:v>
                </c:pt>
                <c:pt idx="8">
                  <c:v>3288.1327899999992</c:v>
                </c:pt>
                <c:pt idx="9">
                  <c:v>6681.1730380000008</c:v>
                </c:pt>
                <c:pt idx="10">
                  <c:v>9011.7368769999994</c:v>
                </c:pt>
                <c:pt idx="11">
                  <c:v>10502.239142999999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B-4C13-B82D-3DFA15E37B36}"/>
            </c:ext>
          </c:extLst>
        </c:ser>
        <c:ser>
          <c:idx val="3"/>
          <c:order val="3"/>
          <c:tx>
            <c:strRef>
              <c:f>'10.2'!$A$44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DF2B20"/>
              </a:solidFill>
              <a:round/>
            </a:ln>
            <a:effectLst/>
          </c:spPr>
          <c:marker>
            <c:symbol val="none"/>
          </c:marker>
          <c:val>
            <c:numRef>
              <c:f>'10.2'!$B$44:$M$44</c:f>
              <c:numCache>
                <c:formatCode>#\ ##0.0</c:formatCode>
                <c:ptCount val="12"/>
                <c:pt idx="0">
                  <c:v>12753.944154999999</c:v>
                </c:pt>
                <c:pt idx="1">
                  <c:v>9639.3111130000016</c:v>
                </c:pt>
                <c:pt idx="2">
                  <c:v>7965.4155619999992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7B-4C13-B82D-3DFA15E3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420784"/>
        <c:axId val="858419144"/>
      </c:lineChart>
      <c:catAx>
        <c:axId val="85842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8419144"/>
        <c:crosses val="autoZero"/>
        <c:auto val="1"/>
        <c:lblAlgn val="ctr"/>
        <c:lblOffset val="100"/>
        <c:noMultiLvlLbl val="0"/>
      </c:catAx>
      <c:valAx>
        <c:axId val="8584191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842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Spotřeba tepla -</a:t>
            </a:r>
            <a:r>
              <a:rPr lang="cs-CZ" sz="1000" baseline="0">
                <a:solidFill>
                  <a:schemeClr val="tx2"/>
                </a:solidFill>
              </a:rPr>
              <a:t> průmysl</a:t>
            </a:r>
            <a:r>
              <a:rPr lang="cs-CZ" sz="1000">
                <a:solidFill>
                  <a:schemeClr val="tx2"/>
                </a:solidFill>
              </a:rPr>
              <a:t> (TJ)</a:t>
            </a:r>
          </a:p>
        </c:rich>
      </c:tx>
      <c:layout>
        <c:manualLayout>
          <c:xMode val="edge"/>
          <c:yMode val="edge"/>
          <c:x val="1.1742784893065813E-3"/>
          <c:y val="4.881664470052831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670410297886574E-2"/>
          <c:y val="0.16706746420645918"/>
          <c:w val="0.90299353993263509"/>
          <c:h val="0.5751744336678945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'10.4'!$B$16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'10.4'!$B$5:$E$5</c:f>
              <c:numCache>
                <c:formatCode>#\ ##0.0</c:formatCode>
                <c:ptCount val="4"/>
                <c:pt idx="0">
                  <c:v>7671.9408000000003</c:v>
                </c:pt>
                <c:pt idx="1">
                  <c:v>4633.9967153999996</c:v>
                </c:pt>
                <c:pt idx="2">
                  <c:v>3745.8223309999994</c:v>
                </c:pt>
                <c:pt idx="3">
                  <c:v>6136.9892919999984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D-4744-A8E3-BCC24A7E0D32}"/>
            </c:ext>
          </c:extLst>
        </c:ser>
        <c:ser>
          <c:idx val="0"/>
          <c:order val="1"/>
          <c:tx>
            <c:strRef>
              <c:f>'10.4'!$C$16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'10.4'!$B$6:$E$6</c:f>
              <c:numCache>
                <c:formatCode>#\ ##0.0</c:formatCode>
                <c:ptCount val="4"/>
                <c:pt idx="0">
                  <c:v>7021.2371049999983</c:v>
                </c:pt>
                <c:pt idx="1">
                  <c:v>3965.4027319999996</c:v>
                </c:pt>
                <c:pt idx="2">
                  <c:v>3547.4660890000009</c:v>
                </c:pt>
                <c:pt idx="3">
                  <c:v>6203.9500329999992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ED-4744-A8E3-BCC24A7E0D32}"/>
            </c:ext>
          </c:extLst>
        </c:ser>
        <c:ser>
          <c:idx val="1"/>
          <c:order val="2"/>
          <c:tx>
            <c:strRef>
              <c:f>'10.4'!$D$16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'10.4'!$B$7:$E$7</c:f>
              <c:numCache>
                <c:formatCode>#\ ##0.0</c:formatCode>
                <c:ptCount val="4"/>
                <c:pt idx="0">
                  <c:v>7667.5807229664297</c:v>
                </c:pt>
                <c:pt idx="1">
                  <c:v>4621.9647687183515</c:v>
                </c:pt>
                <c:pt idx="2">
                  <c:v>3456.9184949999994</c:v>
                </c:pt>
                <c:pt idx="3">
                  <c:v>6278.3488349999998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ED-4744-A8E3-BCC24A7E0D32}"/>
            </c:ext>
          </c:extLst>
        </c:ser>
        <c:ser>
          <c:idx val="3"/>
          <c:order val="3"/>
          <c:tx>
            <c:strRef>
              <c:f>'10.4'!$E$16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'10.4'!$B$8:$E$8</c:f>
              <c:numCache>
                <c:formatCode>#\ ##0.0</c:formatCode>
                <c:ptCount val="4"/>
                <c:pt idx="0">
                  <c:v>6952.8222269999997</c:v>
                </c:pt>
                <c:pt idx="1">
                  <c:v>4444.882713</c:v>
                </c:pt>
                <c:pt idx="2">
                  <c:v>3569.6563310000001</c:v>
                </c:pt>
                <c:pt idx="3">
                  <c:v>5485.4993239999994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C-4F18-B016-F894BE7AD923}"/>
            </c:ext>
          </c:extLst>
        </c:ser>
        <c:ser>
          <c:idx val="4"/>
          <c:order val="4"/>
          <c:tx>
            <c:v>2023</c:v>
          </c:tx>
          <c:spPr>
            <a:solidFill>
              <a:srgbClr val="DF2B20"/>
            </a:solidFill>
          </c:spPr>
          <c:invertIfNegative val="0"/>
          <c:val>
            <c:numRef>
              <c:f>'10.4'!$B$9:$E$9</c:f>
              <c:numCache>
                <c:formatCode>#\ ##0.0</c:formatCode>
                <c:ptCount val="4"/>
                <c:pt idx="0">
                  <c:v>6362.3415779999996</c:v>
                </c:pt>
                <c:pt idx="1">
                  <c:v>3693.0485550000003</c:v>
                </c:pt>
                <c:pt idx="2">
                  <c:v>2884.346661</c:v>
                </c:pt>
                <c:pt idx="3">
                  <c:v>4785.7502970000005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3-4604-A918-92B5BB02A746}"/>
            </c:ext>
          </c:extLst>
        </c:ser>
        <c:ser>
          <c:idx val="5"/>
          <c:order val="5"/>
          <c:tx>
            <c:v>2024</c:v>
          </c:tx>
          <c:spPr>
            <a:solidFill>
              <a:srgbClr val="E86159"/>
            </a:solidFill>
          </c:spPr>
          <c:invertIfNegative val="0"/>
          <c:val>
            <c:numRef>
              <c:f>'10.4'!$B$10:$E$10</c:f>
              <c:numCache>
                <c:formatCode>#\ ##0.0</c:formatCode>
                <c:ptCount val="4"/>
                <c:pt idx="0">
                  <c:v>4895.8526029999994</c:v>
                </c:pt>
                <c:pt idx="1">
                  <c:v>3047.2187430000004</c:v>
                </c:pt>
                <c:pt idx="2">
                  <c:v>2458.8822540000001</c:v>
                </c:pt>
                <c:pt idx="3">
                  <c:v>4339.2736840000007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D-48FE-8B13-AB0F8BD1E930}"/>
            </c:ext>
          </c:extLst>
        </c:ser>
        <c:ser>
          <c:idx val="6"/>
          <c:order val="6"/>
          <c:tx>
            <c:v>2025</c:v>
          </c:tx>
          <c:spPr>
            <a:solidFill>
              <a:srgbClr val="F0948F"/>
            </a:solidFill>
          </c:spPr>
          <c:invertIfNegative val="0"/>
          <c:val>
            <c:numRef>
              <c:f>'10.4'!$B$11:$E$11</c:f>
              <c:numCache>
                <c:formatCode>#\ ##0.0</c:formatCode>
                <c:ptCount val="4"/>
                <c:pt idx="0">
                  <c:v>5173.755647</c:v>
                </c:pt>
                <c:pt idx="1">
                  <c:v>2773.6112010000011</c:v>
                </c:pt>
                <c:pt idx="2">
                  <c:v>2350.9971850000006</c:v>
                </c:pt>
                <c:pt idx="3">
                  <c:v>4436.3890390000006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D-4C92-AA8D-0512D3A8278B}"/>
            </c:ext>
          </c:extLst>
        </c:ser>
        <c:ser>
          <c:idx val="7"/>
          <c:order val="7"/>
          <c:tx>
            <c:v>2026</c:v>
          </c:tx>
          <c:spPr>
            <a:solidFill>
              <a:srgbClr val="F7C9C7"/>
            </a:solidFill>
          </c:spPr>
          <c:invertIfNegative val="0"/>
          <c:val>
            <c:numRef>
              <c:f>'10.4'!$B$12:$E$12</c:f>
              <c:numCache>
                <c:formatCode>#\ ##0.0</c:formatCode>
                <c:ptCount val="4"/>
                <c:pt idx="0">
                  <c:v>5380.8701269999992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5-438D-8E9C-C391F839F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44700544"/>
        <c:axId val="144702080"/>
      </c:barChart>
      <c:catAx>
        <c:axId val="1447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702080"/>
        <c:crosses val="autoZero"/>
        <c:auto val="1"/>
        <c:lblAlgn val="ctr"/>
        <c:lblOffset val="100"/>
        <c:noMultiLvlLbl val="0"/>
      </c:catAx>
      <c:valAx>
        <c:axId val="14470208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700544"/>
        <c:crosses val="autoZero"/>
        <c:crossBetween val="between"/>
        <c:majorUnit val="2500"/>
      </c:valAx>
    </c:plotArea>
    <c:legend>
      <c:legendPos val="b"/>
      <c:layout>
        <c:manualLayout>
          <c:xMode val="edge"/>
          <c:yMode val="edge"/>
          <c:x val="7.9452310597542715E-3"/>
          <c:y val="0.8582905802054891"/>
          <c:w val="0.89999981656967998"/>
          <c:h val="9.9807292531513908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F5E-443A-8638-483B753BB5E8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F5E-443A-8638-483B753BB5E8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F5E-443A-8638-483B753BB5E8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F5E-443A-8638-483B753BB5E8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F5E-443A-8638-483B753BB5E8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F5E-443A-8638-483B753BB5E8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F5E-443A-8638-483B753BB5E8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F5E-443A-8638-483B753BB5E8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F5E-443A-8638-483B753BB5E8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F5E-443A-8638-483B753BB5E8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F5E-443A-8638-483B753BB5E8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F5E-443A-8638-483B753BB5E8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F5E-443A-8638-483B753BB5E8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F5E-443A-8638-483B753BB5E8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CF5E-443A-8638-483B753BB5E8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CF5E-443A-8638-483B753BB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Spotřeba tepla -</a:t>
            </a:r>
            <a:r>
              <a:rPr lang="cs-CZ" sz="1000" baseline="0">
                <a:solidFill>
                  <a:schemeClr val="tx2"/>
                </a:solidFill>
              </a:rPr>
              <a:t> domácnosti</a:t>
            </a:r>
            <a:r>
              <a:rPr lang="cs-CZ" sz="1000">
                <a:solidFill>
                  <a:schemeClr val="tx2"/>
                </a:solidFill>
              </a:rPr>
              <a:t> (TJ)</a:t>
            </a:r>
          </a:p>
        </c:rich>
      </c:tx>
      <c:layout>
        <c:manualLayout>
          <c:xMode val="edge"/>
          <c:yMode val="edge"/>
          <c:x val="1.1742784893065813E-3"/>
          <c:y val="4.881664470052831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670410297886574E-2"/>
          <c:y val="0.16706746420645918"/>
          <c:w val="0.90299353993263509"/>
          <c:h val="0.5751744336678945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'10.4'!$B$16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'10.4'!$B$19:$E$19</c:f>
              <c:numCache>
                <c:formatCode>#\ ##0.0</c:formatCode>
                <c:ptCount val="4"/>
                <c:pt idx="0">
                  <c:v>14015.397265597716</c:v>
                </c:pt>
                <c:pt idx="1">
                  <c:v>5663.1111253245599</c:v>
                </c:pt>
                <c:pt idx="2">
                  <c:v>3090.2147482706205</c:v>
                </c:pt>
                <c:pt idx="3">
                  <c:v>11080.062526775408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A-406C-BFD4-0E23DCD5CCA0}"/>
            </c:ext>
          </c:extLst>
        </c:ser>
        <c:ser>
          <c:idx val="0"/>
          <c:order val="1"/>
          <c:tx>
            <c:strRef>
              <c:f>'10.4'!$C$16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'10.4'!$B$20:$E$20</c:f>
              <c:numCache>
                <c:formatCode>#\ ##0.0</c:formatCode>
                <c:ptCount val="4"/>
                <c:pt idx="0">
                  <c:v>13365.702517027044</c:v>
                </c:pt>
                <c:pt idx="1">
                  <c:v>5557.4149748755744</c:v>
                </c:pt>
                <c:pt idx="2">
                  <c:v>2881.1293208541133</c:v>
                </c:pt>
                <c:pt idx="3">
                  <c:v>11704.285397282179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A-406C-BFD4-0E23DCD5CCA0}"/>
            </c:ext>
          </c:extLst>
        </c:ser>
        <c:ser>
          <c:idx val="1"/>
          <c:order val="2"/>
          <c:tx>
            <c:strRef>
              <c:f>'10.4'!$D$16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'10.4'!$B$21:$E$21</c:f>
              <c:numCache>
                <c:formatCode>#\ ##0.0</c:formatCode>
                <c:ptCount val="4"/>
                <c:pt idx="0">
                  <c:v>14475.47323926062</c:v>
                </c:pt>
                <c:pt idx="1">
                  <c:v>6886.6457983141918</c:v>
                </c:pt>
                <c:pt idx="2">
                  <c:v>3111.065786985374</c:v>
                </c:pt>
                <c:pt idx="3">
                  <c:v>12285.201532999999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A-406C-BFD4-0E23DCD5CCA0}"/>
            </c:ext>
          </c:extLst>
        </c:ser>
        <c:ser>
          <c:idx val="3"/>
          <c:order val="3"/>
          <c:tx>
            <c:strRef>
              <c:f>'10.4'!$E$16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'10.4'!$B$22:$E$22</c:f>
              <c:numCache>
                <c:formatCode>#\ ##0.0</c:formatCode>
                <c:ptCount val="4"/>
                <c:pt idx="0">
                  <c:v>12966.086234000002</c:v>
                </c:pt>
                <c:pt idx="1">
                  <c:v>5233.3896450000011</c:v>
                </c:pt>
                <c:pt idx="2">
                  <c:v>3145.012549</c:v>
                </c:pt>
                <c:pt idx="3">
                  <c:v>10944.489931000007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CA-406C-BFD4-0E23DCD5CCA0}"/>
            </c:ext>
          </c:extLst>
        </c:ser>
        <c:ser>
          <c:idx val="4"/>
          <c:order val="4"/>
          <c:tx>
            <c:v>2023</c:v>
          </c:tx>
          <c:spPr>
            <a:solidFill>
              <a:srgbClr val="DF2B20"/>
            </a:solidFill>
          </c:spPr>
          <c:invertIfNegative val="0"/>
          <c:val>
            <c:numRef>
              <c:f>'10.4'!$B$23:$E$23</c:f>
              <c:numCache>
                <c:formatCode>#\ ##0.0</c:formatCode>
                <c:ptCount val="4"/>
                <c:pt idx="0">
                  <c:v>12336.449079</c:v>
                </c:pt>
                <c:pt idx="1">
                  <c:v>5396.062098999997</c:v>
                </c:pt>
                <c:pt idx="2">
                  <c:v>2443.3230830000002</c:v>
                </c:pt>
                <c:pt idx="3">
                  <c:v>10421.358761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7-4631-B511-34DA7A27AA30}"/>
            </c:ext>
          </c:extLst>
        </c:ser>
        <c:ser>
          <c:idx val="5"/>
          <c:order val="5"/>
          <c:tx>
            <c:v>2024</c:v>
          </c:tx>
          <c:spPr>
            <a:solidFill>
              <a:srgbClr val="E86159"/>
            </a:solidFill>
          </c:spPr>
          <c:invertIfNegative val="0"/>
          <c:val>
            <c:numRef>
              <c:f>'10.4'!$B$24:$E$24</c:f>
              <c:numCache>
                <c:formatCode>#\ ##0.0</c:formatCode>
                <c:ptCount val="4"/>
                <c:pt idx="0">
                  <c:v>11845.086124000001</c:v>
                </c:pt>
                <c:pt idx="1">
                  <c:v>4175.0276430000004</c:v>
                </c:pt>
                <c:pt idx="2">
                  <c:v>2892.3020450000004</c:v>
                </c:pt>
                <c:pt idx="3">
                  <c:v>12026.564933000001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D-4F25-BCB5-C90A33B02B77}"/>
            </c:ext>
          </c:extLst>
        </c:ser>
        <c:ser>
          <c:idx val="6"/>
          <c:order val="6"/>
          <c:tx>
            <c:v>2025</c:v>
          </c:tx>
          <c:spPr>
            <a:solidFill>
              <a:srgbClr val="F0948F"/>
            </a:solidFill>
          </c:spPr>
          <c:invertIfNegative val="0"/>
          <c:val>
            <c:numRef>
              <c:f>'10.4'!$B$25:$E$25</c:f>
              <c:numCache>
                <c:formatCode>#\ ##0.0</c:formatCode>
                <c:ptCount val="4"/>
                <c:pt idx="0">
                  <c:v>13070.476121000003</c:v>
                </c:pt>
                <c:pt idx="1">
                  <c:v>4722.6323099999991</c:v>
                </c:pt>
                <c:pt idx="2">
                  <c:v>2908.080934000001</c:v>
                </c:pt>
                <c:pt idx="3">
                  <c:v>12184.177034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75-4D42-8D70-920AB0CAC786}"/>
            </c:ext>
          </c:extLst>
        </c:ser>
        <c:ser>
          <c:idx val="7"/>
          <c:order val="7"/>
          <c:tx>
            <c:v>2026</c:v>
          </c:tx>
          <c:spPr>
            <a:solidFill>
              <a:srgbClr val="F7C9C7"/>
            </a:solidFill>
          </c:spPr>
          <c:invertIfNegative val="0"/>
          <c:val>
            <c:numRef>
              <c:f>'10.4'!$B$26:$E$26</c:f>
              <c:numCache>
                <c:formatCode>#\ ##0.0</c:formatCode>
                <c:ptCount val="4"/>
                <c:pt idx="0">
                  <c:v>13099.551096999998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C-4328-9E73-1801C5F51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44700544"/>
        <c:axId val="144702080"/>
      </c:barChart>
      <c:catAx>
        <c:axId val="1447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702080"/>
        <c:crosses val="autoZero"/>
        <c:auto val="1"/>
        <c:lblAlgn val="ctr"/>
        <c:lblOffset val="100"/>
        <c:noMultiLvlLbl val="0"/>
      </c:catAx>
      <c:valAx>
        <c:axId val="1447020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700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9452310597542715E-3"/>
          <c:y val="0.8582905802054891"/>
          <c:w val="0.89999981656967998"/>
          <c:h val="0.100000592423495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Spotřeba tepla -</a:t>
            </a:r>
            <a:r>
              <a:rPr lang="cs-CZ" sz="1000" baseline="0">
                <a:solidFill>
                  <a:schemeClr val="tx2"/>
                </a:solidFill>
              </a:rPr>
              <a:t> Obchod, služby, školství</a:t>
            </a:r>
            <a:r>
              <a:rPr lang="cs-CZ" sz="1000">
                <a:solidFill>
                  <a:schemeClr val="tx2"/>
                </a:solidFill>
              </a:rPr>
              <a:t> (TJ)</a:t>
            </a:r>
          </a:p>
        </c:rich>
      </c:tx>
      <c:layout>
        <c:manualLayout>
          <c:xMode val="edge"/>
          <c:yMode val="edge"/>
          <c:x val="1.1742784893065813E-3"/>
          <c:y val="4.881664470052831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670410297886574E-2"/>
          <c:y val="0.16706746420645918"/>
          <c:w val="0.90299353993263509"/>
          <c:h val="0.5751744336678945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'10.4'!$B$16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'10.4'!$B$33:$E$33</c:f>
              <c:numCache>
                <c:formatCode>#\ ##0.0</c:formatCode>
                <c:ptCount val="4"/>
                <c:pt idx="0">
                  <c:v>8000.2277954508227</c:v>
                </c:pt>
                <c:pt idx="1">
                  <c:v>2947.9774611584162</c:v>
                </c:pt>
                <c:pt idx="2">
                  <c:v>1375.0624167794851</c:v>
                </c:pt>
                <c:pt idx="3">
                  <c:v>6345.6836996429729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E-4E45-A454-51DA36F9030F}"/>
            </c:ext>
          </c:extLst>
        </c:ser>
        <c:ser>
          <c:idx val="0"/>
          <c:order val="1"/>
          <c:tx>
            <c:strRef>
              <c:f>'10.4'!$C$16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'10.4'!$B$34:$E$34</c:f>
              <c:numCache>
                <c:formatCode>#\ ##0.0</c:formatCode>
                <c:ptCount val="4"/>
                <c:pt idx="0">
                  <c:v>7761.4412209729589</c:v>
                </c:pt>
                <c:pt idx="1">
                  <c:v>2666.4454051244275</c:v>
                </c:pt>
                <c:pt idx="2">
                  <c:v>1502.5578261458868</c:v>
                </c:pt>
                <c:pt idx="3">
                  <c:v>6727.5190452424795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E-4E45-A454-51DA36F9030F}"/>
            </c:ext>
          </c:extLst>
        </c:ser>
        <c:ser>
          <c:idx val="1"/>
          <c:order val="2"/>
          <c:tx>
            <c:strRef>
              <c:f>'10.4'!$D$16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'10.4'!$B$35:$E$35</c:f>
              <c:numCache>
                <c:formatCode>#\ ##0.0</c:formatCode>
                <c:ptCount val="4"/>
                <c:pt idx="0">
                  <c:v>8891.9809219999988</c:v>
                </c:pt>
                <c:pt idx="1">
                  <c:v>3340.5134649999991</c:v>
                </c:pt>
                <c:pt idx="2">
                  <c:v>1333.2217679999999</c:v>
                </c:pt>
                <c:pt idx="3">
                  <c:v>6446.5769939999973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1E-4E45-A454-51DA36F9030F}"/>
            </c:ext>
          </c:extLst>
        </c:ser>
        <c:ser>
          <c:idx val="3"/>
          <c:order val="3"/>
          <c:tx>
            <c:strRef>
              <c:f>'10.4'!$E$16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'10.4'!$B$36:$E$36</c:f>
              <c:numCache>
                <c:formatCode>#\ ##0.0</c:formatCode>
                <c:ptCount val="4"/>
                <c:pt idx="0">
                  <c:v>7390.9582169999985</c:v>
                </c:pt>
                <c:pt idx="1">
                  <c:v>2754.0628879999995</c:v>
                </c:pt>
                <c:pt idx="2">
                  <c:v>1384.4316569999996</c:v>
                </c:pt>
                <c:pt idx="3">
                  <c:v>5576.0934020000022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1E-4E45-A454-51DA36F9030F}"/>
            </c:ext>
          </c:extLst>
        </c:ser>
        <c:ser>
          <c:idx val="4"/>
          <c:order val="4"/>
          <c:tx>
            <c:v>2023</c:v>
          </c:tx>
          <c:spPr>
            <a:solidFill>
              <a:srgbClr val="DF2B20"/>
            </a:solidFill>
          </c:spPr>
          <c:invertIfNegative val="0"/>
          <c:val>
            <c:numRef>
              <c:f>'10.4'!$B$37:$E$37</c:f>
              <c:numCache>
                <c:formatCode>#\ ##0.0</c:formatCode>
                <c:ptCount val="4"/>
                <c:pt idx="0">
                  <c:v>6707.7180779999999</c:v>
                </c:pt>
                <c:pt idx="1">
                  <c:v>2778.9903609999997</c:v>
                </c:pt>
                <c:pt idx="2">
                  <c:v>1044.651339</c:v>
                </c:pt>
                <c:pt idx="3">
                  <c:v>5311.0865730000005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D-4211-B315-4EA41E46808E}"/>
            </c:ext>
          </c:extLst>
        </c:ser>
        <c:ser>
          <c:idx val="5"/>
          <c:order val="5"/>
          <c:tx>
            <c:v>2024</c:v>
          </c:tx>
          <c:spPr>
            <a:solidFill>
              <a:srgbClr val="E86159"/>
            </a:solidFill>
          </c:spPr>
          <c:invertIfNegative val="0"/>
          <c:val>
            <c:numRef>
              <c:f>'10.4'!$B$38:$E$38</c:f>
              <c:numCache>
                <c:formatCode>#\ ##0.0</c:formatCode>
                <c:ptCount val="4"/>
                <c:pt idx="0">
                  <c:v>6487.5884129999977</c:v>
                </c:pt>
                <c:pt idx="1">
                  <c:v>2082.5843759999984</c:v>
                </c:pt>
                <c:pt idx="2">
                  <c:v>1051.9801230000003</c:v>
                </c:pt>
                <c:pt idx="3">
                  <c:v>5577.5144519999967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7-4C4F-B610-77C3468F7DEA}"/>
            </c:ext>
          </c:extLst>
        </c:ser>
        <c:ser>
          <c:idx val="6"/>
          <c:order val="6"/>
          <c:tx>
            <c:v>2025</c:v>
          </c:tx>
          <c:spPr>
            <a:solidFill>
              <a:srgbClr val="F0948F"/>
            </a:solidFill>
          </c:spPr>
          <c:invertIfNegative val="0"/>
          <c:val>
            <c:numRef>
              <c:f>'10.4'!$B$39:$E$39</c:f>
              <c:numCache>
                <c:formatCode>#\ ##0.0</c:formatCode>
                <c:ptCount val="4"/>
                <c:pt idx="0">
                  <c:v>7162.1390429999983</c:v>
                </c:pt>
                <c:pt idx="1">
                  <c:v>2426.3267040000005</c:v>
                </c:pt>
                <c:pt idx="2">
                  <c:v>1163.2780300000004</c:v>
                </c:pt>
                <c:pt idx="3">
                  <c:v>5820.0814640000008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B-4D7D-8C39-71FCB6085E00}"/>
            </c:ext>
          </c:extLst>
        </c:ser>
        <c:ser>
          <c:idx val="7"/>
          <c:order val="7"/>
          <c:tx>
            <c:v>2026</c:v>
          </c:tx>
          <c:spPr>
            <a:solidFill>
              <a:srgbClr val="F7C9C7"/>
            </a:solidFill>
          </c:spPr>
          <c:invertIfNegative val="0"/>
          <c:val>
            <c:numRef>
              <c:f>'10.4'!$B$40:$E$40</c:f>
              <c:numCache>
                <c:formatCode>#\ ##0.0</c:formatCode>
                <c:ptCount val="4"/>
                <c:pt idx="0">
                  <c:v>7122.6458680000051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C-4B9D-B975-107357D8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44700544"/>
        <c:axId val="144702080"/>
      </c:barChart>
      <c:catAx>
        <c:axId val="1447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702080"/>
        <c:crosses val="autoZero"/>
        <c:auto val="1"/>
        <c:lblAlgn val="ctr"/>
        <c:lblOffset val="100"/>
        <c:noMultiLvlLbl val="0"/>
      </c:catAx>
      <c:valAx>
        <c:axId val="14470208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700544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7.9452310597542715E-3"/>
          <c:y val="0.8582905802054891"/>
          <c:w val="0.89999992268114959"/>
          <c:h val="0.100000592423495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187-42F8-8135-75264A0C3574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187-42F8-8135-75264A0C3574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187-42F8-8135-75264A0C3574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B187-42F8-8135-75264A0C3574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B187-42F8-8135-75264A0C3574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B187-42F8-8135-75264A0C3574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B187-42F8-8135-75264A0C3574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B187-42F8-8135-75264A0C3574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B187-42F8-8135-75264A0C3574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B187-42F8-8135-75264A0C3574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B187-42F8-8135-75264A0C3574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B187-42F8-8135-75264A0C3574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B187-42F8-8135-75264A0C3574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B187-42F8-8135-75264A0C3574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B187-42F8-8135-75264A0C3574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B187-42F8-8135-75264A0C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>
                <a:solidFill>
                  <a:schemeClr val="tx2"/>
                </a:solidFill>
              </a:rPr>
              <a:t>Podíl kategori</a:t>
            </a:r>
            <a:r>
              <a:rPr lang="cs-CZ" sz="1000">
                <a:solidFill>
                  <a:schemeClr val="tx2"/>
                </a:solidFill>
              </a:rPr>
              <a:t>í</a:t>
            </a:r>
            <a:r>
              <a:rPr lang="en-US" sz="1000">
                <a:solidFill>
                  <a:schemeClr val="tx2"/>
                </a:solidFill>
              </a:rPr>
              <a:t> </a:t>
            </a:r>
            <a:r>
              <a:rPr lang="cs-CZ" sz="1000">
                <a:solidFill>
                  <a:schemeClr val="tx2"/>
                </a:solidFill>
              </a:rPr>
              <a:t>uhlí</a:t>
            </a:r>
            <a:r>
              <a:rPr lang="en-US" sz="1000">
                <a:solidFill>
                  <a:schemeClr val="tx2"/>
                </a:solidFill>
              </a:rPr>
              <a:t> na</a:t>
            </a:r>
            <a:endParaRPr lang="cs-CZ" sz="1000">
              <a:solidFill>
                <a:schemeClr val="tx2"/>
              </a:solidFill>
            </a:endParaRPr>
          </a:p>
          <a:p>
            <a:pPr algn="l">
              <a:defRPr/>
            </a:pPr>
            <a:r>
              <a:rPr lang="cs-CZ" sz="1000">
                <a:solidFill>
                  <a:schemeClr val="tx2"/>
                </a:solidFill>
              </a:rPr>
              <a:t>dodávkách tepla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2.4691358024691384E-3"/>
          <c:y val="1.7779851834568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21522309711286"/>
          <c:y val="0.35023783646646156"/>
          <c:w val="0.50809669843901084"/>
          <c:h val="0.5238777279838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4-3BE2-448C-9EA2-7552889CB8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3BE2-448C-9EA2-7552889CB8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3BE2-448C-9EA2-7552889CB8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34EE-4F56-8A11-458BF592EE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3BE2-448C-9EA2-7552889CB8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3BE2-448C-9EA2-7552889CB878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3BE2-448C-9EA2-7552889CB878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8-3BE2-448C-9EA2-7552889CB878}"/>
              </c:ext>
            </c:extLst>
          </c:dPt>
          <c:dLbls>
            <c:dLbl>
              <c:idx val="0"/>
              <c:layout>
                <c:manualLayout>
                  <c:x val="0.21204150262467192"/>
                  <c:y val="-9.191765432013149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07666229221343"/>
                      <c:h val="0.104996735616651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BE2-448C-9EA2-7552889CB8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E2-448C-9EA2-7552889CB87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algn="ctr" rtl="0"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4EE-4F56-8A11-458BF592EE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E2-448C-9EA2-7552889CB87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E2-448C-9EA2-7552889CB87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E2-448C-9EA2-7552889CB8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'5.4'!$A$7:$A$14</c:f>
              <c:strCache>
                <c:ptCount val="8"/>
                <c:pt idx="0">
                  <c:v>Černé uhlí tříděné</c:v>
                </c:pt>
                <c:pt idx="1">
                  <c:v>Černé uhlí průmyslové</c:v>
                </c:pt>
                <c:pt idx="2">
                  <c:v>Černouhelné kaly a granulát</c:v>
                </c:pt>
                <c:pt idx="3">
                  <c:v>Hnědé uhlí tříděné</c:v>
                </c:pt>
                <c:pt idx="4">
                  <c:v>Hnědé uhlí průmyslové</c:v>
                </c:pt>
                <c:pt idx="5">
                  <c:v>Hnědé uhlí - Brikety</c:v>
                </c:pt>
                <c:pt idx="6">
                  <c:v>Hnědé uhlí - Lignit</c:v>
                </c:pt>
                <c:pt idx="7">
                  <c:v>Hnědé uhlí - Mourové kaly</c:v>
                </c:pt>
              </c:strCache>
            </c:strRef>
          </c:cat>
          <c:val>
            <c:numRef>
              <c:f>'5.4'!$E$7:$E$14</c:f>
              <c:numCache>
                <c:formatCode>0%</c:formatCode>
                <c:ptCount val="8"/>
                <c:pt idx="0">
                  <c:v>9.7791192178284785E-3</c:v>
                </c:pt>
                <c:pt idx="1">
                  <c:v>0.12970778313086617</c:v>
                </c:pt>
                <c:pt idx="2">
                  <c:v>0</c:v>
                </c:pt>
                <c:pt idx="3">
                  <c:v>8.6853343543157102E-2</c:v>
                </c:pt>
                <c:pt idx="4">
                  <c:v>0.77365975410814825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E2-448C-9EA2-7552889CB8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43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5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Bilance tepla (TJ)</a:t>
            </a:r>
          </a:p>
        </c:rich>
      </c:tx>
      <c:layout>
        <c:manualLayout>
          <c:xMode val="edge"/>
          <c:yMode val="edge"/>
          <c:x val="6.4524454768356972E-5"/>
          <c:y val="2.36913778308398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31015127174144E-2"/>
          <c:y val="0.11527845141712992"/>
          <c:w val="0.92804202320238427"/>
          <c:h val="0.797932134462560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'3'!$A$18</c:f>
              <c:strCache>
                <c:ptCount val="1"/>
                <c:pt idx="0">
                  <c:v>Výroba tepla brutto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val>
            <c:numRef>
              <c:f>'3'!$B$18:$M$18</c:f>
              <c:numCache>
                <c:formatCode>#\ ##0.0</c:formatCode>
                <c:ptCount val="12"/>
                <c:pt idx="0">
                  <c:v>19047.478594999997</c:v>
                </c:pt>
                <c:pt idx="1">
                  <c:v>14834.744105999996</c:v>
                </c:pt>
                <c:pt idx="2">
                  <c:v>13073.185981000001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0-43A7-BC01-5C4DC9758F47}"/>
            </c:ext>
          </c:extLst>
        </c:ser>
        <c:ser>
          <c:idx val="1"/>
          <c:order val="1"/>
          <c:tx>
            <c:strRef>
              <c:f>'3'!$A$19</c:f>
              <c:strCache>
                <c:ptCount val="1"/>
                <c:pt idx="0">
                  <c:v>Technologická vlastní spotřeba tepla 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val>
            <c:numRef>
              <c:f>'3'!$B$19:$M$19</c:f>
              <c:numCache>
                <c:formatCode>#\ ##0.0</c:formatCode>
                <c:ptCount val="12"/>
                <c:pt idx="0">
                  <c:v>-860.9733410000008</c:v>
                </c:pt>
                <c:pt idx="1">
                  <c:v>-750.07711699999925</c:v>
                </c:pt>
                <c:pt idx="2">
                  <c:v>-720.11634899999979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0-43A7-BC01-5C4DC9758F47}"/>
            </c:ext>
          </c:extLst>
        </c:ser>
        <c:ser>
          <c:idx val="2"/>
          <c:order val="2"/>
          <c:tx>
            <c:strRef>
              <c:f>'3'!$A$20</c:f>
              <c:strCache>
                <c:ptCount val="1"/>
                <c:pt idx="0">
                  <c:v>Ztráty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val>
            <c:numRef>
              <c:f>'3'!$B$20:$M$20</c:f>
              <c:numCache>
                <c:formatCode>#\ ##0.0</c:formatCode>
                <c:ptCount val="12"/>
                <c:pt idx="0">
                  <c:v>-1321.7013110000014</c:v>
                </c:pt>
                <c:pt idx="1">
                  <c:v>-1111.4915020000003</c:v>
                </c:pt>
                <c:pt idx="2">
                  <c:v>-1159.793936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0-43A7-BC01-5C4DC9758F47}"/>
            </c:ext>
          </c:extLst>
        </c:ser>
        <c:ser>
          <c:idx val="3"/>
          <c:order val="3"/>
          <c:tx>
            <c:strRef>
              <c:f>'3'!$A$21</c:f>
              <c:strCache>
                <c:ptCount val="1"/>
                <c:pt idx="0">
                  <c:v>Vlastní spotřeba tepla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val>
            <c:numRef>
              <c:f>'3'!$B$21:$M$21</c:f>
              <c:numCache>
                <c:formatCode>#\ ##0.0</c:formatCode>
                <c:ptCount val="12"/>
                <c:pt idx="0">
                  <c:v>-4089.0516170000033</c:v>
                </c:pt>
                <c:pt idx="1">
                  <c:v>-3321.8288519999996</c:v>
                </c:pt>
                <c:pt idx="2">
                  <c:v>-3215.3315539999999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0-43A7-BC01-5C4DC9758F47}"/>
            </c:ext>
          </c:extLst>
        </c:ser>
        <c:ser>
          <c:idx val="4"/>
          <c:order val="4"/>
          <c:tx>
            <c:strRef>
              <c:f>'3'!$A$22</c:f>
              <c:strCache>
                <c:ptCount val="1"/>
                <c:pt idx="0">
                  <c:v>Dodávky tepla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val>
            <c:numRef>
              <c:f>'3'!$B$22:$M$22</c:f>
              <c:numCache>
                <c:formatCode>#\ ##0.0</c:formatCode>
                <c:ptCount val="12"/>
                <c:pt idx="0">
                  <c:v>-12753.944154999999</c:v>
                </c:pt>
                <c:pt idx="1">
                  <c:v>-9639.3111130000016</c:v>
                </c:pt>
                <c:pt idx="2">
                  <c:v>-7965.4155619999992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F0-43A7-BC01-5C4DC9758F47}"/>
            </c:ext>
          </c:extLst>
        </c:ser>
        <c:ser>
          <c:idx val="5"/>
          <c:order val="5"/>
          <c:tx>
            <c:strRef>
              <c:f>'3'!$A$23</c:f>
              <c:strCache>
                <c:ptCount val="1"/>
                <c:pt idx="0">
                  <c:v>Bilanční rozdíl</c:v>
                </c:pt>
              </c:strCache>
            </c:strRef>
          </c:tx>
          <c:invertIfNegative val="0"/>
          <c:val>
            <c:numRef>
              <c:f>'3'!$B$23:$M$23</c:f>
              <c:numCache>
                <c:formatCode>#\ ##0.0</c:formatCode>
                <c:ptCount val="12"/>
                <c:pt idx="0">
                  <c:v>-21.808170999993308</c:v>
                </c:pt>
                <c:pt idx="1">
                  <c:v>-12.03552199999649</c:v>
                </c:pt>
                <c:pt idx="2">
                  <c:v>-12.528580000001057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F0-43A7-BC01-5C4DC9758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155136"/>
        <c:axId val="222156672"/>
      </c:barChart>
      <c:catAx>
        <c:axId val="22215513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22156672"/>
        <c:crosses val="autoZero"/>
        <c:auto val="1"/>
        <c:lblAlgn val="ctr"/>
        <c:lblOffset val="100"/>
        <c:noMultiLvlLbl val="0"/>
      </c:catAx>
      <c:valAx>
        <c:axId val="222156672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2155136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z uhlí (GJ)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7.6781249999999983E-3"/>
          <c:y val="1.6919162822606405E-3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'5.4'!$A$7</c:f>
              <c:strCache>
                <c:ptCount val="1"/>
                <c:pt idx="0">
                  <c:v>Černé uhlí tříděné</c:v>
                </c:pt>
              </c:strCache>
            </c:strRef>
          </c:tx>
          <c:invertIfNegative val="0"/>
          <c:dPt>
            <c:idx val="1"/>
            <c:invertIfNegative val="0"/>
            <c:bubble3D val="0"/>
            <c:explosion val="51"/>
            <c:extLst>
              <c:ext xmlns:c16="http://schemas.microsoft.com/office/drawing/2014/chart" uri="{C3380CC4-5D6E-409C-BE32-E72D297353CC}">
                <c16:uniqueId val="{00000000-1AED-4DA8-87E2-E2B58DBE8113}"/>
              </c:ext>
            </c:extLst>
          </c:dPt>
          <c:dPt>
            <c:idx val="3"/>
            <c:invertIfNegative val="0"/>
            <c:bubble3D val="0"/>
            <c:explosion val="52"/>
            <c:extLst>
              <c:ext xmlns:c16="http://schemas.microsoft.com/office/drawing/2014/chart" uri="{C3380CC4-5D6E-409C-BE32-E72D297353CC}">
                <c16:uniqueId val="{00000001-1AED-4DA8-87E2-E2B58DBE811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ED-4DA8-87E2-E2B58DBE811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ED-4DA8-87E2-E2B58DBE811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ED-4DA8-87E2-E2B58DBE8113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6-1AED-4DA8-87E2-E2B58DBE8113}"/>
              </c:ext>
            </c:extLst>
          </c:dPt>
          <c:cat>
            <c:strRef>
              <c:f>'5.4'!$B$4:$D$4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'5.4'!$B$7:$D$7</c:f>
              <c:numCache>
                <c:formatCode>#\ ##0.0</c:formatCode>
                <c:ptCount val="3"/>
                <c:pt idx="0">
                  <c:v>66078.67</c:v>
                </c:pt>
                <c:pt idx="1">
                  <c:v>54681.81</c:v>
                </c:pt>
                <c:pt idx="2">
                  <c:v>28391.65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ED-4DA8-87E2-E2B58DBE8113}"/>
            </c:ext>
          </c:extLst>
        </c:ser>
        <c:ser>
          <c:idx val="1"/>
          <c:order val="1"/>
          <c:tx>
            <c:strRef>
              <c:f>'5.4'!$A$8</c:f>
              <c:strCache>
                <c:ptCount val="1"/>
                <c:pt idx="0">
                  <c:v>Černé uhlí průmyslové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'5.4'!$B$8:$D$8</c:f>
              <c:numCache>
                <c:formatCode>#\ ##0.0</c:formatCode>
                <c:ptCount val="3"/>
                <c:pt idx="0">
                  <c:v>829932.06800000009</c:v>
                </c:pt>
                <c:pt idx="1">
                  <c:v>658471.15100000019</c:v>
                </c:pt>
                <c:pt idx="2">
                  <c:v>489913.20199999999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ED-4DA8-87E2-E2B58DBE8113}"/>
            </c:ext>
          </c:extLst>
        </c:ser>
        <c:ser>
          <c:idx val="2"/>
          <c:order val="2"/>
          <c:tx>
            <c:strRef>
              <c:f>'5.4'!$A$9</c:f>
              <c:strCache>
                <c:ptCount val="1"/>
                <c:pt idx="0">
                  <c:v>Černouhelné kaly a granulát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'5.4'!$B$9:$D$9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ED-4DA8-87E2-E2B58DBE8113}"/>
            </c:ext>
          </c:extLst>
        </c:ser>
        <c:ser>
          <c:idx val="3"/>
          <c:order val="3"/>
          <c:tx>
            <c:strRef>
              <c:f>'5.4'!$A$10</c:f>
              <c:strCache>
                <c:ptCount val="1"/>
                <c:pt idx="0">
                  <c:v>Hnědé uhlí tříděné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'5.4'!$B$10:$D$10</c:f>
              <c:numCache>
                <c:formatCode>#\ ##0.0</c:formatCode>
                <c:ptCount val="3"/>
                <c:pt idx="0">
                  <c:v>565577.64399999997</c:v>
                </c:pt>
                <c:pt idx="1">
                  <c:v>424263.065</c:v>
                </c:pt>
                <c:pt idx="2">
                  <c:v>334855.40100000001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ED-4DA8-87E2-E2B58DBE8113}"/>
            </c:ext>
          </c:extLst>
        </c:ser>
        <c:ser>
          <c:idx val="4"/>
          <c:order val="4"/>
          <c:tx>
            <c:strRef>
              <c:f>'5.4'!$A$11</c:f>
              <c:strCache>
                <c:ptCount val="1"/>
                <c:pt idx="0">
                  <c:v>Hnědé uhlí průmyslové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'5.4'!$B$11:$D$11</c:f>
              <c:numCache>
                <c:formatCode>#\ ##0.0</c:formatCode>
                <c:ptCount val="3"/>
                <c:pt idx="0">
                  <c:v>5026471.5930000013</c:v>
                </c:pt>
                <c:pt idx="1">
                  <c:v>3688762.3409999991</c:v>
                </c:pt>
                <c:pt idx="2">
                  <c:v>3084704.0409999988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ED-4DA8-87E2-E2B58DBE8113}"/>
            </c:ext>
          </c:extLst>
        </c:ser>
        <c:ser>
          <c:idx val="5"/>
          <c:order val="5"/>
          <c:tx>
            <c:strRef>
              <c:f>'5.4'!$A$12</c:f>
              <c:strCache>
                <c:ptCount val="1"/>
                <c:pt idx="0">
                  <c:v>Hnědé uhlí - Brikety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'5.4'!$B$12:$D$12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AED-4DA8-87E2-E2B58DBE8113}"/>
            </c:ext>
          </c:extLst>
        </c:ser>
        <c:ser>
          <c:idx val="6"/>
          <c:order val="6"/>
          <c:tx>
            <c:strRef>
              <c:f>'5.4'!$A$13</c:f>
              <c:strCache>
                <c:ptCount val="1"/>
                <c:pt idx="0">
                  <c:v>Hnědé uhlí - Lignit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'5.4'!$B$13:$D$13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AED-4DA8-87E2-E2B58DBE8113}"/>
            </c:ext>
          </c:extLst>
        </c:ser>
        <c:ser>
          <c:idx val="7"/>
          <c:order val="7"/>
          <c:tx>
            <c:strRef>
              <c:f>'5.4'!$A$14</c:f>
              <c:strCache>
                <c:ptCount val="1"/>
                <c:pt idx="0">
                  <c:v>Hnědé uhlí - Mourové kaly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'5.4'!$B$14:$D$14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ED-4DA8-87E2-E2B58DBE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3164800"/>
        <c:axId val="233166336"/>
      </c:barChart>
      <c:catAx>
        <c:axId val="2331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166336"/>
        <c:crosses val="autoZero"/>
        <c:auto val="1"/>
        <c:lblAlgn val="ctr"/>
        <c:lblOffset val="100"/>
        <c:noMultiLvlLbl val="0"/>
      </c:catAx>
      <c:valAx>
        <c:axId val="23316633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16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>
                <a:solidFill>
                  <a:schemeClr val="tx2"/>
                </a:solidFill>
              </a:rPr>
              <a:t>Podíl kategori</a:t>
            </a:r>
            <a:r>
              <a:rPr lang="cs-CZ" sz="1000">
                <a:solidFill>
                  <a:schemeClr val="tx2"/>
                </a:solidFill>
              </a:rPr>
              <a:t>í</a:t>
            </a:r>
            <a:r>
              <a:rPr lang="en-US" sz="1000">
                <a:solidFill>
                  <a:schemeClr val="tx2"/>
                </a:solidFill>
              </a:rPr>
              <a:t> biomasy na </a:t>
            </a:r>
            <a:r>
              <a:rPr lang="cs-CZ" sz="1000">
                <a:solidFill>
                  <a:schemeClr val="tx2"/>
                </a:solidFill>
              </a:rPr>
              <a:t>dodávkách tepla</a:t>
            </a:r>
          </a:p>
        </c:rich>
      </c:tx>
      <c:layout>
        <c:manualLayout>
          <c:xMode val="edge"/>
          <c:yMode val="edge"/>
          <c:x val="4.5019336750016535E-2"/>
          <c:y val="1.38689136490859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4878130227889"/>
          <c:y val="0.35431470639946622"/>
          <c:w val="0.58315899274469118"/>
          <c:h val="0.5755212161156182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0-D9EB-4D55-9B74-18198FE7428B}"/>
              </c:ext>
            </c:extLst>
          </c:dPt>
          <c:dLbls>
            <c:dLbl>
              <c:idx val="0"/>
              <c:layout>
                <c:manualLayout>
                  <c:x val="1.3769370631341843E-2"/>
                  <c:y val="-1.80749074222713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61308610627135"/>
                      <c:h val="7.17372288600080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CDB-4504-ADDF-2645B1B6ACA4}"/>
                </c:ext>
              </c:extLst>
            </c:dLbl>
            <c:dLbl>
              <c:idx val="1"/>
              <c:layout>
                <c:manualLayout>
                  <c:x val="0.14457839162908989"/>
                  <c:y val="-0.152064993879113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E1-49CB-8198-24B956D6F2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BA-41E8-81F4-B85652C464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BA-41E8-81F4-B85652C464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BA-41E8-81F4-B85652C4646D}"/>
                </c:ext>
              </c:extLst>
            </c:dLbl>
            <c:dLbl>
              <c:idx val="6"/>
              <c:layout>
                <c:manualLayout>
                  <c:x val="2.1646101153916628E-3"/>
                  <c:y val="-0.15773432184834399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DB-4504-ADDF-2645B1B6AC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'5.4'!$A$22:$A$28</c:f>
              <c:strCache>
                <c:ptCount val="7"/>
                <c:pt idx="0">
                  <c:v>Brikety a pelety</c:v>
                </c:pt>
                <c:pt idx="1">
                  <c:v>Celulózové výluhy</c:v>
                </c:pt>
                <c:pt idx="2">
                  <c:v>Kapalná biopaliva</c:v>
                </c:pt>
                <c:pt idx="3">
                  <c:v>Ostatní biomasa</c:v>
                </c:pt>
                <c:pt idx="4">
                  <c:v>Palivové dříví</c:v>
                </c:pt>
                <c:pt idx="5">
                  <c:v>Piliny, kůra, štěpky, dřevní odpad</c:v>
                </c:pt>
                <c:pt idx="6">
                  <c:v>Rostlinné materiály neaglomerované</c:v>
                </c:pt>
              </c:strCache>
            </c:strRef>
          </c:cat>
          <c:val>
            <c:numRef>
              <c:f>'5.4'!$E$22:$E$28</c:f>
              <c:numCache>
                <c:formatCode>0</c:formatCode>
                <c:ptCount val="7"/>
                <c:pt idx="0">
                  <c:v>239527.46499999997</c:v>
                </c:pt>
                <c:pt idx="1">
                  <c:v>233623.13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3121158.5239999993</c:v>
                </c:pt>
                <c:pt idx="6">
                  <c:v>157710.875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BA-41E8-81F4-B85652C4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z </a:t>
            </a: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biomasy</a:t>
            </a:r>
            <a:r>
              <a:rPr lang="cs-CZ" sz="1000">
                <a:solidFill>
                  <a:schemeClr val="tx2"/>
                </a:solidFill>
              </a:rPr>
              <a:t> (GJ)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0077493480694161"/>
          <c:w val="0.85081618087212785"/>
          <c:h val="0.60354473072218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'5.4'!$A$22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Pt>
            <c:idx val="1"/>
            <c:invertIfNegative val="0"/>
            <c:bubble3D val="0"/>
            <c:explosion val="51"/>
            <c:extLst>
              <c:ext xmlns:c16="http://schemas.microsoft.com/office/drawing/2014/chart" uri="{C3380CC4-5D6E-409C-BE32-E72D297353CC}">
                <c16:uniqueId val="{00000000-C6A9-4A0A-9229-85C442BD0CF3}"/>
              </c:ext>
            </c:extLst>
          </c:dPt>
          <c:dPt>
            <c:idx val="3"/>
            <c:invertIfNegative val="0"/>
            <c:bubble3D val="0"/>
            <c:explosion val="52"/>
            <c:extLst>
              <c:ext xmlns:c16="http://schemas.microsoft.com/office/drawing/2014/chart" uri="{C3380CC4-5D6E-409C-BE32-E72D297353CC}">
                <c16:uniqueId val="{00000001-C6A9-4A0A-9229-85C442BD0CF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A9-4A0A-9229-85C442BD0CF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6A9-4A0A-9229-85C442BD0CF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6A9-4A0A-9229-85C442BD0CF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6A9-4A0A-9229-85C442BD0CF3}"/>
              </c:ext>
            </c:extLst>
          </c:dPt>
          <c:cat>
            <c:strRef>
              <c:f>'5.4'!$B$19:$D$19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'5.4'!$B$22:$D$22</c:f>
              <c:numCache>
                <c:formatCode>#\ ##0.0</c:formatCode>
                <c:ptCount val="3"/>
                <c:pt idx="0">
                  <c:v>100242.351</c:v>
                </c:pt>
                <c:pt idx="1">
                  <c:v>80035.042999999991</c:v>
                </c:pt>
                <c:pt idx="2">
                  <c:v>59250.070999999989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A9-4A0A-9229-85C442BD0CF3}"/>
            </c:ext>
          </c:extLst>
        </c:ser>
        <c:ser>
          <c:idx val="1"/>
          <c:order val="1"/>
          <c:tx>
            <c:strRef>
              <c:f>'5.4'!$A$23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cat>
            <c:strRef>
              <c:f>'5.4'!$B$19:$D$19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'5.4'!$B$23:$D$23</c:f>
              <c:numCache>
                <c:formatCode>#\ ##0.0</c:formatCode>
                <c:ptCount val="3"/>
                <c:pt idx="0">
                  <c:v>87564.66</c:v>
                </c:pt>
                <c:pt idx="1">
                  <c:v>65915.360000000001</c:v>
                </c:pt>
                <c:pt idx="2">
                  <c:v>80143.11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A9-4A0A-9229-85C442BD0CF3}"/>
            </c:ext>
          </c:extLst>
        </c:ser>
        <c:ser>
          <c:idx val="2"/>
          <c:order val="2"/>
          <c:tx>
            <c:strRef>
              <c:f>'5.4'!$A$24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cat>
            <c:strRef>
              <c:f>'5.4'!$B$19:$D$19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'5.4'!$B$24:$D$24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A9-4A0A-9229-85C442BD0CF3}"/>
            </c:ext>
          </c:extLst>
        </c:ser>
        <c:ser>
          <c:idx val="3"/>
          <c:order val="3"/>
          <c:tx>
            <c:strRef>
              <c:f>'5.4'!$A$25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cat>
            <c:strRef>
              <c:f>'5.4'!$B$19:$D$19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'5.4'!$B$25:$D$25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A9-4A0A-9229-85C442BD0CF3}"/>
            </c:ext>
          </c:extLst>
        </c:ser>
        <c:ser>
          <c:idx val="4"/>
          <c:order val="4"/>
          <c:tx>
            <c:strRef>
              <c:f>'5.4'!$A$26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cat>
            <c:strRef>
              <c:f>'5.4'!$B$19:$D$19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'5.4'!$B$26:$D$26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A9-4A0A-9229-85C442BD0CF3}"/>
            </c:ext>
          </c:extLst>
        </c:ser>
        <c:ser>
          <c:idx val="5"/>
          <c:order val="5"/>
          <c:tx>
            <c:strRef>
              <c:f>'5.4'!$A$27</c:f>
              <c:strCache>
                <c:ptCount val="1"/>
                <c:pt idx="0">
                  <c:v>Piliny, kůra, štěpky, dřevní odpad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'5.4'!$B$19:$D$19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'5.4'!$B$27:$D$27</c:f>
              <c:numCache>
                <c:formatCode>#\ ##0.0</c:formatCode>
                <c:ptCount val="3"/>
                <c:pt idx="0">
                  <c:v>1216228.3759999999</c:v>
                </c:pt>
                <c:pt idx="1">
                  <c:v>971784.69399999967</c:v>
                </c:pt>
                <c:pt idx="2">
                  <c:v>933145.45400000014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A9-4A0A-9229-85C442BD0CF3}"/>
            </c:ext>
          </c:extLst>
        </c:ser>
        <c:ser>
          <c:idx val="6"/>
          <c:order val="6"/>
          <c:tx>
            <c:strRef>
              <c:f>'5.4'!$A$28</c:f>
              <c:strCache>
                <c:ptCount val="1"/>
                <c:pt idx="0">
                  <c:v>Rostlinné materiály neaglomerované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'5.4'!$B$19:$D$19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'5.4'!$B$28:$D$28</c:f>
              <c:numCache>
                <c:formatCode>#\ ##0.0</c:formatCode>
                <c:ptCount val="3"/>
                <c:pt idx="0">
                  <c:v>70015.486000000004</c:v>
                </c:pt>
                <c:pt idx="1">
                  <c:v>51496.858999999997</c:v>
                </c:pt>
                <c:pt idx="2">
                  <c:v>36198.53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A9-4A0A-9229-85C442BD0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3328640"/>
        <c:axId val="233330176"/>
      </c:barChart>
      <c:catAx>
        <c:axId val="23332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330176"/>
        <c:crosses val="autoZero"/>
        <c:auto val="1"/>
        <c:lblAlgn val="ctr"/>
        <c:lblOffset val="100"/>
        <c:noMultiLvlLbl val="0"/>
      </c:catAx>
      <c:valAx>
        <c:axId val="23333017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328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>
                <a:solidFill>
                  <a:schemeClr val="tx2"/>
                </a:solidFill>
              </a:rPr>
              <a:t>Podíl kategori</a:t>
            </a:r>
            <a:r>
              <a:rPr lang="cs-CZ" sz="1000">
                <a:solidFill>
                  <a:schemeClr val="tx2"/>
                </a:solidFill>
              </a:rPr>
              <a:t>í</a:t>
            </a:r>
            <a:r>
              <a:rPr lang="en-US" sz="1000">
                <a:solidFill>
                  <a:schemeClr val="tx2"/>
                </a:solidFill>
              </a:rPr>
              <a:t> </a:t>
            </a:r>
            <a:r>
              <a:rPr lang="cs-CZ" sz="1000">
                <a:solidFill>
                  <a:schemeClr val="tx2"/>
                </a:solidFill>
              </a:rPr>
              <a:t>bioplynu</a:t>
            </a:r>
            <a:r>
              <a:rPr lang="en-US" sz="1000">
                <a:solidFill>
                  <a:schemeClr val="tx2"/>
                </a:solidFill>
              </a:rPr>
              <a:t> na </a:t>
            </a:r>
            <a:r>
              <a:rPr lang="cs-CZ" sz="1000">
                <a:solidFill>
                  <a:schemeClr val="tx2"/>
                </a:solidFill>
              </a:rPr>
              <a:t>dodávkách tepla</a:t>
            </a:r>
          </a:p>
        </c:rich>
      </c:tx>
      <c:layout>
        <c:manualLayout>
          <c:xMode val="edge"/>
          <c:yMode val="edge"/>
          <c:x val="4.778221303917147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505077382568558"/>
          <c:y val="0.36383960117915298"/>
          <c:w val="0.470966603312517"/>
          <c:h val="0.54235345322472317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0.17064846416382254"/>
                  <c:y val="-0.10685122827137235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7A-4AC0-B436-9882062371ED}"/>
                </c:ext>
              </c:extLst>
            </c:dLbl>
            <c:dLbl>
              <c:idx val="1"/>
              <c:layout>
                <c:manualLayout>
                  <c:x val="0.16454758001666173"/>
                  <c:y val="4.7851358356756253E-2"/>
                </c:manualLayout>
              </c:layout>
              <c:numFmt formatCode="0%" sourceLinked="0"/>
              <c:spPr>
                <a:ln w="3175"/>
              </c:spPr>
              <c:txPr>
                <a:bodyPr/>
                <a:lstStyle/>
                <a:p>
                  <a:pPr>
                    <a:defRPr sz="9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A-4385-9178-87F937D55918}"/>
                </c:ext>
              </c:extLst>
            </c:dLbl>
            <c:dLbl>
              <c:idx val="2"/>
              <c:layout>
                <c:manualLayout>
                  <c:x val="1.3651877133105802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8D-48F6-83FC-D0F41AEA2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'5.4'!$A$36:$A$38</c:f>
              <c:strCache>
                <c:ptCount val="3"/>
                <c:pt idx="0">
                  <c:v>Skládkový plyn</c:v>
                </c:pt>
                <c:pt idx="1">
                  <c:v>Kalový plyn (ČOV)</c:v>
                </c:pt>
                <c:pt idx="2">
                  <c:v>Ostatní bioplyn</c:v>
                </c:pt>
              </c:strCache>
            </c:strRef>
          </c:cat>
          <c:val>
            <c:numRef>
              <c:f>'5.4'!$E$36:$E$38</c:f>
              <c:numCache>
                <c:formatCode>0%</c:formatCode>
                <c:ptCount val="3"/>
                <c:pt idx="0">
                  <c:v>5.8548883975344607E-2</c:v>
                </c:pt>
                <c:pt idx="1">
                  <c:v>2.0192340084179954E-2</c:v>
                </c:pt>
                <c:pt idx="2">
                  <c:v>0.92125877594047545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A-4385-9178-87F937D55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1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</a:t>
            </a:r>
            <a:r>
              <a:rPr lang="cs-CZ" sz="1000" baseline="0">
                <a:solidFill>
                  <a:schemeClr val="tx2"/>
                </a:solidFill>
              </a:rPr>
              <a:t>z bioplynu (GJ)</a:t>
            </a:r>
            <a:endParaRPr lang="cs-CZ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20874583333333332"/>
          <c:w val="0.84557883094801833"/>
          <c:h val="0.613493749999999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'5.4'!$A$36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'5.4'!$B$33:$D$33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'5.4'!$B$36:$D$36</c:f>
              <c:numCache>
                <c:formatCode>#\ ##0.0</c:formatCode>
                <c:ptCount val="3"/>
                <c:pt idx="0">
                  <c:v>3457.6640000000002</c:v>
                </c:pt>
                <c:pt idx="1">
                  <c:v>2772.27</c:v>
                </c:pt>
                <c:pt idx="2">
                  <c:v>3398.5740000000001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6-4525-B39C-E4AC50293D06}"/>
            </c:ext>
          </c:extLst>
        </c:ser>
        <c:ser>
          <c:idx val="1"/>
          <c:order val="1"/>
          <c:tx>
            <c:strRef>
              <c:f>'5.4'!$A$37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'5.4'!$B$33:$D$33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'5.4'!$B$37:$D$37</c:f>
              <c:numCache>
                <c:formatCode>#\ ##0.0</c:formatCode>
                <c:ptCount val="3"/>
                <c:pt idx="0">
                  <c:v>1002.168</c:v>
                </c:pt>
                <c:pt idx="1">
                  <c:v>1008.2009999999999</c:v>
                </c:pt>
                <c:pt idx="2">
                  <c:v>1310.3110000000001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6-4525-B39C-E4AC50293D06}"/>
            </c:ext>
          </c:extLst>
        </c:ser>
        <c:ser>
          <c:idx val="2"/>
          <c:order val="2"/>
          <c:tx>
            <c:strRef>
              <c:f>'5.4'!$A$38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'5.4'!$B$33:$D$33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'5.4'!$B$38:$D$38</c:f>
              <c:numCache>
                <c:formatCode>#\ ##0.0</c:formatCode>
                <c:ptCount val="3"/>
                <c:pt idx="0">
                  <c:v>57617.117000000013</c:v>
                </c:pt>
                <c:pt idx="1">
                  <c:v>48982.417999999983</c:v>
                </c:pt>
                <c:pt idx="2">
                  <c:v>44903.736999999994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66-4525-B39C-E4AC50293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041152"/>
        <c:axId val="235042688"/>
      </c:barChart>
      <c:catAx>
        <c:axId val="2350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042688"/>
        <c:crosses val="autoZero"/>
        <c:auto val="1"/>
        <c:lblAlgn val="ctr"/>
        <c:lblOffset val="100"/>
        <c:noMultiLvlLbl val="0"/>
      </c:catAx>
      <c:valAx>
        <c:axId val="235042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041152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'5.4'!$G$22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BAB-4D3B-9176-13160CFDC7FE}"/>
            </c:ext>
          </c:extLst>
        </c:ser>
        <c:ser>
          <c:idx val="1"/>
          <c:order val="1"/>
          <c:tx>
            <c:strRef>
              <c:f>'5.4'!$G$23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4BAB-4D3B-9176-13160CFDC7FE}"/>
            </c:ext>
          </c:extLst>
        </c:ser>
        <c:ser>
          <c:idx val="2"/>
          <c:order val="2"/>
          <c:tx>
            <c:strRef>
              <c:f>'5.4'!$G$24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BAB-4D3B-9176-13160CFDC7FE}"/>
            </c:ext>
          </c:extLst>
        </c:ser>
        <c:ser>
          <c:idx val="3"/>
          <c:order val="3"/>
          <c:tx>
            <c:strRef>
              <c:f>'5.4'!$G$25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BAB-4D3B-9176-13160CFDC7FE}"/>
            </c:ext>
          </c:extLst>
        </c:ser>
        <c:ser>
          <c:idx val="4"/>
          <c:order val="4"/>
          <c:tx>
            <c:strRef>
              <c:f>'5.4'!$G$26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4BAB-4D3B-9176-13160CFDC7FE}"/>
            </c:ext>
          </c:extLst>
        </c:ser>
        <c:ser>
          <c:idx val="5"/>
          <c:order val="5"/>
          <c:tx>
            <c:strRef>
              <c:f>'5.4'!$G$27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BAB-4D3B-9176-13160CFDC7FE}"/>
            </c:ext>
          </c:extLst>
        </c:ser>
        <c:ser>
          <c:idx val="6"/>
          <c:order val="6"/>
          <c:tx>
            <c:strRef>
              <c:f>'5.4'!$G$28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BAB-4D3B-9176-13160CFDC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095168"/>
        <c:axId val="235096704"/>
      </c:barChart>
      <c:catAx>
        <c:axId val="2350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096704"/>
        <c:crosses val="autoZero"/>
        <c:auto val="1"/>
        <c:lblAlgn val="ctr"/>
        <c:lblOffset val="100"/>
        <c:noMultiLvlLbl val="0"/>
      </c:catAx>
      <c:valAx>
        <c:axId val="235096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09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'5.4'!$G$36</c:f>
              <c:strCache>
                <c:ptCount val="1"/>
              </c:strCache>
            </c:strRef>
          </c:tx>
          <c:invertIfNegative val="0"/>
          <c:cat>
            <c:numRef>
              <c:f>'5.4'!$H$35</c:f>
              <c:numCache>
                <c:formatCode>General</c:formatCode>
                <c:ptCount val="1"/>
              </c:numCache>
            </c:numRef>
          </c:cat>
          <c:val>
            <c:numRef>
              <c:f>'5.4'!$H$36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DDA-418B-8F7D-C9525CDB7C14}"/>
            </c:ext>
          </c:extLst>
        </c:ser>
        <c:ser>
          <c:idx val="1"/>
          <c:order val="1"/>
          <c:tx>
            <c:strRef>
              <c:f>'5.4'!$G$37</c:f>
              <c:strCache>
                <c:ptCount val="1"/>
              </c:strCache>
            </c:strRef>
          </c:tx>
          <c:invertIfNegative val="0"/>
          <c:cat>
            <c:numRef>
              <c:f>'5.4'!$H$35</c:f>
              <c:numCache>
                <c:formatCode>General</c:formatCode>
                <c:ptCount val="1"/>
              </c:numCache>
            </c:numRef>
          </c:cat>
          <c:val>
            <c:numRef>
              <c:f>'5.4'!$H$37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DDA-418B-8F7D-C9525CDB7C14}"/>
            </c:ext>
          </c:extLst>
        </c:ser>
        <c:ser>
          <c:idx val="2"/>
          <c:order val="2"/>
          <c:tx>
            <c:strRef>
              <c:f>'5.4'!$G$38</c:f>
              <c:strCache>
                <c:ptCount val="1"/>
              </c:strCache>
            </c:strRef>
          </c:tx>
          <c:invertIfNegative val="0"/>
          <c:cat>
            <c:numRef>
              <c:f>'5.4'!$H$35</c:f>
              <c:numCache>
                <c:formatCode>General</c:formatCode>
                <c:ptCount val="1"/>
              </c:numCache>
            </c:numRef>
          </c:cat>
          <c:val>
            <c:numRef>
              <c:f>'5.4'!$H$38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DDA-418B-8F7D-C9525CDB7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09856"/>
        <c:axId val="235211392"/>
      </c:barChart>
      <c:catAx>
        <c:axId val="23520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11392"/>
        <c:crosses val="autoZero"/>
        <c:auto val="1"/>
        <c:lblAlgn val="ctr"/>
        <c:lblOffset val="100"/>
        <c:noMultiLvlLbl val="0"/>
      </c:catAx>
      <c:valAx>
        <c:axId val="235211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098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'5.4'!$G$7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E9F-4E23-BE1A-AFA49BA024E5}"/>
            </c:ext>
          </c:extLst>
        </c:ser>
        <c:ser>
          <c:idx val="1"/>
          <c:order val="1"/>
          <c:tx>
            <c:strRef>
              <c:f>'5.4'!$G$8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E9F-4E23-BE1A-AFA49BA024E5}"/>
            </c:ext>
          </c:extLst>
        </c:ser>
        <c:ser>
          <c:idx val="2"/>
          <c:order val="2"/>
          <c:tx>
            <c:strRef>
              <c:f>'5.4'!$G$9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E9F-4E23-BE1A-AFA49BA024E5}"/>
            </c:ext>
          </c:extLst>
        </c:ser>
        <c:ser>
          <c:idx val="3"/>
          <c:order val="3"/>
          <c:tx>
            <c:strRef>
              <c:f>'5.4'!$G$10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E9F-4E23-BE1A-AFA49BA024E5}"/>
            </c:ext>
          </c:extLst>
        </c:ser>
        <c:ser>
          <c:idx val="4"/>
          <c:order val="4"/>
          <c:tx>
            <c:strRef>
              <c:f>'5.4'!$G$11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E9F-4E23-BE1A-AFA49BA024E5}"/>
            </c:ext>
          </c:extLst>
        </c:ser>
        <c:ser>
          <c:idx val="5"/>
          <c:order val="5"/>
          <c:tx>
            <c:strRef>
              <c:f>'5.4'!$G$12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E9F-4E23-BE1A-AFA49BA024E5}"/>
            </c:ext>
          </c:extLst>
        </c:ser>
        <c:ser>
          <c:idx val="6"/>
          <c:order val="6"/>
          <c:tx>
            <c:strRef>
              <c:f>'5.4'!$G$13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E9F-4E23-BE1A-AFA49BA024E5}"/>
            </c:ext>
          </c:extLst>
        </c:ser>
        <c:ser>
          <c:idx val="7"/>
          <c:order val="7"/>
          <c:tx>
            <c:strRef>
              <c:f>'5.4'!$G$14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E9F-4E23-BE1A-AFA49BA02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56832"/>
        <c:axId val="235279104"/>
      </c:barChart>
      <c:catAx>
        <c:axId val="23525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79104"/>
        <c:crosses val="autoZero"/>
        <c:auto val="1"/>
        <c:lblAlgn val="ctr"/>
        <c:lblOffset val="100"/>
        <c:noMultiLvlLbl val="0"/>
      </c:catAx>
      <c:valAx>
        <c:axId val="235279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568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>
                <a:solidFill>
                  <a:schemeClr val="tx2"/>
                </a:solidFill>
              </a:rPr>
              <a:t>Podíl </a:t>
            </a:r>
            <a:r>
              <a:rPr lang="cs-CZ" sz="1000">
                <a:solidFill>
                  <a:schemeClr val="tx2"/>
                </a:solidFill>
              </a:rPr>
              <a:t>krajů ČR na </a:t>
            </a:r>
            <a:r>
              <a:rPr lang="en-US" sz="1000">
                <a:solidFill>
                  <a:schemeClr val="tx2"/>
                </a:solidFill>
              </a:rPr>
              <a:t>instalované</a:t>
            </a:r>
            <a:r>
              <a:rPr lang="cs-CZ" sz="1000">
                <a:solidFill>
                  <a:schemeClr val="tx2"/>
                </a:solidFill>
              </a:rPr>
              <a:t>m</a:t>
            </a:r>
            <a:r>
              <a:rPr lang="en-US" sz="1000">
                <a:solidFill>
                  <a:schemeClr val="tx2"/>
                </a:solidFill>
              </a:rPr>
              <a:t> výkonu </a:t>
            </a:r>
            <a:endParaRPr lang="cs-CZ" sz="1000">
              <a:solidFill>
                <a:schemeClr val="tx2"/>
              </a:solidFill>
            </a:endParaRPr>
          </a:p>
          <a:p>
            <a:pPr algn="l">
              <a:defRPr sz="1000"/>
            </a:pPr>
            <a:r>
              <a:rPr lang="en-US" sz="1000">
                <a:solidFill>
                  <a:schemeClr val="tx2"/>
                </a:solidFill>
              </a:rPr>
              <a:t>v</a:t>
            </a:r>
            <a:r>
              <a:rPr lang="cs-CZ" sz="1000">
                <a:solidFill>
                  <a:schemeClr val="tx2"/>
                </a:solidFill>
              </a:rPr>
              <a:t>ýroben tepla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1.5281609763550259E-2"/>
          <c:y val="1.4397734000730657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9.5651118446039352E-2"/>
          <c:y val="0.15935589614594692"/>
          <c:w val="0.76778165406546883"/>
          <c:h val="0.7870965152295640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A-3674-42EF-8DF5-AEED346609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9-3674-42EF-8DF5-AEED346609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8-3674-42EF-8DF5-AEED346609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3674-42EF-8DF5-AEED346609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C1F1-4538-A25D-E7701F891F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0-C1F1-4538-A25D-E7701F891F20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3-C1F1-4538-A25D-E7701F891F20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1-C1F1-4538-A25D-E7701F891F20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C1F1-4538-A25D-E7701F891F20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6-3674-42EF-8DF5-AEED34660903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05-C1F1-4538-A25D-E7701F891F20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5-3674-42EF-8DF5-AEED34660903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3674-42EF-8DF5-AEED34660903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3674-42EF-8DF5-AEED34660903}"/>
              </c:ext>
            </c:extLst>
          </c:dPt>
          <c:dLbls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1F1-4538-A25D-E7701F891F20}"/>
                </c:ext>
              </c:extLst>
            </c:dLbl>
            <c:dLbl>
              <c:idx val="1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674-42EF-8DF5-AEED34660903}"/>
                </c:ext>
              </c:extLst>
            </c:dLbl>
            <c:dLbl>
              <c:idx val="1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674-42EF-8DF5-AEED34660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'6'!$A$23:$A$36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'6'!$B$23:$B$36</c:f>
              <c:numCache>
                <c:formatCode>General</c:formatCode>
                <c:ptCount val="14"/>
                <c:pt idx="0">
                  <c:v>1635.4880000000007</c:v>
                </c:pt>
                <c:pt idx="1">
                  <c:v>2016.2250000000004</c:v>
                </c:pt>
                <c:pt idx="2">
                  <c:v>1558.6563599999995</c:v>
                </c:pt>
                <c:pt idx="3">
                  <c:v>2875.9725299999996</c:v>
                </c:pt>
                <c:pt idx="4">
                  <c:v>636.0907000000002</c:v>
                </c:pt>
                <c:pt idx="5">
                  <c:v>960.89409999999964</c:v>
                </c:pt>
                <c:pt idx="6">
                  <c:v>500.31040000000013</c:v>
                </c:pt>
                <c:pt idx="7">
                  <c:v>3569.555420000001</c:v>
                </c:pt>
                <c:pt idx="8">
                  <c:v>1173.9634500000004</c:v>
                </c:pt>
                <c:pt idx="9">
                  <c:v>5744.7018299999972</c:v>
                </c:pt>
                <c:pt idx="10">
                  <c:v>1010.3598000000003</c:v>
                </c:pt>
                <c:pt idx="11">
                  <c:v>4538.3082600000007</c:v>
                </c:pt>
                <c:pt idx="12">
                  <c:v>11672.419769999997</c:v>
                </c:pt>
                <c:pt idx="13">
                  <c:v>1114.2771999999991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F1-4538-A25D-E7701F891F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>
                <a:solidFill>
                  <a:schemeClr val="tx2"/>
                </a:solidFill>
              </a:rPr>
              <a:t>Instalovaný výkon v krajích ČR</a:t>
            </a:r>
            <a:r>
              <a:rPr lang="cs-CZ" sz="1000">
                <a:solidFill>
                  <a:schemeClr val="tx2"/>
                </a:solidFill>
              </a:rPr>
              <a:t> </a:t>
            </a:r>
            <a:r>
              <a:rPr lang="en-US" sz="1000">
                <a:solidFill>
                  <a:schemeClr val="tx2"/>
                </a:solidFill>
              </a:rPr>
              <a:t>(</a:t>
            </a:r>
            <a:r>
              <a:rPr lang="cs-CZ" sz="1000">
                <a:solidFill>
                  <a:schemeClr val="tx2"/>
                </a:solidFill>
              </a:rPr>
              <a:t>M</a:t>
            </a:r>
            <a:r>
              <a:rPr lang="en-US" sz="1000">
                <a:solidFill>
                  <a:schemeClr val="tx2"/>
                </a:solidFill>
              </a:rPr>
              <a:t>W</a:t>
            </a:r>
            <a:r>
              <a:rPr lang="cs-CZ" sz="1000" baseline="-25000">
                <a:solidFill>
                  <a:schemeClr val="tx2"/>
                </a:solidFill>
              </a:rPr>
              <a:t>t</a:t>
            </a:r>
            <a:r>
              <a:rPr lang="en-US" sz="1000">
                <a:solidFill>
                  <a:schemeClr val="tx2"/>
                </a:solidFill>
              </a:rPr>
              <a:t>)</a:t>
            </a:r>
          </a:p>
        </c:rich>
      </c:tx>
      <c:layout>
        <c:manualLayout>
          <c:xMode val="edge"/>
          <c:yMode val="edge"/>
          <c:x val="1.6921397006453595E-3"/>
          <c:y val="1.896910537189562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92474673493838E-2"/>
          <c:y val="0.14708329244079391"/>
          <c:w val="0.90821391888190195"/>
          <c:h val="0.48846027909877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'6'!$A$23</c:f>
              <c:strCache>
                <c:ptCount val="1"/>
                <c:pt idx="0">
                  <c:v>PHA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'6'!$A$23:$A$36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'6'!$B$23</c:f>
              <c:numCache>
                <c:formatCode>General</c:formatCode>
                <c:ptCount val="1"/>
                <c:pt idx="0">
                  <c:v>1635.4880000000007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A-48F7-8E09-CF5ED967ED24}"/>
            </c:ext>
          </c:extLst>
        </c:ser>
        <c:ser>
          <c:idx val="1"/>
          <c:order val="1"/>
          <c:tx>
            <c:strRef>
              <c:f>'6'!$A$24</c:f>
              <c:strCache>
                <c:ptCount val="1"/>
                <c:pt idx="0">
                  <c:v>JHČ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('6'!$B$22,'6'!$B$24)</c:f>
              <c:numCache>
                <c:formatCode>General</c:formatCode>
                <c:ptCount val="2"/>
                <c:pt idx="1">
                  <c:v>2016.2250000000004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A-48F7-8E09-CF5ED967ED24}"/>
            </c:ext>
          </c:extLst>
        </c:ser>
        <c:ser>
          <c:idx val="2"/>
          <c:order val="2"/>
          <c:tx>
            <c:strRef>
              <c:f>'6'!$A$25</c:f>
              <c:strCache>
                <c:ptCount val="1"/>
                <c:pt idx="0">
                  <c:v>JHM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('6'!$B$22,'6'!$B$22,'6'!$B$25)</c:f>
              <c:numCache>
                <c:formatCode>General</c:formatCode>
                <c:ptCount val="3"/>
                <c:pt idx="2">
                  <c:v>1558.6563599999995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A-48F7-8E09-CF5ED967ED24}"/>
            </c:ext>
          </c:extLst>
        </c:ser>
        <c:ser>
          <c:idx val="3"/>
          <c:order val="3"/>
          <c:tx>
            <c:strRef>
              <c:f>'6'!$A$26</c:f>
              <c:strCache>
                <c:ptCount val="1"/>
                <c:pt idx="0">
                  <c:v>KVK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('6'!$B$22,'6'!$B$22,'6'!$B$22,'6'!$B$26)</c:f>
              <c:numCache>
                <c:formatCode>General</c:formatCode>
                <c:ptCount val="4"/>
                <c:pt idx="3">
                  <c:v>2875.9725299999996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A-48F7-8E09-CF5ED967ED24}"/>
            </c:ext>
          </c:extLst>
        </c:ser>
        <c:ser>
          <c:idx val="4"/>
          <c:order val="4"/>
          <c:tx>
            <c:strRef>
              <c:f>'6'!$A$27</c:f>
              <c:strCache>
                <c:ptCount val="1"/>
                <c:pt idx="0">
                  <c:v>VYS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('6'!$B$22,'6'!$B$22,'6'!$B$22,'6'!$B$22,'6'!$B$27)</c:f>
              <c:numCache>
                <c:formatCode>General</c:formatCode>
                <c:ptCount val="5"/>
                <c:pt idx="4">
                  <c:v>636.0907000000002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5A-48F7-8E09-CF5ED967ED24}"/>
            </c:ext>
          </c:extLst>
        </c:ser>
        <c:ser>
          <c:idx val="5"/>
          <c:order val="5"/>
          <c:tx>
            <c:strRef>
              <c:f>'6'!$A$28</c:f>
              <c:strCache>
                <c:ptCount val="1"/>
                <c:pt idx="0">
                  <c:v>HKK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('6'!$B$22,'6'!$B$22,'6'!$B$22,'6'!$B$22,'6'!$B$22,'6'!$B$28)</c:f>
              <c:numCache>
                <c:formatCode>General</c:formatCode>
                <c:ptCount val="6"/>
                <c:pt idx="5">
                  <c:v>960.89409999999964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5A-48F7-8E09-CF5ED967ED24}"/>
            </c:ext>
          </c:extLst>
        </c:ser>
        <c:ser>
          <c:idx val="6"/>
          <c:order val="6"/>
          <c:tx>
            <c:strRef>
              <c:f>'6'!$A$29</c:f>
              <c:strCache>
                <c:ptCount val="1"/>
                <c:pt idx="0">
                  <c:v>LBK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('6'!$B$22,'6'!$B$22,'6'!$B$22,'6'!$B$22,'6'!$B$22,'6'!$B$22,'6'!$B$29)</c:f>
              <c:numCache>
                <c:formatCode>General</c:formatCode>
                <c:ptCount val="7"/>
                <c:pt idx="6">
                  <c:v>500.31040000000013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5A-48F7-8E09-CF5ED967ED24}"/>
            </c:ext>
          </c:extLst>
        </c:ser>
        <c:ser>
          <c:idx val="7"/>
          <c:order val="7"/>
          <c:tx>
            <c:strRef>
              <c:f>'6'!$A$30</c:f>
              <c:strCache>
                <c:ptCount val="1"/>
                <c:pt idx="0">
                  <c:v>MSK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('6'!$B$22,'6'!$B$22,'6'!$B$22,'6'!$B$22,'6'!$B$22,'6'!$B$22,'6'!$B$22,'6'!$B$30)</c:f>
              <c:numCache>
                <c:formatCode>General</c:formatCode>
                <c:ptCount val="8"/>
                <c:pt idx="7">
                  <c:v>3569.555420000001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5A-48F7-8E09-CF5ED967ED24}"/>
            </c:ext>
          </c:extLst>
        </c:ser>
        <c:ser>
          <c:idx val="8"/>
          <c:order val="8"/>
          <c:tx>
            <c:strRef>
              <c:f>'6'!$A$31</c:f>
              <c:strCache>
                <c:ptCount val="1"/>
                <c:pt idx="0">
                  <c:v>OLK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('6'!$B$22,'6'!$B$22,'6'!$B$22,'6'!$B$22,'6'!$B$22,'6'!$B$22,'6'!$B$22,'6'!$B$22,'6'!$B$31)</c:f>
              <c:numCache>
                <c:formatCode>General</c:formatCode>
                <c:ptCount val="9"/>
                <c:pt idx="8">
                  <c:v>1173.9634500000004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5A-48F7-8E09-CF5ED967ED24}"/>
            </c:ext>
          </c:extLst>
        </c:ser>
        <c:ser>
          <c:idx val="9"/>
          <c:order val="9"/>
          <c:tx>
            <c:strRef>
              <c:f>'6'!$A$32</c:f>
              <c:strCache>
                <c:ptCount val="1"/>
                <c:pt idx="0">
                  <c:v>PAK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('6'!$B$22,'6'!$B$22,'6'!$B$22,'6'!$B$22,'6'!$B$22,'6'!$B$22,'6'!$B$22,'6'!$B$22,'6'!$B$22,'6'!$B$32)</c:f>
              <c:numCache>
                <c:formatCode>General</c:formatCode>
                <c:ptCount val="10"/>
                <c:pt idx="9">
                  <c:v>5744.7018299999972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5A-48F7-8E09-CF5ED967ED24}"/>
            </c:ext>
          </c:extLst>
        </c:ser>
        <c:ser>
          <c:idx val="10"/>
          <c:order val="10"/>
          <c:tx>
            <c:strRef>
              <c:f>'6'!$A$33</c:f>
              <c:strCache>
                <c:ptCount val="1"/>
                <c:pt idx="0">
                  <c:v>PLK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('6'!$B$22,'6'!$B$22,'6'!$B$22,'6'!$B$22,'6'!$B$22,'6'!$B$22,'6'!$B$22,'6'!$B$22,'6'!$B$22,'6'!$B$22,'6'!$B$33)</c:f>
              <c:numCache>
                <c:formatCode>General</c:formatCode>
                <c:ptCount val="11"/>
                <c:pt idx="10">
                  <c:v>1010.3598000000003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5A-48F7-8E09-CF5ED967ED24}"/>
            </c:ext>
          </c:extLst>
        </c:ser>
        <c:ser>
          <c:idx val="11"/>
          <c:order val="11"/>
          <c:tx>
            <c:strRef>
              <c:f>'6'!$A$34</c:f>
              <c:strCache>
                <c:ptCount val="1"/>
                <c:pt idx="0">
                  <c:v>STČ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('6'!$B$22,'6'!$B$22,'6'!$B$22,'6'!$B$22,'6'!$B$22,'6'!$B$22,'6'!$B$22,'6'!$B$22,'6'!$B$22,'6'!$B$22,'6'!$B$22,'6'!$B$34)</c:f>
              <c:numCache>
                <c:formatCode>General</c:formatCode>
                <c:ptCount val="12"/>
                <c:pt idx="11">
                  <c:v>4538.3082600000007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5A-48F7-8E09-CF5ED967ED24}"/>
            </c:ext>
          </c:extLst>
        </c:ser>
        <c:ser>
          <c:idx val="12"/>
          <c:order val="12"/>
          <c:tx>
            <c:strRef>
              <c:f>'6'!$A$35</c:f>
              <c:strCache>
                <c:ptCount val="1"/>
                <c:pt idx="0">
                  <c:v>ULK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val>
            <c:numRef>
              <c:f>('6'!$B$22,'6'!$B$22,'6'!$B$22,'6'!$B$22,'6'!$B$22,'6'!$B$22,'6'!$B$22,'6'!$B$22,'6'!$B$22,'6'!$B$22,'6'!$B$22,'6'!$B$22,'6'!$B$35)</c:f>
              <c:numCache>
                <c:formatCode>General</c:formatCode>
                <c:ptCount val="13"/>
                <c:pt idx="12">
                  <c:v>11672.419769999997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5A-48F7-8E09-CF5ED967ED24}"/>
            </c:ext>
          </c:extLst>
        </c:ser>
        <c:ser>
          <c:idx val="13"/>
          <c:order val="13"/>
          <c:tx>
            <c:strRef>
              <c:f>'6'!$A$36</c:f>
              <c:strCache>
                <c:ptCount val="1"/>
                <c:pt idx="0">
                  <c:v>ZLK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('6'!$B$22,'6'!$B$22,'6'!$B$22,'6'!$B$22,'6'!$B$22,'6'!$B$22,'6'!$B$22,'6'!$B$22,'6'!$B$22,'6'!$B$22,'6'!$B$22,'6'!$B$22,'6'!$B$22,'6'!$B$36)</c:f>
              <c:numCache>
                <c:formatCode>General</c:formatCode>
                <c:ptCount val="14"/>
                <c:pt idx="13">
                  <c:v>1114.2771999999991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5A-48F7-8E09-CF5ED967E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05216"/>
        <c:axId val="235307008"/>
      </c:barChart>
      <c:catAx>
        <c:axId val="23530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307008"/>
        <c:crosses val="autoZero"/>
        <c:auto val="1"/>
        <c:lblAlgn val="ctr"/>
        <c:lblOffset val="100"/>
        <c:noMultiLvlLbl val="0"/>
      </c:catAx>
      <c:valAx>
        <c:axId val="235307008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305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Výroba tepla brutto (TJ)</a:t>
            </a:r>
          </a:p>
        </c:rich>
      </c:tx>
      <c:layout>
        <c:manualLayout>
          <c:xMode val="edge"/>
          <c:yMode val="edge"/>
          <c:x val="1.1066787664470309E-3"/>
          <c:y val="2.47076504548380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017283830656289E-2"/>
          <c:y val="0.12971516488789958"/>
          <c:w val="0.88372446509658709"/>
          <c:h val="0.779772475612543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'4.1'!$A$8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val>
            <c:numRef>
              <c:f>'4.1'!$B$8:$M$8</c:f>
              <c:numCache>
                <c:formatCode>#\ ##0.0</c:formatCode>
                <c:ptCount val="12"/>
                <c:pt idx="0">
                  <c:v>2958.6012620000001</c:v>
                </c:pt>
                <c:pt idx="1">
                  <c:v>2488.1244840000013</c:v>
                </c:pt>
                <c:pt idx="2">
                  <c:v>2626.1892549999998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8-4443-B1B5-C616D93B0609}"/>
            </c:ext>
          </c:extLst>
        </c:ser>
        <c:ser>
          <c:idx val="1"/>
          <c:order val="1"/>
          <c:tx>
            <c:strRef>
              <c:f>'4.1'!$A$9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val>
            <c:numRef>
              <c:f>'4.1'!$B$9:$M$9</c:f>
              <c:numCache>
                <c:formatCode>#\ ##0.0</c:formatCode>
                <c:ptCount val="12"/>
                <c:pt idx="0">
                  <c:v>420.59471599999978</c:v>
                </c:pt>
                <c:pt idx="1">
                  <c:v>370.47992399999976</c:v>
                </c:pt>
                <c:pt idx="2">
                  <c:v>380.96805100000057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8-4443-B1B5-C616D93B0609}"/>
            </c:ext>
          </c:extLst>
        </c:ser>
        <c:ser>
          <c:idx val="2"/>
          <c:order val="2"/>
          <c:tx>
            <c:strRef>
              <c:f>'4.1'!$A$10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val>
            <c:numRef>
              <c:f>'4.1'!$B$10:$M$10</c:f>
              <c:numCache>
                <c:formatCode>#\ ##0.0</c:formatCode>
                <c:ptCount val="12"/>
                <c:pt idx="0">
                  <c:v>1132.8246729999998</c:v>
                </c:pt>
                <c:pt idx="1">
                  <c:v>936.15683799999988</c:v>
                </c:pt>
                <c:pt idx="2">
                  <c:v>740.02305699999988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8-4443-B1B5-C616D93B0609}"/>
            </c:ext>
          </c:extLst>
        </c:ser>
        <c:ser>
          <c:idx val="3"/>
          <c:order val="3"/>
          <c:tx>
            <c:strRef>
              <c:f>'4.1'!$A$11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'4.1'!$B$11:$M$11</c:f>
              <c:numCache>
                <c:formatCode>#\ ##0.0</c:formatCode>
                <c:ptCount val="12"/>
                <c:pt idx="0">
                  <c:v>1.9150129999999996</c:v>
                </c:pt>
                <c:pt idx="1">
                  <c:v>2.4938739999999999</c:v>
                </c:pt>
                <c:pt idx="2">
                  <c:v>5.2563740000000001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8-4443-B1B5-C616D93B0609}"/>
            </c:ext>
          </c:extLst>
        </c:ser>
        <c:ser>
          <c:idx val="4"/>
          <c:order val="4"/>
          <c:tx>
            <c:strRef>
              <c:f>'4.1'!$A$12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'4.1'!$B$12:$M$12</c:f>
              <c:numCache>
                <c:formatCode>#\ ##0.0</c:formatCode>
                <c:ptCount val="12"/>
                <c:pt idx="0">
                  <c:v>2.7426270000000001</c:v>
                </c:pt>
                <c:pt idx="1">
                  <c:v>2.6645159999999999</c:v>
                </c:pt>
                <c:pt idx="2">
                  <c:v>3.4310259999999997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8-4443-B1B5-C616D93B0609}"/>
            </c:ext>
          </c:extLst>
        </c:ser>
        <c:ser>
          <c:idx val="5"/>
          <c:order val="5"/>
          <c:tx>
            <c:strRef>
              <c:f>'4.1'!$A$13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'4.1'!$B$13:$M$13</c:f>
              <c:numCache>
                <c:formatCode>#\ ##0.0</c:formatCode>
                <c:ptCount val="12"/>
                <c:pt idx="0">
                  <c:v>4.3781E-2</c:v>
                </c:pt>
                <c:pt idx="1">
                  <c:v>3.6896999999999999E-2</c:v>
                </c:pt>
                <c:pt idx="2">
                  <c:v>4.0223000000000002E-2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98-4443-B1B5-C616D93B0609}"/>
            </c:ext>
          </c:extLst>
        </c:ser>
        <c:ser>
          <c:idx val="6"/>
          <c:order val="6"/>
          <c:tx>
            <c:strRef>
              <c:f>'4.1'!$A$14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'4.1'!$B$14:$M$14</c:f>
              <c:numCache>
                <c:formatCode>#\ ##0.0</c:formatCode>
                <c:ptCount val="12"/>
                <c:pt idx="0">
                  <c:v>7420.5299750000004</c:v>
                </c:pt>
                <c:pt idx="1">
                  <c:v>5613.8346359999987</c:v>
                </c:pt>
                <c:pt idx="2">
                  <c:v>4904.5154010000006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98-4443-B1B5-C616D93B0609}"/>
            </c:ext>
          </c:extLst>
        </c:ser>
        <c:ser>
          <c:idx val="7"/>
          <c:order val="7"/>
          <c:tx>
            <c:strRef>
              <c:f>'4.1'!$A$15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'4.1'!$B$15:$M$15</c:f>
              <c:numCache>
                <c:formatCode>#\ ##0.0</c:formatCode>
                <c:ptCount val="12"/>
                <c:pt idx="0">
                  <c:v>240.68100000000001</c:v>
                </c:pt>
                <c:pt idx="1">
                  <c:v>196.22900000000001</c:v>
                </c:pt>
                <c:pt idx="2">
                  <c:v>190.67699999999999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98-4443-B1B5-C616D93B0609}"/>
            </c:ext>
          </c:extLst>
        </c:ser>
        <c:ser>
          <c:idx val="8"/>
          <c:order val="8"/>
          <c:tx>
            <c:strRef>
              <c:f>'4.1'!$A$16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'4.1'!$B$16:$M$16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98-4443-B1B5-C616D93B0609}"/>
            </c:ext>
          </c:extLst>
        </c:ser>
        <c:ser>
          <c:idx val="9"/>
          <c:order val="9"/>
          <c:tx>
            <c:strRef>
              <c:f>'4.1'!$A$17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'4.1'!$B$17:$M$17</c:f>
              <c:numCache>
                <c:formatCode>#\ ##0.0</c:formatCode>
                <c:ptCount val="12"/>
                <c:pt idx="0">
                  <c:v>630.43397899999991</c:v>
                </c:pt>
                <c:pt idx="1">
                  <c:v>598.36847799999987</c:v>
                </c:pt>
                <c:pt idx="2">
                  <c:v>480.61533499999996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98-4443-B1B5-C616D93B0609}"/>
            </c:ext>
          </c:extLst>
        </c:ser>
        <c:ser>
          <c:idx val="10"/>
          <c:order val="10"/>
          <c:tx>
            <c:strRef>
              <c:f>'4.1'!$A$18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'4.1'!$B$18:$M$18</c:f>
              <c:numCache>
                <c:formatCode>#\ ##0.0</c:formatCode>
                <c:ptCount val="12"/>
                <c:pt idx="0">
                  <c:v>52.931061999999997</c:v>
                </c:pt>
                <c:pt idx="1">
                  <c:v>44.092030000000001</c:v>
                </c:pt>
                <c:pt idx="2">
                  <c:v>17.223627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98-4443-B1B5-C616D93B0609}"/>
            </c:ext>
          </c:extLst>
        </c:ser>
        <c:ser>
          <c:idx val="11"/>
          <c:order val="11"/>
          <c:tx>
            <c:strRef>
              <c:f>'4.1'!$A$19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'4.1'!$B$19:$M$19</c:f>
              <c:numCache>
                <c:formatCode>#\ ##0.0</c:formatCode>
                <c:ptCount val="12"/>
                <c:pt idx="0">
                  <c:v>477.45941700000003</c:v>
                </c:pt>
                <c:pt idx="1">
                  <c:v>418.184775</c:v>
                </c:pt>
                <c:pt idx="2">
                  <c:v>397.73041999999998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98-4443-B1B5-C616D93B0609}"/>
            </c:ext>
          </c:extLst>
        </c:ser>
        <c:ser>
          <c:idx val="12"/>
          <c:order val="12"/>
          <c:tx>
            <c:strRef>
              <c:f>'4.1'!$A$20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val>
            <c:numRef>
              <c:f>'4.1'!$B$20:$M$20</c:f>
              <c:numCache>
                <c:formatCode>#\ ##0.0</c:formatCode>
                <c:ptCount val="12"/>
                <c:pt idx="0">
                  <c:v>546.72830700000009</c:v>
                </c:pt>
                <c:pt idx="1">
                  <c:v>500.55346299999985</c:v>
                </c:pt>
                <c:pt idx="2">
                  <c:v>556.60201900000015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98-4443-B1B5-C616D93B0609}"/>
            </c:ext>
          </c:extLst>
        </c:ser>
        <c:ser>
          <c:idx val="13"/>
          <c:order val="13"/>
          <c:tx>
            <c:strRef>
              <c:f>'4.1'!$A$21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'4.1'!$B$21:$M$21</c:f>
              <c:numCache>
                <c:formatCode>#\ ##0.0</c:formatCode>
                <c:ptCount val="12"/>
                <c:pt idx="0">
                  <c:v>1.23E-3</c:v>
                </c:pt>
                <c:pt idx="1">
                  <c:v>1.9E-3</c:v>
                </c:pt>
                <c:pt idx="2">
                  <c:v>2.4559999999999998E-2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98-4443-B1B5-C616D93B0609}"/>
            </c:ext>
          </c:extLst>
        </c:ser>
        <c:ser>
          <c:idx val="14"/>
          <c:order val="14"/>
          <c:tx>
            <c:strRef>
              <c:f>'4.1'!$A$22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val>
            <c:numRef>
              <c:f>'4.1'!$B$22:$M$22</c:f>
              <c:numCache>
                <c:formatCode>#\ ##0.0</c:formatCode>
                <c:ptCount val="12"/>
                <c:pt idx="0">
                  <c:v>69.142902000000007</c:v>
                </c:pt>
                <c:pt idx="1">
                  <c:v>35.116028</c:v>
                </c:pt>
                <c:pt idx="2">
                  <c:v>10.987052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98-4443-B1B5-C616D93B0609}"/>
            </c:ext>
          </c:extLst>
        </c:ser>
        <c:ser>
          <c:idx val="15"/>
          <c:order val="15"/>
          <c:tx>
            <c:strRef>
              <c:f>'4.1'!$A$23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9"/>
              </a:fgClr>
              <a:bgClr>
                <a:schemeClr val="bg1"/>
              </a:bgClr>
            </a:pattFill>
          </c:spPr>
          <c:invertIfNegative val="0"/>
          <c:val>
            <c:numRef>
              <c:f>'4.1'!$B$23:$M$23</c:f>
              <c:numCache>
                <c:formatCode>#\ ##0.0</c:formatCode>
                <c:ptCount val="12"/>
                <c:pt idx="0">
                  <c:v>5092.8486509999984</c:v>
                </c:pt>
                <c:pt idx="1">
                  <c:v>3628.4072629999978</c:v>
                </c:pt>
                <c:pt idx="2">
                  <c:v>2758.9025810000003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98-4443-B1B5-C616D93B0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610944"/>
        <c:axId val="178612480"/>
      </c:barChart>
      <c:catAx>
        <c:axId val="1786109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8612480"/>
        <c:crosses val="autoZero"/>
        <c:auto val="1"/>
        <c:lblAlgn val="ctr"/>
        <c:lblOffset val="100"/>
        <c:noMultiLvlLbl val="0"/>
      </c:catAx>
      <c:valAx>
        <c:axId val="178612480"/>
        <c:scaling>
          <c:orientation val="minMax"/>
          <c:max val="2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8610944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'4.2'!$O$7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'4.2'!$P$7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D4C-42A0-96FE-49730A1E4246}"/>
            </c:ext>
          </c:extLst>
        </c:ser>
        <c:ser>
          <c:idx val="1"/>
          <c:order val="1"/>
          <c:tx>
            <c:strRef>
              <c:f>'4.2'!$O$8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D4C-42A0-96FE-49730A1E4246}"/>
            </c:ext>
          </c:extLst>
        </c:ser>
        <c:ser>
          <c:idx val="2"/>
          <c:order val="2"/>
          <c:tx>
            <c:strRef>
              <c:f>'4.2'!$O$9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D4C-42A0-96FE-49730A1E4246}"/>
            </c:ext>
          </c:extLst>
        </c:ser>
        <c:ser>
          <c:idx val="3"/>
          <c:order val="3"/>
          <c:tx>
            <c:strRef>
              <c:f>'4.2'!$O$10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D4C-42A0-96FE-49730A1E4246}"/>
            </c:ext>
          </c:extLst>
        </c:ser>
        <c:ser>
          <c:idx val="4"/>
          <c:order val="4"/>
          <c:tx>
            <c:strRef>
              <c:f>'4.2'!$O$11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'4.2'!$P$11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D4C-42A0-96FE-49730A1E4246}"/>
            </c:ext>
          </c:extLst>
        </c:ser>
        <c:ser>
          <c:idx val="5"/>
          <c:order val="5"/>
          <c:tx>
            <c:strRef>
              <c:f>'4.2'!$O$12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'4.2'!$P$12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D4C-42A0-96FE-49730A1E4246}"/>
            </c:ext>
          </c:extLst>
        </c:ser>
        <c:ser>
          <c:idx val="6"/>
          <c:order val="6"/>
          <c:tx>
            <c:strRef>
              <c:f>'4.2'!$O$13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'4.2'!$P$13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D4C-42A0-96FE-49730A1E4246}"/>
            </c:ext>
          </c:extLst>
        </c:ser>
        <c:ser>
          <c:idx val="7"/>
          <c:order val="7"/>
          <c:tx>
            <c:strRef>
              <c:f>'4.2'!$O$14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'4.2'!$P$14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D4C-42A0-96FE-49730A1E4246}"/>
            </c:ext>
          </c:extLst>
        </c:ser>
        <c:ser>
          <c:idx val="8"/>
          <c:order val="8"/>
          <c:tx>
            <c:strRef>
              <c:f>'4.2'!$O$15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'4.2'!$P$15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D4C-42A0-96FE-49730A1E4246}"/>
            </c:ext>
          </c:extLst>
        </c:ser>
        <c:ser>
          <c:idx val="9"/>
          <c:order val="9"/>
          <c:tx>
            <c:strRef>
              <c:f>'4.2'!$O$16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'4.2'!$P$16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D4C-42A0-96FE-49730A1E4246}"/>
            </c:ext>
          </c:extLst>
        </c:ser>
        <c:ser>
          <c:idx val="10"/>
          <c:order val="10"/>
          <c:tx>
            <c:strRef>
              <c:f>'4.2'!$O$17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'4.2'!$P$17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D4C-42A0-96FE-49730A1E4246}"/>
            </c:ext>
          </c:extLst>
        </c:ser>
        <c:ser>
          <c:idx val="11"/>
          <c:order val="11"/>
          <c:tx>
            <c:strRef>
              <c:f>'4.2'!$O$18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D4C-42A0-96FE-49730A1E4246}"/>
            </c:ext>
          </c:extLst>
        </c:ser>
        <c:ser>
          <c:idx val="12"/>
          <c:order val="12"/>
          <c:tx>
            <c:strRef>
              <c:f>'4.2'!$O$19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D4C-42A0-96FE-49730A1E4246}"/>
            </c:ext>
          </c:extLst>
        </c:ser>
        <c:ser>
          <c:idx val="13"/>
          <c:order val="13"/>
          <c:tx>
            <c:strRef>
              <c:f>'4.2'!$O$20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'4.2'!$P$20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D4C-42A0-96FE-49730A1E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79040"/>
        <c:axId val="235480576"/>
      </c:barChart>
      <c:catAx>
        <c:axId val="235479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480576"/>
        <c:crosses val="autoZero"/>
        <c:auto val="1"/>
        <c:lblAlgn val="ctr"/>
        <c:lblOffset val="100"/>
        <c:noMultiLvlLbl val="0"/>
      </c:catAx>
      <c:valAx>
        <c:axId val="2354805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354790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Instalovaný výkon v ČR (MW</a:t>
            </a:r>
            <a:r>
              <a:rPr lang="cs-CZ" sz="1000" baseline="-25000">
                <a:solidFill>
                  <a:schemeClr val="tx2"/>
                </a:solidFill>
              </a:rPr>
              <a:t>t</a:t>
            </a:r>
            <a:r>
              <a:rPr lang="cs-CZ" sz="1000">
                <a:solidFill>
                  <a:schemeClr val="tx2"/>
                </a:solidFill>
              </a:rPr>
              <a:t>)</a:t>
            </a:r>
          </a:p>
        </c:rich>
      </c:tx>
      <c:layout>
        <c:manualLayout>
          <c:xMode val="edge"/>
          <c:yMode val="edge"/>
          <c:x val="2.1198696001707E-3"/>
          <c:y val="3.40715654900649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332167930714694E-2"/>
          <c:y val="0.16578678264711025"/>
          <c:w val="0.88757812783102241"/>
          <c:h val="0.709397715774285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'6'!$A$7</c:f>
              <c:strCache>
                <c:ptCount val="1"/>
                <c:pt idx="0">
                  <c:v>Hlavní město Praha (PHA)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'6'!$B$7:$M$7</c:f>
              <c:numCache>
                <c:formatCode>#\ ##0.0</c:formatCode>
                <c:ptCount val="12"/>
                <c:pt idx="0">
                  <c:v>1635.5642000000009</c:v>
                </c:pt>
                <c:pt idx="1">
                  <c:v>1635.5257000000011</c:v>
                </c:pt>
                <c:pt idx="2">
                  <c:v>1635.4880000000007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D-4DC0-A3DF-71286D468598}"/>
            </c:ext>
          </c:extLst>
        </c:ser>
        <c:ser>
          <c:idx val="1"/>
          <c:order val="1"/>
          <c:tx>
            <c:strRef>
              <c:f>'6'!$A$8</c:f>
              <c:strCache>
                <c:ptCount val="1"/>
                <c:pt idx="0">
                  <c:v>Jihočeský kraj (JHČ)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'6'!$B$8:$M$8</c:f>
              <c:numCache>
                <c:formatCode>#\ ##0.0</c:formatCode>
                <c:ptCount val="12"/>
                <c:pt idx="0">
                  <c:v>1991.633</c:v>
                </c:pt>
                <c:pt idx="1">
                  <c:v>1989.0210000000004</c:v>
                </c:pt>
                <c:pt idx="2">
                  <c:v>2016.2250000000004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D-4DC0-A3DF-71286D468598}"/>
            </c:ext>
          </c:extLst>
        </c:ser>
        <c:ser>
          <c:idx val="2"/>
          <c:order val="2"/>
          <c:tx>
            <c:strRef>
              <c:f>'6'!$A$9</c:f>
              <c:strCache>
                <c:ptCount val="1"/>
                <c:pt idx="0">
                  <c:v>Jihomoravský kraj (JHM)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'6'!$B$9:$M$9</c:f>
              <c:numCache>
                <c:formatCode>#\ ##0.0</c:formatCode>
                <c:ptCount val="12"/>
                <c:pt idx="0">
                  <c:v>1559.0573599999996</c:v>
                </c:pt>
                <c:pt idx="1">
                  <c:v>1558.6563599999995</c:v>
                </c:pt>
                <c:pt idx="2">
                  <c:v>1558.6563599999995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D-4DC0-A3DF-71286D468598}"/>
            </c:ext>
          </c:extLst>
        </c:ser>
        <c:ser>
          <c:idx val="3"/>
          <c:order val="3"/>
          <c:tx>
            <c:strRef>
              <c:f>'6'!$A$10</c:f>
              <c:strCache>
                <c:ptCount val="1"/>
                <c:pt idx="0">
                  <c:v>Karlovarský kraj (KVK)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'6'!$B$10:$M$10</c:f>
              <c:numCache>
                <c:formatCode>#\ ##0.0</c:formatCode>
                <c:ptCount val="12"/>
                <c:pt idx="0">
                  <c:v>2873.8125299999997</c:v>
                </c:pt>
                <c:pt idx="1">
                  <c:v>2873.8125299999997</c:v>
                </c:pt>
                <c:pt idx="2">
                  <c:v>2875.9725299999996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0D-4DC0-A3DF-71286D468598}"/>
            </c:ext>
          </c:extLst>
        </c:ser>
        <c:ser>
          <c:idx val="4"/>
          <c:order val="4"/>
          <c:tx>
            <c:strRef>
              <c:f>'6'!$A$11</c:f>
              <c:strCache>
                <c:ptCount val="1"/>
                <c:pt idx="0">
                  <c:v>Kraj Vysočina (VYS)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'6'!$B$11:$M$11</c:f>
              <c:numCache>
                <c:formatCode>#\ ##0.0</c:formatCode>
                <c:ptCount val="12"/>
                <c:pt idx="0">
                  <c:v>636.13410000000022</c:v>
                </c:pt>
                <c:pt idx="1">
                  <c:v>636.0907000000002</c:v>
                </c:pt>
                <c:pt idx="2">
                  <c:v>636.0907000000002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0D-4DC0-A3DF-71286D468598}"/>
            </c:ext>
          </c:extLst>
        </c:ser>
        <c:ser>
          <c:idx val="5"/>
          <c:order val="5"/>
          <c:tx>
            <c:strRef>
              <c:f>'6'!$A$12</c:f>
              <c:strCache>
                <c:ptCount val="1"/>
                <c:pt idx="0">
                  <c:v>Královéhradecký kraj (HKK)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'6'!$B$12:$M$12</c:f>
              <c:numCache>
                <c:formatCode>#\ ##0.0</c:formatCode>
                <c:ptCount val="12"/>
                <c:pt idx="0">
                  <c:v>947.60409999999956</c:v>
                </c:pt>
                <c:pt idx="1">
                  <c:v>960.89409999999964</c:v>
                </c:pt>
                <c:pt idx="2">
                  <c:v>960.89409999999964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0D-4DC0-A3DF-71286D468598}"/>
            </c:ext>
          </c:extLst>
        </c:ser>
        <c:ser>
          <c:idx val="6"/>
          <c:order val="6"/>
          <c:tx>
            <c:strRef>
              <c:f>'6'!$A$13</c:f>
              <c:strCache>
                <c:ptCount val="1"/>
                <c:pt idx="0">
                  <c:v>Liberecký kraj (LBK)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'6'!$B$13:$M$13</c:f>
              <c:numCache>
                <c:formatCode>#\ ##0.0</c:formatCode>
                <c:ptCount val="12"/>
                <c:pt idx="0">
                  <c:v>474.31040000000013</c:v>
                </c:pt>
                <c:pt idx="1">
                  <c:v>474.27640000000014</c:v>
                </c:pt>
                <c:pt idx="2">
                  <c:v>500.31040000000013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0D-4DC0-A3DF-71286D468598}"/>
            </c:ext>
          </c:extLst>
        </c:ser>
        <c:ser>
          <c:idx val="7"/>
          <c:order val="7"/>
          <c:tx>
            <c:strRef>
              <c:f>'6'!$A$14</c:f>
              <c:strCache>
                <c:ptCount val="1"/>
                <c:pt idx="0">
                  <c:v>Moravskoslezský kraj (MSK)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'6'!$B$14:$M$14</c:f>
              <c:numCache>
                <c:formatCode>#\ ##0.0</c:formatCode>
                <c:ptCount val="12"/>
                <c:pt idx="0">
                  <c:v>5113.3374199999944</c:v>
                </c:pt>
                <c:pt idx="1">
                  <c:v>5104.287419999996</c:v>
                </c:pt>
                <c:pt idx="2">
                  <c:v>3569.555420000001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0D-4DC0-A3DF-71286D468598}"/>
            </c:ext>
          </c:extLst>
        </c:ser>
        <c:ser>
          <c:idx val="8"/>
          <c:order val="8"/>
          <c:tx>
            <c:strRef>
              <c:f>'6'!$A$15</c:f>
              <c:strCache>
                <c:ptCount val="1"/>
                <c:pt idx="0">
                  <c:v>Olomoucký kraj (OLK)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'6'!$B$15:$M$15</c:f>
              <c:numCache>
                <c:formatCode>#\ ##0.0</c:formatCode>
                <c:ptCount val="12"/>
                <c:pt idx="0">
                  <c:v>1175.4494500000005</c:v>
                </c:pt>
                <c:pt idx="1">
                  <c:v>1173.9634500000004</c:v>
                </c:pt>
                <c:pt idx="2">
                  <c:v>1173.9634500000004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0D-4DC0-A3DF-71286D468598}"/>
            </c:ext>
          </c:extLst>
        </c:ser>
        <c:ser>
          <c:idx val="9"/>
          <c:order val="9"/>
          <c:tx>
            <c:strRef>
              <c:f>'6'!$A$16</c:f>
              <c:strCache>
                <c:ptCount val="1"/>
                <c:pt idx="0">
                  <c:v>Pardubický kraj (PAK)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'6'!$B$16:$M$16</c:f>
              <c:numCache>
                <c:formatCode>#\ ##0.0</c:formatCode>
                <c:ptCount val="12"/>
                <c:pt idx="0">
                  <c:v>5582.7018299999972</c:v>
                </c:pt>
                <c:pt idx="1">
                  <c:v>5582.7018299999972</c:v>
                </c:pt>
                <c:pt idx="2">
                  <c:v>5744.7018299999972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0D-4DC0-A3DF-71286D468598}"/>
            </c:ext>
          </c:extLst>
        </c:ser>
        <c:ser>
          <c:idx val="10"/>
          <c:order val="10"/>
          <c:tx>
            <c:strRef>
              <c:f>'6'!$A$17</c:f>
              <c:strCache>
                <c:ptCount val="1"/>
                <c:pt idx="0">
                  <c:v>Plzeňský kraj (PLK)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'6'!$B$17:$M$17</c:f>
              <c:numCache>
                <c:formatCode>#\ ##0.0</c:formatCode>
                <c:ptCount val="12"/>
                <c:pt idx="0">
                  <c:v>1010.1878000000003</c:v>
                </c:pt>
                <c:pt idx="1">
                  <c:v>1010.1258000000003</c:v>
                </c:pt>
                <c:pt idx="2">
                  <c:v>1010.3598000000003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0D-4DC0-A3DF-71286D468598}"/>
            </c:ext>
          </c:extLst>
        </c:ser>
        <c:ser>
          <c:idx val="11"/>
          <c:order val="11"/>
          <c:tx>
            <c:strRef>
              <c:f>'6'!$A$18</c:f>
              <c:strCache>
                <c:ptCount val="1"/>
                <c:pt idx="0">
                  <c:v>Středočeský kraj (STČ)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'6'!$B$18:$M$18</c:f>
              <c:numCache>
                <c:formatCode>#\ ##0.0</c:formatCode>
                <c:ptCount val="12"/>
                <c:pt idx="0">
                  <c:v>4541.1492600000001</c:v>
                </c:pt>
                <c:pt idx="1">
                  <c:v>4540.0582599999998</c:v>
                </c:pt>
                <c:pt idx="2">
                  <c:v>4538.3082600000007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0D-4DC0-A3DF-71286D468598}"/>
            </c:ext>
          </c:extLst>
        </c:ser>
        <c:ser>
          <c:idx val="12"/>
          <c:order val="12"/>
          <c:tx>
            <c:strRef>
              <c:f>'6'!$A$19</c:f>
              <c:strCache>
                <c:ptCount val="1"/>
                <c:pt idx="0">
                  <c:v>Ústecký kraj (ULK)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val>
            <c:numRef>
              <c:f>'6'!$B$19:$M$19</c:f>
              <c:numCache>
                <c:formatCode>#\ ##0.0</c:formatCode>
                <c:ptCount val="12"/>
                <c:pt idx="0">
                  <c:v>11674.416769999998</c:v>
                </c:pt>
                <c:pt idx="1">
                  <c:v>11674.419769999997</c:v>
                </c:pt>
                <c:pt idx="2">
                  <c:v>11672.419769999997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0D-4DC0-A3DF-71286D468598}"/>
            </c:ext>
          </c:extLst>
        </c:ser>
        <c:ser>
          <c:idx val="13"/>
          <c:order val="13"/>
          <c:tx>
            <c:strRef>
              <c:f>'6'!$A$20</c:f>
              <c:strCache>
                <c:ptCount val="1"/>
                <c:pt idx="0">
                  <c:v>Zlínský kraj (ZLK)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'6'!$B$20:$M$20</c:f>
              <c:numCache>
                <c:formatCode>#\ ##0.0</c:formatCode>
                <c:ptCount val="12"/>
                <c:pt idx="0">
                  <c:v>1114.2571999999991</c:v>
                </c:pt>
                <c:pt idx="1">
                  <c:v>1114.2771999999991</c:v>
                </c:pt>
                <c:pt idx="2">
                  <c:v>1114.2771999999991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0D-4DC0-A3DF-71286D468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549440"/>
        <c:axId val="235550976"/>
      </c:barChart>
      <c:catAx>
        <c:axId val="235549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550976"/>
        <c:crosses val="autoZero"/>
        <c:auto val="1"/>
        <c:lblAlgn val="ctr"/>
        <c:lblOffset val="100"/>
        <c:noMultiLvlLbl val="0"/>
      </c:catAx>
      <c:valAx>
        <c:axId val="235550976"/>
        <c:scaling>
          <c:orientation val="minMax"/>
          <c:max val="45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549440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Spotřeba tepla podle sektorů národního hospodářství </a:t>
            </a:r>
            <a:r>
              <a:rPr lang="en-US" sz="1000">
                <a:solidFill>
                  <a:schemeClr val="tx2"/>
                </a:solidFill>
              </a:rPr>
              <a:t>(</a:t>
            </a:r>
            <a:r>
              <a:rPr lang="cs-CZ" sz="1000">
                <a:solidFill>
                  <a:schemeClr val="tx2"/>
                </a:solidFill>
              </a:rPr>
              <a:t>TJ</a:t>
            </a:r>
            <a:r>
              <a:rPr lang="en-US" sz="1000">
                <a:solidFill>
                  <a:schemeClr val="tx2"/>
                </a:solidFill>
              </a:rPr>
              <a:t>)</a:t>
            </a:r>
          </a:p>
        </c:rich>
      </c:tx>
      <c:layout>
        <c:manualLayout>
          <c:xMode val="edge"/>
          <c:yMode val="edge"/>
          <c:x val="9.5311695002577176E-4"/>
          <c:y val="2.22841290795017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'7.1'!$A$8</c:f>
              <c:strCache>
                <c:ptCount val="1"/>
                <c:pt idx="0">
                  <c:v>Průmysl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'7.1'!$B$8:$M$8</c:f>
              <c:numCache>
                <c:formatCode>#\ ##0.0</c:formatCode>
                <c:ptCount val="12"/>
                <c:pt idx="0">
                  <c:v>2127.3715479999996</c:v>
                </c:pt>
                <c:pt idx="1">
                  <c:v>1702.5600239999994</c:v>
                </c:pt>
                <c:pt idx="2">
                  <c:v>1550.938555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B-49DE-A9FD-237786D95FC5}"/>
            </c:ext>
          </c:extLst>
        </c:ser>
        <c:ser>
          <c:idx val="1"/>
          <c:order val="1"/>
          <c:tx>
            <c:strRef>
              <c:f>'7.1'!$A$9</c:f>
              <c:strCache>
                <c:ptCount val="1"/>
                <c:pt idx="0">
                  <c:v>Energetika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'7.1'!$B$9:$M$9</c:f>
              <c:numCache>
                <c:formatCode>#\ ##0.0</c:formatCode>
                <c:ptCount val="12"/>
                <c:pt idx="0">
                  <c:v>396.48677700000002</c:v>
                </c:pt>
                <c:pt idx="1">
                  <c:v>266.72102799999999</c:v>
                </c:pt>
                <c:pt idx="2">
                  <c:v>277.22251599999998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B-49DE-A9FD-237786D95FC5}"/>
            </c:ext>
          </c:extLst>
        </c:ser>
        <c:ser>
          <c:idx val="2"/>
          <c:order val="2"/>
          <c:tx>
            <c:strRef>
              <c:f>'7.1'!$A$10</c:f>
              <c:strCache>
                <c:ptCount val="1"/>
                <c:pt idx="0">
                  <c:v>Doprava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'7.1'!$B$10:$M$10</c:f>
              <c:numCache>
                <c:formatCode>#\ ##0.0</c:formatCode>
                <c:ptCount val="12"/>
                <c:pt idx="0">
                  <c:v>109.06074499999998</c:v>
                </c:pt>
                <c:pt idx="1">
                  <c:v>88.010738000000018</c:v>
                </c:pt>
                <c:pt idx="2">
                  <c:v>71.508646000000013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7B-49DE-A9FD-237786D95FC5}"/>
            </c:ext>
          </c:extLst>
        </c:ser>
        <c:ser>
          <c:idx val="3"/>
          <c:order val="3"/>
          <c:tx>
            <c:strRef>
              <c:f>'7.1'!$A$11</c:f>
              <c:strCache>
                <c:ptCount val="1"/>
                <c:pt idx="0">
                  <c:v>Stavebnictví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'7.1'!$B$11:$M$11</c:f>
              <c:numCache>
                <c:formatCode>#\ ##0.0</c:formatCode>
                <c:ptCount val="12"/>
                <c:pt idx="0">
                  <c:v>51.840322</c:v>
                </c:pt>
                <c:pt idx="1">
                  <c:v>40.134998000000003</c:v>
                </c:pt>
                <c:pt idx="2">
                  <c:v>28.487450000000003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7B-49DE-A9FD-237786D95FC5}"/>
            </c:ext>
          </c:extLst>
        </c:ser>
        <c:ser>
          <c:idx val="4"/>
          <c:order val="4"/>
          <c:tx>
            <c:strRef>
              <c:f>'7.1'!$A$12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'7.1'!$B$12:$M$12</c:f>
              <c:numCache>
                <c:formatCode>#\ ##0.0</c:formatCode>
                <c:ptCount val="12"/>
                <c:pt idx="0">
                  <c:v>68.784215000000032</c:v>
                </c:pt>
                <c:pt idx="1">
                  <c:v>57.639940999999986</c:v>
                </c:pt>
                <c:pt idx="2">
                  <c:v>56.460645000000007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7B-49DE-A9FD-237786D95FC5}"/>
            </c:ext>
          </c:extLst>
        </c:ser>
        <c:ser>
          <c:idx val="5"/>
          <c:order val="5"/>
          <c:tx>
            <c:strRef>
              <c:f>'7.1'!$A$13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'7.1'!$B$13:$M$13</c:f>
              <c:numCache>
                <c:formatCode>#\ ##0.0</c:formatCode>
                <c:ptCount val="12"/>
                <c:pt idx="0">
                  <c:v>5582.367917999999</c:v>
                </c:pt>
                <c:pt idx="1">
                  <c:v>4267.2138590000013</c:v>
                </c:pt>
                <c:pt idx="2">
                  <c:v>3249.9693199999983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7B-49DE-A9FD-237786D95FC5}"/>
            </c:ext>
          </c:extLst>
        </c:ser>
        <c:ser>
          <c:idx val="6"/>
          <c:order val="6"/>
          <c:tx>
            <c:strRef>
              <c:f>'7.1'!$A$14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'7.1'!$B$14:$M$14</c:f>
              <c:numCache>
                <c:formatCode>#\ ##0.0</c:formatCode>
                <c:ptCount val="12"/>
                <c:pt idx="0">
                  <c:v>2977.2254720000037</c:v>
                </c:pt>
                <c:pt idx="1">
                  <c:v>2327.772524</c:v>
                </c:pt>
                <c:pt idx="2">
                  <c:v>1817.6478720000014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7B-49DE-A9FD-237786D95FC5}"/>
            </c:ext>
          </c:extLst>
        </c:ser>
        <c:ser>
          <c:idx val="7"/>
          <c:order val="7"/>
          <c:tx>
            <c:strRef>
              <c:f>'7.1'!$A$15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'7.1'!$B$15:$M$15</c:f>
              <c:numCache>
                <c:formatCode>#\ ##0.0</c:formatCode>
                <c:ptCount val="12"/>
                <c:pt idx="0">
                  <c:v>309.71530000000001</c:v>
                </c:pt>
                <c:pt idx="1">
                  <c:v>234.097418</c:v>
                </c:pt>
                <c:pt idx="2">
                  <c:v>191.66980400000008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7B-49DE-A9FD-237786D95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601280"/>
        <c:axId val="234820736"/>
      </c:barChart>
      <c:catAx>
        <c:axId val="2356012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820736"/>
        <c:crosses val="autoZero"/>
        <c:auto val="1"/>
        <c:lblAlgn val="ctr"/>
        <c:lblOffset val="100"/>
        <c:noMultiLvlLbl val="0"/>
      </c:catAx>
      <c:valAx>
        <c:axId val="23482073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60128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1.0088566815436963E-3"/>
          <c:y val="0.91434267375625611"/>
          <c:w val="0.81491002466308415"/>
          <c:h val="6.337319716424222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20D-42CF-BCEA-16F4CB5B3DF0}"/>
            </c:ext>
          </c:extLst>
        </c:ser>
        <c:ser>
          <c:idx val="1"/>
          <c:order val="1"/>
          <c:tx>
            <c:strRef>
              <c:f>'7.1'!$O$9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520D-42CF-BCEA-16F4CB5B3DF0}"/>
            </c:ext>
          </c:extLst>
        </c:ser>
        <c:ser>
          <c:idx val="2"/>
          <c:order val="2"/>
          <c:tx>
            <c:strRef>
              <c:f>'7.1'!$O$10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20D-42CF-BCEA-16F4CB5B3DF0}"/>
            </c:ext>
          </c:extLst>
        </c:ser>
        <c:ser>
          <c:idx val="3"/>
          <c:order val="3"/>
          <c:tx>
            <c:strRef>
              <c:f>'7.1'!$O$11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20D-42CF-BCEA-16F4CB5B3DF0}"/>
            </c:ext>
          </c:extLst>
        </c:ser>
        <c:ser>
          <c:idx val="4"/>
          <c:order val="4"/>
          <c:tx>
            <c:strRef>
              <c:f>'7.1'!$O$12</c:f>
              <c:strCache>
                <c:ptCount val="1"/>
              </c:strCache>
            </c:strRef>
          </c:tx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520D-42CF-BCEA-16F4CB5B3DF0}"/>
            </c:ext>
          </c:extLst>
        </c:ser>
        <c:ser>
          <c:idx val="5"/>
          <c:order val="5"/>
          <c:tx>
            <c:strRef>
              <c:f>'7.1'!$O$13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520D-42CF-BCEA-16F4CB5B3DF0}"/>
            </c:ext>
          </c:extLst>
        </c:ser>
        <c:ser>
          <c:idx val="6"/>
          <c:order val="6"/>
          <c:tx>
            <c:strRef>
              <c:f>'7.1'!$O$14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520D-42CF-BCEA-16F4CB5B3DF0}"/>
            </c:ext>
          </c:extLst>
        </c:ser>
        <c:ser>
          <c:idx val="7"/>
          <c:order val="7"/>
          <c:tx>
            <c:strRef>
              <c:f>'7.1'!$O$15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520D-42CF-BCEA-16F4CB5B3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870272"/>
        <c:axId val="234871808"/>
      </c:barChart>
      <c:catAx>
        <c:axId val="23487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871808"/>
        <c:crosses val="autoZero"/>
        <c:auto val="1"/>
        <c:lblAlgn val="ctr"/>
        <c:lblOffset val="100"/>
        <c:noMultiLvlLbl val="0"/>
      </c:catAx>
      <c:valAx>
        <c:axId val="234871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348702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Spotřeba tepla v krajích ČR podle sektorů národního hospodářství (TJ)</a:t>
            </a:r>
          </a:p>
        </c:rich>
      </c:tx>
      <c:layout>
        <c:manualLayout>
          <c:xMode val="edge"/>
          <c:yMode val="edge"/>
          <c:x val="1.1096921549336717E-4"/>
          <c:y val="2.66100816819936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12307810022749E-2"/>
          <c:y val="0.14640605169467286"/>
          <c:w val="0.54332795749197038"/>
          <c:h val="0.446600154160147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'7.2'!$B$3</c:f>
              <c:strCache>
                <c:ptCount val="1"/>
                <c:pt idx="0">
                  <c:v>Průmysl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'7.2'!$B$5:$B$18</c:f>
              <c:numCache>
                <c:formatCode>#\ ##0.0</c:formatCode>
                <c:ptCount val="14"/>
                <c:pt idx="0">
                  <c:v>115.452974</c:v>
                </c:pt>
                <c:pt idx="1">
                  <c:v>287.92844500000001</c:v>
                </c:pt>
                <c:pt idx="2">
                  <c:v>184.15791900000005</c:v>
                </c:pt>
                <c:pt idx="3">
                  <c:v>67.047522000000001</c:v>
                </c:pt>
                <c:pt idx="4">
                  <c:v>57.858218000000008</c:v>
                </c:pt>
                <c:pt idx="5">
                  <c:v>211.42200299999999</c:v>
                </c:pt>
                <c:pt idx="6">
                  <c:v>79.320052000000004</c:v>
                </c:pt>
                <c:pt idx="7">
                  <c:v>683.68118400000003</c:v>
                </c:pt>
                <c:pt idx="8">
                  <c:v>173.010231</c:v>
                </c:pt>
                <c:pt idx="9">
                  <c:v>293.92968500000001</c:v>
                </c:pt>
                <c:pt idx="10">
                  <c:v>326.98571800000002</c:v>
                </c:pt>
                <c:pt idx="11">
                  <c:v>1418.282911</c:v>
                </c:pt>
                <c:pt idx="12">
                  <c:v>1011.312807</c:v>
                </c:pt>
                <c:pt idx="13">
                  <c:v>470.48045799999994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0-4BB7-8278-2B40CA1AB11C}"/>
            </c:ext>
          </c:extLst>
        </c:ser>
        <c:ser>
          <c:idx val="1"/>
          <c:order val="1"/>
          <c:tx>
            <c:strRef>
              <c:f>'7.2'!$C$3</c:f>
              <c:strCache>
                <c:ptCount val="1"/>
                <c:pt idx="0">
                  <c:v>Energetika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'7.2'!$C$5:$C$18</c:f>
              <c:numCache>
                <c:formatCode>#\ ##0.0</c:formatCode>
                <c:ptCount val="14"/>
                <c:pt idx="0">
                  <c:v>99.045166999999992</c:v>
                </c:pt>
                <c:pt idx="1">
                  <c:v>14.821118</c:v>
                </c:pt>
                <c:pt idx="2">
                  <c:v>2.7945199999999999</c:v>
                </c:pt>
                <c:pt idx="3">
                  <c:v>1.1764600000000003</c:v>
                </c:pt>
                <c:pt idx="4">
                  <c:v>18.619870000000002</c:v>
                </c:pt>
                <c:pt idx="5">
                  <c:v>140.26047</c:v>
                </c:pt>
                <c:pt idx="6">
                  <c:v>2.3176000000000005</c:v>
                </c:pt>
                <c:pt idx="7">
                  <c:v>288.70975799999997</c:v>
                </c:pt>
                <c:pt idx="8">
                  <c:v>16.956116000000002</c:v>
                </c:pt>
                <c:pt idx="9">
                  <c:v>10.297928000000001</c:v>
                </c:pt>
                <c:pt idx="10">
                  <c:v>5.1623000000000001</c:v>
                </c:pt>
                <c:pt idx="11">
                  <c:v>173.94688600000001</c:v>
                </c:pt>
                <c:pt idx="12">
                  <c:v>162.68082800000002</c:v>
                </c:pt>
                <c:pt idx="13">
                  <c:v>3.6412999999999998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0-4BB7-8278-2B40CA1AB11C}"/>
            </c:ext>
          </c:extLst>
        </c:ser>
        <c:ser>
          <c:idx val="2"/>
          <c:order val="2"/>
          <c:tx>
            <c:strRef>
              <c:f>'7.2'!$D$3</c:f>
              <c:strCache>
                <c:ptCount val="1"/>
                <c:pt idx="0">
                  <c:v>Doprava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'7.2'!$D$5:$D$18</c:f>
              <c:numCache>
                <c:formatCode>#\ ##0.0</c:formatCode>
                <c:ptCount val="14"/>
                <c:pt idx="0">
                  <c:v>92.580629000000002</c:v>
                </c:pt>
                <c:pt idx="1">
                  <c:v>20.797442999999998</c:v>
                </c:pt>
                <c:pt idx="2">
                  <c:v>0.27600000000000002</c:v>
                </c:pt>
                <c:pt idx="3">
                  <c:v>9.2520799999999994</c:v>
                </c:pt>
                <c:pt idx="4">
                  <c:v>1.38358</c:v>
                </c:pt>
                <c:pt idx="5">
                  <c:v>7.8707000000000003</c:v>
                </c:pt>
                <c:pt idx="6">
                  <c:v>3.738</c:v>
                </c:pt>
                <c:pt idx="7">
                  <c:v>17.849126000000002</c:v>
                </c:pt>
                <c:pt idx="8">
                  <c:v>0.50700000000000001</c:v>
                </c:pt>
                <c:pt idx="9">
                  <c:v>25.162999999999997</c:v>
                </c:pt>
                <c:pt idx="10">
                  <c:v>14.62336</c:v>
                </c:pt>
                <c:pt idx="11">
                  <c:v>9.0196100000000001</c:v>
                </c:pt>
                <c:pt idx="12">
                  <c:v>58.955451000000004</c:v>
                </c:pt>
                <c:pt idx="13">
                  <c:v>6.5641499999999997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F0-4BB7-8278-2B40CA1AB11C}"/>
            </c:ext>
          </c:extLst>
        </c:ser>
        <c:ser>
          <c:idx val="3"/>
          <c:order val="3"/>
          <c:tx>
            <c:strRef>
              <c:f>'7.2'!$E$3</c:f>
              <c:strCache>
                <c:ptCount val="1"/>
                <c:pt idx="0">
                  <c:v>Stavebnictví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'7.2'!$E$5:$E$18</c:f>
              <c:numCache>
                <c:formatCode>#\ ##0.0</c:formatCode>
                <c:ptCount val="14"/>
                <c:pt idx="0">
                  <c:v>14.780029000000003</c:v>
                </c:pt>
                <c:pt idx="1">
                  <c:v>1.8720140000000001</c:v>
                </c:pt>
                <c:pt idx="2">
                  <c:v>0.88590000000000002</c:v>
                </c:pt>
                <c:pt idx="3">
                  <c:v>8.7707010000000007</c:v>
                </c:pt>
                <c:pt idx="4">
                  <c:v>2.7902199999999997</c:v>
                </c:pt>
                <c:pt idx="5">
                  <c:v>2.8490000000000002</c:v>
                </c:pt>
                <c:pt idx="6">
                  <c:v>1.0544</c:v>
                </c:pt>
                <c:pt idx="7">
                  <c:v>28.522736999999999</c:v>
                </c:pt>
                <c:pt idx="8">
                  <c:v>13.026183000000001</c:v>
                </c:pt>
                <c:pt idx="9">
                  <c:v>33.373300999999998</c:v>
                </c:pt>
                <c:pt idx="10">
                  <c:v>2.7252939999999999</c:v>
                </c:pt>
                <c:pt idx="11">
                  <c:v>0.59087999999999996</c:v>
                </c:pt>
                <c:pt idx="12">
                  <c:v>4.1732340000000008</c:v>
                </c:pt>
                <c:pt idx="13">
                  <c:v>5.0488770000000001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F0-4BB7-8278-2B40CA1AB11C}"/>
            </c:ext>
          </c:extLst>
        </c:ser>
        <c:ser>
          <c:idx val="4"/>
          <c:order val="4"/>
          <c:tx>
            <c:strRef>
              <c:f>'7.2'!$F$3</c:f>
              <c:strCache>
                <c:ptCount val="1"/>
                <c:pt idx="0">
                  <c:v>Zemědělství a 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'7.2'!$F$5:$F$18</c:f>
              <c:numCache>
                <c:formatCode>#\ ##0.0</c:formatCode>
                <c:ptCount val="14"/>
                <c:pt idx="0">
                  <c:v>1.7992109999999999</c:v>
                </c:pt>
                <c:pt idx="1">
                  <c:v>7.5125400000000004</c:v>
                </c:pt>
                <c:pt idx="2">
                  <c:v>10.493328</c:v>
                </c:pt>
                <c:pt idx="3">
                  <c:v>1.49244</c:v>
                </c:pt>
                <c:pt idx="4">
                  <c:v>26.127623000000003</c:v>
                </c:pt>
                <c:pt idx="5">
                  <c:v>0.438</c:v>
                </c:pt>
                <c:pt idx="6">
                  <c:v>2.2597600000000004</c:v>
                </c:pt>
                <c:pt idx="7">
                  <c:v>21.227459</c:v>
                </c:pt>
                <c:pt idx="8">
                  <c:v>3.953897</c:v>
                </c:pt>
                <c:pt idx="9">
                  <c:v>11.693580000000004</c:v>
                </c:pt>
                <c:pt idx="10">
                  <c:v>15.628425999999999</c:v>
                </c:pt>
                <c:pt idx="11">
                  <c:v>3.963927</c:v>
                </c:pt>
                <c:pt idx="12">
                  <c:v>72.829220000000007</c:v>
                </c:pt>
                <c:pt idx="13">
                  <c:v>3.4653900000000002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F0-4BB7-8278-2B40CA1AB11C}"/>
            </c:ext>
          </c:extLst>
        </c:ser>
        <c:ser>
          <c:idx val="5"/>
          <c:order val="5"/>
          <c:tx>
            <c:strRef>
              <c:f>'7.2'!$G$3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'7.2'!$G$5:$G$18</c:f>
              <c:numCache>
                <c:formatCode>#\ ##0.0</c:formatCode>
                <c:ptCount val="14"/>
                <c:pt idx="0">
                  <c:v>2288.9173930000002</c:v>
                </c:pt>
                <c:pt idx="1">
                  <c:v>832.68148700000017</c:v>
                </c:pt>
                <c:pt idx="2">
                  <c:v>1079.5621679999999</c:v>
                </c:pt>
                <c:pt idx="3">
                  <c:v>687.09007599999995</c:v>
                </c:pt>
                <c:pt idx="4">
                  <c:v>353.15847300000001</c:v>
                </c:pt>
                <c:pt idx="5">
                  <c:v>587.00550500000031</c:v>
                </c:pt>
                <c:pt idx="6">
                  <c:v>379.81543000000011</c:v>
                </c:pt>
                <c:pt idx="7">
                  <c:v>2181.3502399999993</c:v>
                </c:pt>
                <c:pt idx="8">
                  <c:v>582.86690399999986</c:v>
                </c:pt>
                <c:pt idx="9">
                  <c:v>472.54332899999997</c:v>
                </c:pt>
                <c:pt idx="10">
                  <c:v>689.83994799999994</c:v>
                </c:pt>
                <c:pt idx="11">
                  <c:v>929.80067899999972</c:v>
                </c:pt>
                <c:pt idx="12">
                  <c:v>1537.8873829999993</c:v>
                </c:pt>
                <c:pt idx="13">
                  <c:v>497.032082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F0-4BB7-8278-2B40CA1AB11C}"/>
            </c:ext>
          </c:extLst>
        </c:ser>
        <c:ser>
          <c:idx val="6"/>
          <c:order val="6"/>
          <c:tx>
            <c:strRef>
              <c:f>'7.2'!$H$3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'7.2'!$H$5:$H$18</c:f>
              <c:numCache>
                <c:formatCode>#\ ##0.0</c:formatCode>
                <c:ptCount val="14"/>
                <c:pt idx="0">
                  <c:v>1768.7274209999994</c:v>
                </c:pt>
                <c:pt idx="1">
                  <c:v>432.25160099999982</c:v>
                </c:pt>
                <c:pt idx="2">
                  <c:v>312.99101199999996</c:v>
                </c:pt>
                <c:pt idx="3">
                  <c:v>294.90599700000001</c:v>
                </c:pt>
                <c:pt idx="4">
                  <c:v>133.65575799999999</c:v>
                </c:pt>
                <c:pt idx="5">
                  <c:v>364.64991600000013</c:v>
                </c:pt>
                <c:pt idx="6">
                  <c:v>216.16293799999997</c:v>
                </c:pt>
                <c:pt idx="7">
                  <c:v>1119.8384440000007</c:v>
                </c:pt>
                <c:pt idx="8">
                  <c:v>363.87998199999998</c:v>
                </c:pt>
                <c:pt idx="9">
                  <c:v>334.67251000000005</c:v>
                </c:pt>
                <c:pt idx="10">
                  <c:v>439.80758499999996</c:v>
                </c:pt>
                <c:pt idx="11">
                  <c:v>401.43737500000015</c:v>
                </c:pt>
                <c:pt idx="12">
                  <c:v>707.96501200000012</c:v>
                </c:pt>
                <c:pt idx="13">
                  <c:v>231.70031699999996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F0-4BB7-8278-2B40CA1AB11C}"/>
            </c:ext>
          </c:extLst>
        </c:ser>
        <c:ser>
          <c:idx val="7"/>
          <c:order val="7"/>
          <c:tx>
            <c:strRef>
              <c:f>'7.2'!$I$3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'7.2'!$I$5:$I$18</c:f>
              <c:numCache>
                <c:formatCode>#\ ##0.0</c:formatCode>
                <c:ptCount val="14"/>
                <c:pt idx="0">
                  <c:v>39.926200000000001</c:v>
                </c:pt>
                <c:pt idx="1">
                  <c:v>42.19172300000001</c:v>
                </c:pt>
                <c:pt idx="2">
                  <c:v>290.82588900000002</c:v>
                </c:pt>
                <c:pt idx="3">
                  <c:v>68.266102000000004</c:v>
                </c:pt>
                <c:pt idx="4">
                  <c:v>19.199154000000004</c:v>
                </c:pt>
                <c:pt idx="5">
                  <c:v>13.164843000000001</c:v>
                </c:pt>
                <c:pt idx="6">
                  <c:v>21.087131000000003</c:v>
                </c:pt>
                <c:pt idx="7">
                  <c:v>23.192344999999992</c:v>
                </c:pt>
                <c:pt idx="8">
                  <c:v>5.5562830000000005</c:v>
                </c:pt>
                <c:pt idx="9">
                  <c:v>113.98339900000001</c:v>
                </c:pt>
                <c:pt idx="10">
                  <c:v>0.28549999999999998</c:v>
                </c:pt>
                <c:pt idx="11">
                  <c:v>32.527740000000009</c:v>
                </c:pt>
                <c:pt idx="12">
                  <c:v>63.049921000000005</c:v>
                </c:pt>
                <c:pt idx="13">
                  <c:v>2.2262919999999999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F0-4BB7-8278-2B40CA1AB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4987904"/>
        <c:axId val="234989440"/>
      </c:barChart>
      <c:catAx>
        <c:axId val="234987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s-CZ"/>
          </a:p>
        </c:txPr>
        <c:crossAx val="234989440"/>
        <c:crosses val="autoZero"/>
        <c:auto val="1"/>
        <c:lblAlgn val="ctr"/>
        <c:lblOffset val="100"/>
        <c:tickLblSkip val="1"/>
        <c:noMultiLvlLbl val="0"/>
      </c:catAx>
      <c:valAx>
        <c:axId val="23498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98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5802607748353847E-5"/>
          <c:y val="0.96114827631810973"/>
          <c:w val="0.76038085455043547"/>
          <c:h val="3.8851835715753971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>
                <a:solidFill>
                  <a:schemeClr val="tx2"/>
                </a:solidFill>
              </a:rPr>
              <a:t>Podíl</a:t>
            </a:r>
            <a:r>
              <a:rPr lang="cs-CZ" sz="1000" baseline="0">
                <a:solidFill>
                  <a:schemeClr val="tx2"/>
                </a:solidFill>
              </a:rPr>
              <a:t> jednotlivých sektorů národního hospodářství na spotřebě tepla v ČR</a:t>
            </a:r>
            <a:endParaRPr lang="cs-CZ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7.1662715632701277E-3"/>
          <c:y val="1.4608939117821381E-2"/>
        </c:manualLayout>
      </c:layout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30B3-4FD4-A40A-943455922E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DE1F-4E2D-ADCB-21064F22A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E1F-4E2D-ADCB-21064F22A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2-DE1F-4E2D-ADCB-21064F22A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DE1F-4E2D-ADCB-21064F22A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30B3-4FD4-A40A-943455922E4B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2-30B3-4FD4-A40A-943455922E4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4-DE1F-4E2D-ADCB-21064F22A93E}"/>
              </c:ext>
            </c:extLst>
          </c:dPt>
          <c:dLbls>
            <c:dLbl>
              <c:idx val="2"/>
              <c:layout>
                <c:manualLayout>
                  <c:x val="1.1334893407092456E-2"/>
                  <c:y val="0.15111511566101735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 wrap="square"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E1F-4E2D-ADCB-21064F22A93E}"/>
                </c:ext>
              </c:extLst>
            </c:dLbl>
            <c:dLbl>
              <c:idx val="3"/>
              <c:layout>
                <c:manualLayout>
                  <c:x val="-0.12715301098155293"/>
                  <c:y val="0.14019867121582016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 wrap="square"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DE1F-4E2D-ADCB-21064F22A93E}"/>
                </c:ext>
              </c:extLst>
            </c:dLbl>
            <c:dLbl>
              <c:idx val="4"/>
              <c:layout>
                <c:manualLayout>
                  <c:x val="-0.25396388087666516"/>
                  <c:y val="9.0931134067645095E-2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 wrap="square"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E1F-4E2D-ADCB-21064F22A93E}"/>
                </c:ext>
              </c:extLst>
            </c:dLbl>
            <c:dLbl>
              <c:idx val="7"/>
              <c:layout>
                <c:manualLayout>
                  <c:x val="0.15186080513469202"/>
                  <c:y val="1.073663488525637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DE1F-4E2D-ADCB-21064F22A93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'7.2'!$B$3:$I$3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 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'7.2'!$B$4:$I$4</c:f>
              <c:numCache>
                <c:formatCode>#\ ##0.0</c:formatCode>
                <c:ptCount val="8"/>
                <c:pt idx="0">
                  <c:v>5380.8701270000001</c:v>
                </c:pt>
                <c:pt idx="1">
                  <c:v>940.43032099999982</c:v>
                </c:pt>
                <c:pt idx="2">
                  <c:v>268.58012899999994</c:v>
                </c:pt>
                <c:pt idx="3">
                  <c:v>120.46277000000001</c:v>
                </c:pt>
                <c:pt idx="4">
                  <c:v>182.88480100000004</c:v>
                </c:pt>
                <c:pt idx="5">
                  <c:v>13099.551097000001</c:v>
                </c:pt>
                <c:pt idx="6">
                  <c:v>7122.6458680000005</c:v>
                </c:pt>
                <c:pt idx="7">
                  <c:v>735.48252200000002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F-4E2D-ADCB-21064F22A9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0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>
                <a:solidFill>
                  <a:schemeClr val="accent1"/>
                </a:solidFill>
              </a:rPr>
              <a:t>Spotřeba tepla podle sektorů</a:t>
            </a:r>
            <a:r>
              <a:rPr lang="cs-CZ" sz="1000" baseline="0">
                <a:solidFill>
                  <a:schemeClr val="accent1"/>
                </a:solidFill>
              </a:rPr>
              <a:t> </a:t>
            </a:r>
            <a:r>
              <a:rPr lang="cs-CZ" sz="1000">
                <a:solidFill>
                  <a:schemeClr val="accent1"/>
                </a:solidFill>
              </a:rPr>
              <a:t>národního hospodářství (GJ)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820074367818905E-2"/>
          <c:y val="0.29398174232186058"/>
          <c:w val="0.51041199091494682"/>
          <c:h val="0.450663355247286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'8.1'!$A$28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('8.1'!$B$28,'8.1'!$D$28,'8.1'!$F$28)</c:f>
              <c:numCache>
                <c:formatCode>#\ ##0.0</c:formatCode>
                <c:ptCount val="3"/>
                <c:pt idx="0">
                  <c:v>43565.714999999997</c:v>
                </c:pt>
                <c:pt idx="1">
                  <c:v>39020.047999999995</c:v>
                </c:pt>
                <c:pt idx="2">
                  <c:v>32867.211000000003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8-41D7-B8C5-C615F4A0E720}"/>
            </c:ext>
          </c:extLst>
        </c:ser>
        <c:ser>
          <c:idx val="1"/>
          <c:order val="1"/>
          <c:tx>
            <c:strRef>
              <c:f>'8.1'!$A$29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('8.1'!$B$29,'8.1'!$D$29,'8.1'!$F$29)</c:f>
              <c:numCache>
                <c:formatCode>#\ ##0.0</c:formatCode>
                <c:ptCount val="3"/>
                <c:pt idx="0">
                  <c:v>37660.566999999995</c:v>
                </c:pt>
                <c:pt idx="1">
                  <c:v>33790.231999999996</c:v>
                </c:pt>
                <c:pt idx="2">
                  <c:v>27594.368000000002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8-41D7-B8C5-C615F4A0E720}"/>
            </c:ext>
          </c:extLst>
        </c:ser>
        <c:ser>
          <c:idx val="2"/>
          <c:order val="2"/>
          <c:tx>
            <c:strRef>
              <c:f>'8.1'!$A$30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('8.1'!$B$30,'8.1'!$D$30,'8.1'!$F$30)</c:f>
              <c:numCache>
                <c:formatCode>#\ ##0.0</c:formatCode>
                <c:ptCount val="3"/>
                <c:pt idx="0">
                  <c:v>32238.578000000001</c:v>
                </c:pt>
                <c:pt idx="1">
                  <c:v>33133.205000000002</c:v>
                </c:pt>
                <c:pt idx="2">
                  <c:v>27208.846000000001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8-41D7-B8C5-C615F4A0E720}"/>
            </c:ext>
          </c:extLst>
        </c:ser>
        <c:ser>
          <c:idx val="3"/>
          <c:order val="3"/>
          <c:tx>
            <c:strRef>
              <c:f>'8.1'!$A$31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('8.1'!$B$31,'8.1'!$D$31,'8.1'!$F$31)</c:f>
              <c:numCache>
                <c:formatCode>#\ ##0.0</c:formatCode>
                <c:ptCount val="3"/>
                <c:pt idx="0">
                  <c:v>5309.5140000000001</c:v>
                </c:pt>
                <c:pt idx="1">
                  <c:v>5063.1710000000003</c:v>
                </c:pt>
                <c:pt idx="2">
                  <c:v>4407.3440000000001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D8-41D7-B8C5-C615F4A0E720}"/>
            </c:ext>
          </c:extLst>
        </c:ser>
        <c:ser>
          <c:idx val="4"/>
          <c:order val="4"/>
          <c:tx>
            <c:strRef>
              <c:f>'8.1'!$A$32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('8.1'!$B$32,'8.1'!$D$32,'8.1'!$F$32)</c:f>
              <c:numCache>
                <c:formatCode>#\ ##0.0</c:formatCode>
                <c:ptCount val="3"/>
                <c:pt idx="0">
                  <c:v>704.59699999999998</c:v>
                </c:pt>
                <c:pt idx="1">
                  <c:v>595.11799999999994</c:v>
                </c:pt>
                <c:pt idx="2">
                  <c:v>499.49599999999998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D8-41D7-B8C5-C615F4A0E720}"/>
            </c:ext>
          </c:extLst>
        </c:ser>
        <c:ser>
          <c:idx val="5"/>
          <c:order val="5"/>
          <c:tx>
            <c:strRef>
              <c:f>'8.1'!$A$33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('8.1'!$B$33,'8.1'!$D$33,'8.1'!$F$33)</c:f>
              <c:numCache>
                <c:formatCode>#\ ##0.0</c:formatCode>
                <c:ptCount val="3"/>
                <c:pt idx="0">
                  <c:v>965556.098</c:v>
                </c:pt>
                <c:pt idx="1">
                  <c:v>789395.13799999992</c:v>
                </c:pt>
                <c:pt idx="2">
                  <c:v>533966.15700000001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D8-41D7-B8C5-C615F4A0E720}"/>
            </c:ext>
          </c:extLst>
        </c:ser>
        <c:ser>
          <c:idx val="6"/>
          <c:order val="6"/>
          <c:tx>
            <c:strRef>
              <c:f>'8.1'!$A$34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('8.1'!$B$34,'8.1'!$D$34,'8.1'!$F$34)</c:f>
              <c:numCache>
                <c:formatCode>#\ ##0.0</c:formatCode>
                <c:ptCount val="3"/>
                <c:pt idx="0">
                  <c:v>668602.72999999975</c:v>
                </c:pt>
                <c:pt idx="1">
                  <c:v>600492.94699999993</c:v>
                </c:pt>
                <c:pt idx="2">
                  <c:v>499631.74400000006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D8-41D7-B8C5-C615F4A0E720}"/>
            </c:ext>
          </c:extLst>
        </c:ser>
        <c:ser>
          <c:idx val="7"/>
          <c:order val="7"/>
          <c:tx>
            <c:strRef>
              <c:f>'8.1'!$A$35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('8.1'!$B$35,'8.1'!$D$35,'8.1'!$F$35)</c:f>
              <c:numCache>
                <c:formatCode>#\ ##0.0</c:formatCode>
                <c:ptCount val="3"/>
                <c:pt idx="0">
                  <c:v>14991.633000000002</c:v>
                </c:pt>
                <c:pt idx="1">
                  <c:v>13591.096</c:v>
                </c:pt>
                <c:pt idx="2">
                  <c:v>11343.470999999998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D8-41D7-B8C5-C615F4A0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3661952"/>
        <c:axId val="233663488"/>
      </c:barChart>
      <c:catAx>
        <c:axId val="2336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3663488"/>
        <c:crosses val="autoZero"/>
        <c:auto val="1"/>
        <c:lblAlgn val="ctr"/>
        <c:lblOffset val="100"/>
        <c:noMultiLvlLbl val="0"/>
      </c:catAx>
      <c:valAx>
        <c:axId val="23366348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3661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894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874699701625241E-2"/>
          <c:y val="0.17364373640247927"/>
          <c:w val="0.86679862645627792"/>
          <c:h val="0.239236550052233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'8.1'!$B$38</c:f>
              <c:numCache>
                <c:formatCode>0.0%</c:formatCode>
                <c:ptCount val="1"/>
                <c:pt idx="0">
                  <c:v>4.1927824688955923E-2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8-4483-98D6-699F0B52D202}"/>
            </c:ext>
          </c:extLst>
        </c:ser>
        <c:ser>
          <c:idx val="1"/>
          <c:order val="1"/>
          <c:tx>
            <c:strRef>
              <c:f>'8.1'!$A$39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'8.1'!$B$39</c:f>
              <c:numCache>
                <c:formatCode>0.0%</c:formatCode>
                <c:ptCount val="1"/>
                <c:pt idx="0">
                  <c:v>4.0333319082067741E-2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8-4483-98D6-699F0B52D202}"/>
            </c:ext>
          </c:extLst>
        </c:ser>
        <c:ser>
          <c:idx val="2"/>
          <c:order val="2"/>
          <c:tx>
            <c:strRef>
              <c:f>'8.1'!$A$40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'8.1'!$B$40</c:f>
              <c:numCache>
                <c:formatCode>0.0%</c:formatCode>
                <c:ptCount val="1"/>
                <c:pt idx="0">
                  <c:v>4.9774063280358702E-2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8-4483-98D6-699F0B52D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438464"/>
        <c:axId val="237440000"/>
      </c:barChart>
      <c:catAx>
        <c:axId val="237438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37440000"/>
        <c:crosses val="autoZero"/>
        <c:auto val="1"/>
        <c:lblAlgn val="ctr"/>
        <c:lblOffset val="100"/>
        <c:noMultiLvlLbl val="0"/>
      </c:catAx>
      <c:valAx>
        <c:axId val="237440000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43846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"/>
          <c:y val="0.61791562040250336"/>
          <c:w val="0.48816888524113639"/>
          <c:h val="0.2968850877280495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podle paliv (GJ)</a:t>
            </a:r>
          </a:p>
        </c:rich>
      </c:tx>
      <c:layout>
        <c:manualLayout>
          <c:xMode val="edge"/>
          <c:yMode val="edge"/>
          <c:x val="1.1007654639433821E-3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('8.1'!$B$10,'8.1'!$D$10,'8.1'!$F$10)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8-4EAE-BC86-D545F330926A}"/>
            </c:ext>
          </c:extLst>
        </c:ser>
        <c:ser>
          <c:idx val="1"/>
          <c:order val="1"/>
          <c:tx>
            <c:strRef>
              <c:f>'8.1'!$A$11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('8.1'!$B$11,'8.1'!$D$11,'8.1'!$F$11)</c:f>
              <c:numCache>
                <c:formatCode>#\ ##0.0</c:formatCode>
                <c:ptCount val="3"/>
                <c:pt idx="0">
                  <c:v>3362.6640000000002</c:v>
                </c:pt>
                <c:pt idx="1">
                  <c:v>2772.27</c:v>
                </c:pt>
                <c:pt idx="2">
                  <c:v>3122.5740000000001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8-4EAE-BC86-D545F330926A}"/>
            </c:ext>
          </c:extLst>
        </c:ser>
        <c:ser>
          <c:idx val="2"/>
          <c:order val="2"/>
          <c:tx>
            <c:strRef>
              <c:f>'8.1'!$A$12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('8.1'!$B$12,'8.1'!$D$12,'8.1'!$F$12)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8-4EAE-BC86-D545F330926A}"/>
            </c:ext>
          </c:extLst>
        </c:ser>
        <c:ser>
          <c:idx val="3"/>
          <c:order val="3"/>
          <c:tx>
            <c:strRef>
              <c:f>'8.1'!$A$13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('8.1'!$B$13,'8.1'!$D$13,'8.1'!$F$13)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58-4EAE-BC86-D545F330926A}"/>
            </c:ext>
          </c:extLst>
        </c:ser>
        <c:ser>
          <c:idx val="4"/>
          <c:order val="4"/>
          <c:tx>
            <c:strRef>
              <c:f>'8.1'!$A$14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('8.1'!$B$14,'8.1'!$D$14,'8.1'!$F$14)</c:f>
              <c:numCache>
                <c:formatCode>#\ ##0.0</c:formatCode>
                <c:ptCount val="3"/>
                <c:pt idx="0">
                  <c:v>1221.0999999999999</c:v>
                </c:pt>
                <c:pt idx="1">
                  <c:v>1199.47</c:v>
                </c:pt>
                <c:pt idx="2">
                  <c:v>1519.1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58-4EAE-BC86-D545F330926A}"/>
            </c:ext>
          </c:extLst>
        </c:ser>
        <c:ser>
          <c:idx val="5"/>
          <c:order val="5"/>
          <c:tx>
            <c:strRef>
              <c:f>'8.1'!$A$15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('8.1'!$B$15,'8.1'!$D$15,'8.1'!$F$15)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58-4EAE-BC86-D545F330926A}"/>
            </c:ext>
          </c:extLst>
        </c:ser>
        <c:ser>
          <c:idx val="6"/>
          <c:order val="6"/>
          <c:tx>
            <c:strRef>
              <c:f>'8.1'!$A$16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('8.1'!$B$16,'8.1'!$D$16,'8.1'!$F$16)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58-4EAE-BC86-D545F330926A}"/>
            </c:ext>
          </c:extLst>
        </c:ser>
        <c:ser>
          <c:idx val="7"/>
          <c:order val="7"/>
          <c:tx>
            <c:strRef>
              <c:f>'8.1'!$A$17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('8.1'!$B$17,'8.1'!$D$17,'8.1'!$F$17)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58-4EAE-BC86-D545F330926A}"/>
            </c:ext>
          </c:extLst>
        </c:ser>
        <c:ser>
          <c:idx val="8"/>
          <c:order val="8"/>
          <c:tx>
            <c:strRef>
              <c:f>'8.1'!$A$18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('8.1'!$B$18,'8.1'!$D$18,'8.1'!$F$18)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58-4EAE-BC86-D545F330926A}"/>
            </c:ext>
          </c:extLst>
        </c:ser>
        <c:ser>
          <c:idx val="9"/>
          <c:order val="9"/>
          <c:tx>
            <c:strRef>
              <c:f>'8.1'!$A$19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('8.1'!$B$19,'8.1'!$D$19,'8.1'!$F$19)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58-4EAE-BC86-D545F330926A}"/>
            </c:ext>
          </c:extLst>
        </c:ser>
        <c:ser>
          <c:idx val="10"/>
          <c:order val="10"/>
          <c:tx>
            <c:strRef>
              <c:f>'8.1'!$A$20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('8.1'!$B$20,'8.1'!$D$20,'8.1'!$F$20)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58-4EAE-BC86-D545F330926A}"/>
            </c:ext>
          </c:extLst>
        </c:ser>
        <c:ser>
          <c:idx val="11"/>
          <c:order val="11"/>
          <c:tx>
            <c:strRef>
              <c:f>'8.1'!$A$21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('8.1'!$B$21,'8.1'!$D$21,'8.1'!$F$21)</c:f>
              <c:numCache>
                <c:formatCode>#\ ##0.0</c:formatCode>
                <c:ptCount val="3"/>
                <c:pt idx="0">
                  <c:v>100582</c:v>
                </c:pt>
                <c:pt idx="1">
                  <c:v>86799</c:v>
                </c:pt>
                <c:pt idx="2">
                  <c:v>80677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58-4EAE-BC86-D545F330926A}"/>
            </c:ext>
          </c:extLst>
        </c:ser>
        <c:ser>
          <c:idx val="12"/>
          <c:order val="12"/>
          <c:tx>
            <c:strRef>
              <c:f>'8.1'!$A$22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('8.1'!$B$22,'8.1'!$D$22,'8.1'!$F$22)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58-4EAE-BC86-D545F330926A}"/>
            </c:ext>
          </c:extLst>
        </c:ser>
        <c:ser>
          <c:idx val="13"/>
          <c:order val="13"/>
          <c:tx>
            <c:strRef>
              <c:f>'8.1'!$A$23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('8.1'!$B$23,'8.1'!$D$23,'8.1'!$F$23)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58-4EAE-BC86-D545F330926A}"/>
            </c:ext>
          </c:extLst>
        </c:ser>
        <c:ser>
          <c:idx val="14"/>
          <c:order val="14"/>
          <c:tx>
            <c:strRef>
              <c:f>'8.1'!$A$24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('8.1'!$B$24,'8.1'!$D$24,'8.1'!$F$24)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58-4EAE-BC86-D545F330926A}"/>
            </c:ext>
          </c:extLst>
        </c:ser>
        <c:ser>
          <c:idx val="15"/>
          <c:order val="15"/>
          <c:tx>
            <c:strRef>
              <c:f>'8.1'!$A$25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'8.1'!$C$38:$E$38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('8.1'!$B$25,'8.1'!$D$25,'8.1'!$F$25)</c:f>
              <c:numCache>
                <c:formatCode>#\ ##0.0</c:formatCode>
                <c:ptCount val="3"/>
                <c:pt idx="0">
                  <c:v>568887.71799999999</c:v>
                </c:pt>
                <c:pt idx="1">
                  <c:v>368738.38100000005</c:v>
                </c:pt>
                <c:pt idx="2">
                  <c:v>292193.12599999987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D58-4EAE-BC86-D545F330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7528576"/>
        <c:axId val="237530112"/>
      </c:barChart>
      <c:catAx>
        <c:axId val="2375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530112"/>
        <c:crosses val="autoZero"/>
        <c:auto val="1"/>
        <c:lblAlgn val="ctr"/>
        <c:lblOffset val="100"/>
        <c:noMultiLvlLbl val="0"/>
      </c:catAx>
      <c:valAx>
        <c:axId val="237530112"/>
        <c:scaling>
          <c:orientation val="minMax"/>
          <c:max val="20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528576"/>
        <c:crosses val="autoZero"/>
        <c:crossBetween val="between"/>
        <c:majorUnit val="5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6018-455D-B5F6-7403F9F44D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6018-455D-B5F6-7403F9F44D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6018-455D-B5F6-7403F9F44D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6018-455D-B5F6-7403F9F44D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6018-455D-B5F6-7403F9F44D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6018-455D-B5F6-7403F9F44D1B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6018-455D-B5F6-7403F9F44D1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460E-4CF6-B3D5-472A3D958B04}"/>
              </c:ext>
            </c:extLst>
          </c:dPt>
          <c:cat>
            <c:numRef>
              <c:f>'8.1'!$O$28:$O$35</c:f>
              <c:numCache>
                <c:formatCode>#\ ##0.0</c:formatCode>
                <c:ptCount val="8"/>
              </c:numCache>
            </c:numRef>
          </c:cat>
          <c:val>
            <c:numRef>
              <c:f>'8.1'!$J$28:$J$35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460E-4CF6-B3D5-472A3D958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rgbClr val="23306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E16-49E5-91AD-8891FEFD71A2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rgbClr val="59638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E16-49E5-91AD-8891FEFD71A2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rgbClr val="9196B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E16-49E5-91AD-8891FEFD71A2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rgbClr val="C7CCD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BE16-49E5-91AD-8891FEFD71A2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BE16-49E5-91AD-8891FEFD71A2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rgbClr val="E86159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BE16-49E5-91AD-8891FEFD71A2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BE16-49E5-91AD-8891FEFD71A2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BE16-49E5-91AD-8891FEFD71A2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rgbClr val="00000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BE16-49E5-91AD-8891FEFD71A2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BE16-49E5-91AD-8891FEFD71A2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BE16-49E5-91AD-8891FEFD71A2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BE16-49E5-91AD-8891FEFD71A2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BE16-49E5-91AD-8891FEFD71A2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BE16-49E5-91AD-8891FEFD71A2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rgbClr val="596387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BE16-49E5-91AD-8891FEFD71A2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rgbClr val="E86159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BE16-49E5-91AD-8891FEFD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9749058971141781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165-46A2-B497-197BA76EAA1E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165-46A2-B497-197BA76EAA1E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165-46A2-B497-197BA76EAA1E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165-46A2-B497-197BA76EAA1E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3165-46A2-B497-197BA76EAA1E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165-46A2-B497-197BA76EAA1E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3165-46A2-B497-197BA76EAA1E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3165-46A2-B497-197BA76EAA1E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3165-46A2-B497-197BA76EAA1E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3165-46A2-B497-197BA76EAA1E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3165-46A2-B497-197BA76EAA1E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3165-46A2-B497-197BA76EAA1E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3165-46A2-B497-197BA76EAA1E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3165-46A2-B497-197BA76EAA1E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3165-46A2-B497-197BA76EAA1E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3165-46A2-B497-197BA76EA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9635193169251170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accent1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accent1"/>
                </a:solidFill>
              </a:rPr>
              <a:t>sektorů</a:t>
            </a:r>
            <a:r>
              <a:rPr lang="cs-CZ" sz="1000" baseline="0">
                <a:solidFill>
                  <a:schemeClr val="accent1"/>
                </a:solidFill>
              </a:rPr>
              <a:t> národního hospodářství</a:t>
            </a:r>
            <a:r>
              <a:rPr lang="cs-CZ" sz="1000">
                <a:solidFill>
                  <a:schemeClr val="accent1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7757619224394721E-3"/>
          <c:y val="1.520757744488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6396915284765"/>
          <c:y val="0.19336032580947746"/>
          <c:w val="0.6700337575744868"/>
          <c:h val="0.59365053971412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('8.2'!$B$27,'8.2'!$D$27,'8.2'!$F$27)</c:f>
              <c:numCache>
                <c:formatCode>#\ ##0.0</c:formatCode>
                <c:ptCount val="3"/>
                <c:pt idx="0">
                  <c:v>114685.52200000001</c:v>
                </c:pt>
                <c:pt idx="1">
                  <c:v>90722.956999999995</c:v>
                </c:pt>
                <c:pt idx="2">
                  <c:v>82519.966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0-4BC3-86BF-1A83C982E45A}"/>
            </c:ext>
          </c:extLst>
        </c:ser>
        <c:ser>
          <c:idx val="1"/>
          <c:order val="1"/>
          <c:tx>
            <c:strRef>
              <c:f>'8.2'!$A$28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('8.2'!$B$28,'8.2'!$D$28,'8.2'!$F$28)</c:f>
              <c:numCache>
                <c:formatCode>#\ ##0.0</c:formatCode>
                <c:ptCount val="3"/>
                <c:pt idx="0">
                  <c:v>6626.5070000000005</c:v>
                </c:pt>
                <c:pt idx="1">
                  <c:v>4385.4969999999994</c:v>
                </c:pt>
                <c:pt idx="2">
                  <c:v>3809.114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0-4BC3-86BF-1A83C982E45A}"/>
            </c:ext>
          </c:extLst>
        </c:ser>
        <c:ser>
          <c:idx val="2"/>
          <c:order val="2"/>
          <c:tx>
            <c:strRef>
              <c:f>'8.2'!$A$29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('8.2'!$B$29,'8.2'!$D$29,'8.2'!$F$29)</c:f>
              <c:numCache>
                <c:formatCode>#\ ##0.0</c:formatCode>
                <c:ptCount val="3"/>
                <c:pt idx="0">
                  <c:v>9250.2139999999999</c:v>
                </c:pt>
                <c:pt idx="1">
                  <c:v>6580.4150000000009</c:v>
                </c:pt>
                <c:pt idx="2">
                  <c:v>4966.8140000000003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40-4BC3-86BF-1A83C982E45A}"/>
            </c:ext>
          </c:extLst>
        </c:ser>
        <c:ser>
          <c:idx val="3"/>
          <c:order val="3"/>
          <c:tx>
            <c:strRef>
              <c:f>'8.2'!$A$30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('8.2'!$B$30,'8.2'!$D$30,'8.2'!$F$30)</c:f>
              <c:numCache>
                <c:formatCode>#\ ##0.0</c:formatCode>
                <c:ptCount val="3"/>
                <c:pt idx="0">
                  <c:v>817.822</c:v>
                </c:pt>
                <c:pt idx="1">
                  <c:v>602.72400000000005</c:v>
                </c:pt>
                <c:pt idx="2">
                  <c:v>451.46800000000002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40-4BC3-86BF-1A83C982E45A}"/>
            </c:ext>
          </c:extLst>
        </c:ser>
        <c:ser>
          <c:idx val="4"/>
          <c:order val="4"/>
          <c:tx>
            <c:strRef>
              <c:f>'8.2'!$A$31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('8.2'!$B$31,'8.2'!$D$31,'8.2'!$F$31)</c:f>
              <c:numCache>
                <c:formatCode>#\ ##0.0</c:formatCode>
                <c:ptCount val="3"/>
                <c:pt idx="0">
                  <c:v>2882.6469999999999</c:v>
                </c:pt>
                <c:pt idx="1">
                  <c:v>2434.1800000000003</c:v>
                </c:pt>
                <c:pt idx="2">
                  <c:v>2195.7129999999997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40-4BC3-86BF-1A83C982E45A}"/>
            </c:ext>
          </c:extLst>
        </c:ser>
        <c:ser>
          <c:idx val="5"/>
          <c:order val="5"/>
          <c:tx>
            <c:strRef>
              <c:f>'8.2'!$A$32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('8.2'!$B$32,'8.2'!$D$32,'8.2'!$F$32)</c:f>
              <c:numCache>
                <c:formatCode>#\ ##0.0</c:formatCode>
                <c:ptCount val="3"/>
                <c:pt idx="0">
                  <c:v>360179.19599999994</c:v>
                </c:pt>
                <c:pt idx="1">
                  <c:v>256273.72399999999</c:v>
                </c:pt>
                <c:pt idx="2">
                  <c:v>216228.56700000001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40-4BC3-86BF-1A83C982E45A}"/>
            </c:ext>
          </c:extLst>
        </c:ser>
        <c:ser>
          <c:idx val="6"/>
          <c:order val="6"/>
          <c:tx>
            <c:strRef>
              <c:f>'8.2'!$A$33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('8.2'!$B$33,'8.2'!$D$33,'8.2'!$F$33)</c:f>
              <c:numCache>
                <c:formatCode>#\ ##0.0</c:formatCode>
                <c:ptCount val="3"/>
                <c:pt idx="0">
                  <c:v>187001.34199999995</c:v>
                </c:pt>
                <c:pt idx="1">
                  <c:v>135119.101</c:v>
                </c:pt>
                <c:pt idx="2">
                  <c:v>110131.15800000001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40-4BC3-86BF-1A83C982E45A}"/>
            </c:ext>
          </c:extLst>
        </c:ser>
        <c:ser>
          <c:idx val="7"/>
          <c:order val="7"/>
          <c:tx>
            <c:strRef>
              <c:f>'8.2'!$A$34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('8.2'!$B$34,'8.2'!$D$34,'8.2'!$F$34)</c:f>
              <c:numCache>
                <c:formatCode>#\ ##0.0</c:formatCode>
                <c:ptCount val="3"/>
                <c:pt idx="0">
                  <c:v>17992.145</c:v>
                </c:pt>
                <c:pt idx="1">
                  <c:v>13109.158999999998</c:v>
                </c:pt>
                <c:pt idx="2">
                  <c:v>11090.419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40-4BC3-86BF-1A83C982E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759872"/>
        <c:axId val="235761664"/>
      </c:barChart>
      <c:catAx>
        <c:axId val="2357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5761664"/>
        <c:crosses val="autoZero"/>
        <c:auto val="1"/>
        <c:lblAlgn val="ctr"/>
        <c:lblOffset val="100"/>
        <c:noMultiLvlLbl val="0"/>
      </c:catAx>
      <c:valAx>
        <c:axId val="23576166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5759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1553002128805882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874699701625241E-2"/>
          <c:y val="0.24592026197143887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'8.2'!$A$38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'8.2'!$B$38</c:f>
              <c:numCache>
                <c:formatCode>0.0%</c:formatCode>
                <c:ptCount val="1"/>
                <c:pt idx="0">
                  <c:v>5.1688504185594841E-2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F-469A-B30A-EE5A1B230C15}"/>
            </c:ext>
          </c:extLst>
        </c:ser>
        <c:ser>
          <c:idx val="1"/>
          <c:order val="1"/>
          <c:tx>
            <c:strRef>
              <c:f>'8.2'!$A$39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'8.2'!$B$39</c:f>
              <c:numCache>
                <c:formatCode>0.0%</c:formatCode>
                <c:ptCount val="1"/>
                <c:pt idx="0">
                  <c:v>5.3349335003451674E-2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F-469A-B30A-EE5A1B230C15}"/>
            </c:ext>
          </c:extLst>
        </c:ser>
        <c:ser>
          <c:idx val="2"/>
          <c:order val="2"/>
          <c:tx>
            <c:strRef>
              <c:f>'8.2'!$A$40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'8.2'!$B$40</c:f>
              <c:numCache>
                <c:formatCode>0.0%</c:formatCode>
                <c:ptCount val="1"/>
                <c:pt idx="0">
                  <c:v>5.5964044622173602E-2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7F-469A-B30A-EE5A1B23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92640"/>
        <c:axId val="237547520"/>
      </c:barChart>
      <c:catAx>
        <c:axId val="23579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37547520"/>
        <c:crosses val="autoZero"/>
        <c:auto val="1"/>
        <c:lblAlgn val="ctr"/>
        <c:lblOffset val="100"/>
        <c:noMultiLvlLbl val="0"/>
      </c:catAx>
      <c:valAx>
        <c:axId val="237547520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79264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1.4071404916193386E-2"/>
          <c:y val="0.68323709536307975"/>
          <c:w val="0.55331546504569662"/>
          <c:h val="0.2509193131330318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7AB-4CA6-AAA1-96A4B03D0D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07AB-4CA6-AAA1-96A4B03D0D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07AB-4CA6-AAA1-96A4B03D0D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07AB-4CA6-AAA1-96A4B03D0D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07AB-4CA6-AAA1-96A4B03D0D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07AB-4CA6-AAA1-96A4B03D0DB8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07AB-4CA6-AAA1-96A4B03D0DB8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155B-4D88-8DC4-E7B4C54CBE27}"/>
              </c:ext>
            </c:extLst>
          </c:dPt>
          <c:cat>
            <c:numRef>
              <c:f>'8.2'!$O$27:$O$34</c:f>
              <c:numCache>
                <c:formatCode>#\ ##0.0</c:formatCode>
                <c:ptCount val="8"/>
              </c:numCache>
            </c:numRef>
          </c:cat>
          <c:val>
            <c:numRef>
              <c:f>'8.2'!$J$27:$J$34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155B-4D88-8DC4-E7B4C54C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55E-4FBD-9696-50200E1DB18A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55E-4FBD-9696-50200E1DB18A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55E-4FBD-9696-50200E1DB18A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55E-4FBD-9696-50200E1DB18A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D55E-4FBD-9696-50200E1DB18A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55E-4FBD-9696-50200E1DB18A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D55E-4FBD-9696-50200E1DB18A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D55E-4FBD-9696-50200E1DB18A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D55E-4FBD-9696-50200E1DB18A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D55E-4FBD-9696-50200E1DB18A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D55E-4FBD-9696-50200E1DB18A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D55E-4FBD-9696-50200E1DB18A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D55E-4FBD-9696-50200E1DB18A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D55E-4FBD-9696-50200E1DB18A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D55E-4FBD-9696-50200E1DB18A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D55E-4FBD-9696-50200E1DB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podle paliv (GJ)</a:t>
            </a:r>
          </a:p>
        </c:rich>
      </c:tx>
      <c:layout>
        <c:manualLayout>
          <c:xMode val="edge"/>
          <c:yMode val="edge"/>
          <c:x val="1.1007654639433821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82066569355072"/>
          <c:y val="0.21212121212121213"/>
          <c:w val="0.79888516546397759"/>
          <c:h val="0.597575757575757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('8.2'!$B$10,'8.2'!$D$10,'8.2'!$F$10)</c:f>
              <c:numCache>
                <c:formatCode>#\ ##0.0</c:formatCode>
                <c:ptCount val="3"/>
                <c:pt idx="0">
                  <c:v>288799.424</c:v>
                </c:pt>
                <c:pt idx="1">
                  <c:v>212548.954</c:v>
                </c:pt>
                <c:pt idx="2">
                  <c:v>175216.28799999997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C-4155-BD8C-161C194FEB34}"/>
            </c:ext>
          </c:extLst>
        </c:ser>
        <c:ser>
          <c:idx val="1"/>
          <c:order val="1"/>
          <c:tx>
            <c:strRef>
              <c:f>'8.2'!$A$11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('8.2'!$B$11,'8.2'!$D$11,'8.2'!$F$11)</c:f>
              <c:numCache>
                <c:formatCode>#\ ##0.0</c:formatCode>
                <c:ptCount val="3"/>
                <c:pt idx="0">
                  <c:v>10437.366</c:v>
                </c:pt>
                <c:pt idx="1">
                  <c:v>8699.7910000000011</c:v>
                </c:pt>
                <c:pt idx="2">
                  <c:v>8974.7569999999996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C-4155-BD8C-161C194FEB34}"/>
            </c:ext>
          </c:extLst>
        </c:ser>
        <c:ser>
          <c:idx val="2"/>
          <c:order val="2"/>
          <c:tx>
            <c:strRef>
              <c:f>'8.2'!$A$12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('8.2'!$B$12,'8.2'!$D$12,'8.2'!$F$12)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C-4155-BD8C-161C194FEB34}"/>
            </c:ext>
          </c:extLst>
        </c:ser>
        <c:ser>
          <c:idx val="3"/>
          <c:order val="3"/>
          <c:tx>
            <c:strRef>
              <c:f>'8.2'!$A$13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('8.2'!$B$13,'8.2'!$D$13,'8.2'!$F$13)</c:f>
              <c:numCache>
                <c:formatCode>#\ ##0.0</c:formatCode>
                <c:ptCount val="3"/>
                <c:pt idx="0">
                  <c:v>3.0000000000000001E-3</c:v>
                </c:pt>
                <c:pt idx="1">
                  <c:v>2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DC-4155-BD8C-161C194FEB34}"/>
            </c:ext>
          </c:extLst>
        </c:ser>
        <c:ser>
          <c:idx val="4"/>
          <c:order val="4"/>
          <c:tx>
            <c:strRef>
              <c:f>'8.2'!$A$14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('8.2'!$B$14,'8.2'!$D$14,'8.2'!$F$14)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DC-4155-BD8C-161C194FEB34}"/>
            </c:ext>
          </c:extLst>
        </c:ser>
        <c:ser>
          <c:idx val="5"/>
          <c:order val="5"/>
          <c:tx>
            <c:strRef>
              <c:f>'8.2'!$A$15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('8.2'!$B$15,'8.2'!$D$15,'8.2'!$F$15)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DC-4155-BD8C-161C194FEB34}"/>
            </c:ext>
          </c:extLst>
        </c:ser>
        <c:ser>
          <c:idx val="6"/>
          <c:order val="6"/>
          <c:tx>
            <c:strRef>
              <c:f>'8.2'!$A$16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('8.2'!$B$16,'8.2'!$D$16,'8.2'!$F$16)</c:f>
              <c:numCache>
                <c:formatCode>#\ ##0.0</c:formatCode>
                <c:ptCount val="3"/>
                <c:pt idx="0">
                  <c:v>193194.54300000003</c:v>
                </c:pt>
                <c:pt idx="1">
                  <c:v>121468.00499999999</c:v>
                </c:pt>
                <c:pt idx="2">
                  <c:v>96691.941999999995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DC-4155-BD8C-161C194FEB34}"/>
            </c:ext>
          </c:extLst>
        </c:ser>
        <c:ser>
          <c:idx val="7"/>
          <c:order val="7"/>
          <c:tx>
            <c:strRef>
              <c:f>'8.2'!$A$17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('8.2'!$B$17,'8.2'!$D$17,'8.2'!$F$17)</c:f>
              <c:numCache>
                <c:formatCode>#\ ##0.0</c:formatCode>
                <c:ptCount val="3"/>
                <c:pt idx="0">
                  <c:v>120128.48</c:v>
                </c:pt>
                <c:pt idx="1">
                  <c:v>107773.69</c:v>
                </c:pt>
                <c:pt idx="2">
                  <c:v>115747.52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DC-4155-BD8C-161C194FEB34}"/>
            </c:ext>
          </c:extLst>
        </c:ser>
        <c:ser>
          <c:idx val="8"/>
          <c:order val="8"/>
          <c:tx>
            <c:strRef>
              <c:f>'8.2'!$A$18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('8.2'!$B$18,'8.2'!$D$18,'8.2'!$F$18)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DC-4155-BD8C-161C194FEB34}"/>
            </c:ext>
          </c:extLst>
        </c:ser>
        <c:ser>
          <c:idx val="9"/>
          <c:order val="9"/>
          <c:tx>
            <c:strRef>
              <c:f>'8.2'!$A$19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('8.2'!$B$19,'8.2'!$D$19,'8.2'!$F$19)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DC-4155-BD8C-161C194FEB34}"/>
            </c:ext>
          </c:extLst>
        </c:ser>
        <c:ser>
          <c:idx val="10"/>
          <c:order val="10"/>
          <c:tx>
            <c:strRef>
              <c:f>'8.2'!$A$20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('8.2'!$B$20,'8.2'!$D$20,'8.2'!$F$20)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DC-4155-BD8C-161C194FEB34}"/>
            </c:ext>
          </c:extLst>
        </c:ser>
        <c:ser>
          <c:idx val="11"/>
          <c:order val="11"/>
          <c:tx>
            <c:strRef>
              <c:f>'8.2'!$A$21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('8.2'!$B$21,'8.2'!$D$21,'8.2'!$F$21)</c:f>
              <c:numCache>
                <c:formatCode>#\ ##0.0</c:formatCode>
                <c:ptCount val="3"/>
                <c:pt idx="0">
                  <c:v>650.46299999999997</c:v>
                </c:pt>
                <c:pt idx="1">
                  <c:v>754.11699999999996</c:v>
                </c:pt>
                <c:pt idx="2">
                  <c:v>959.96199999999999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DC-4155-BD8C-161C194FEB34}"/>
            </c:ext>
          </c:extLst>
        </c:ser>
        <c:ser>
          <c:idx val="12"/>
          <c:order val="12"/>
          <c:tx>
            <c:strRef>
              <c:f>'8.2'!$A$22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('8.2'!$B$22,'8.2'!$D$22,'8.2'!$F$22)</c:f>
              <c:numCache>
                <c:formatCode>#\ ##0.0</c:formatCode>
                <c:ptCount val="3"/>
                <c:pt idx="0">
                  <c:v>99.007000000000005</c:v>
                </c:pt>
                <c:pt idx="1">
                  <c:v>82.325999999999993</c:v>
                </c:pt>
                <c:pt idx="2">
                  <c:v>52.210999999999999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DC-4155-BD8C-161C194FEB34}"/>
            </c:ext>
          </c:extLst>
        </c:ser>
        <c:ser>
          <c:idx val="13"/>
          <c:order val="13"/>
          <c:tx>
            <c:strRef>
              <c:f>'8.2'!$A$23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('8.2'!$B$23,'8.2'!$D$23,'8.2'!$F$23)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1DC-4155-BD8C-161C194FEB34}"/>
            </c:ext>
          </c:extLst>
        </c:ser>
        <c:ser>
          <c:idx val="14"/>
          <c:order val="14"/>
          <c:tx>
            <c:strRef>
              <c:f>'8.2'!$A$24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('8.2'!$B$24,'8.2'!$D$24,'8.2'!$F$24)</c:f>
              <c:numCache>
                <c:formatCode>#\ ##0.0</c:formatCode>
                <c:ptCount val="3"/>
                <c:pt idx="0">
                  <c:v>11088.054</c:v>
                </c:pt>
                <c:pt idx="1">
                  <c:v>3780.8960000000002</c:v>
                </c:pt>
                <c:pt idx="2">
                  <c:v>2088.8609999999999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1DC-4155-BD8C-161C194FEB34}"/>
            </c:ext>
          </c:extLst>
        </c:ser>
        <c:ser>
          <c:idx val="15"/>
          <c:order val="15"/>
          <c:tx>
            <c:strRef>
              <c:f>'8.2'!$A$25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'8.2'!$C$38:$E$38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('8.2'!$B$25,'8.2'!$D$25,'8.2'!$F$25)</c:f>
              <c:numCache>
                <c:formatCode>#\ ##0.0</c:formatCode>
                <c:ptCount val="3"/>
                <c:pt idx="0">
                  <c:v>99752.18799999998</c:v>
                </c:pt>
                <c:pt idx="1">
                  <c:v>71486.796000000002</c:v>
                </c:pt>
                <c:pt idx="2">
                  <c:v>48516.144999999997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1DC-4155-BD8C-161C194F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7528576"/>
        <c:axId val="237530112"/>
      </c:barChart>
      <c:catAx>
        <c:axId val="2375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530112"/>
        <c:crosses val="autoZero"/>
        <c:auto val="1"/>
        <c:lblAlgn val="ctr"/>
        <c:lblOffset val="100"/>
        <c:noMultiLvlLbl val="0"/>
      </c:catAx>
      <c:valAx>
        <c:axId val="23753011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52857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86C6-41AE-A3FE-BEAD1A7565F0}"/>
              </c:ext>
            </c:extLst>
          </c:dPt>
          <c:cat>
            <c:numRef>
              <c:f>'14.2'!$J$19:$J$26</c:f>
              <c:numCache>
                <c:formatCode>General</c:formatCode>
                <c:ptCount val="8"/>
              </c:numCache>
            </c:numRef>
          </c:cat>
          <c:val>
            <c:numRef>
              <c:f>'14.2'!$K$19:$K$26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86C6-41AE-A3FE-BEAD1A756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'14.2'!$H$19:$H$22</c:f>
              <c:numCache>
                <c:formatCode>0.0</c:formatCode>
                <c:ptCount val="4"/>
              </c:numCache>
            </c:numRef>
          </c:cat>
          <c:val>
            <c:numRef>
              <c:f>'14.2'!$I$19:$I$22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40A-450D-9AA7-B0C71B71C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51616"/>
        <c:axId val="237953408"/>
      </c:barChart>
      <c:catAx>
        <c:axId val="2379516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953408"/>
        <c:crosses val="autoZero"/>
        <c:auto val="1"/>
        <c:lblAlgn val="ctr"/>
        <c:lblOffset val="100"/>
        <c:noMultiLvlLbl val="0"/>
      </c:catAx>
      <c:valAx>
        <c:axId val="2379534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9516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'14.2'!$H$31:$H$38</c:f>
              <c:numCache>
                <c:formatCode>General</c:formatCode>
                <c:ptCount val="8"/>
              </c:numCache>
            </c:numRef>
          </c:cat>
          <c:val>
            <c:numRef>
              <c:f>'14.2'!$I$31:$I$38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C041-4E2A-B2DA-BC2D9EF3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82080"/>
        <c:axId val="237983616"/>
      </c:barChart>
      <c:catAx>
        <c:axId val="23798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983616"/>
        <c:crosses val="autoZero"/>
        <c:auto val="1"/>
        <c:lblAlgn val="ctr"/>
        <c:lblOffset val="100"/>
        <c:noMultiLvlLbl val="0"/>
      </c:catAx>
      <c:valAx>
        <c:axId val="2379836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9820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BF63-4CB6-B87C-D59736B3174C}"/>
            </c:ext>
          </c:extLst>
        </c:ser>
        <c:ser>
          <c:idx val="1"/>
          <c:order val="1"/>
          <c:tx>
            <c:strRef>
              <c:f>'14.2'!$J$32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BF63-4CB6-B87C-D59736B3174C}"/>
            </c:ext>
          </c:extLst>
        </c:ser>
        <c:ser>
          <c:idx val="2"/>
          <c:order val="2"/>
          <c:tx>
            <c:strRef>
              <c:f>'14.2'!$J$33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BF63-4CB6-B87C-D59736B3174C}"/>
            </c:ext>
          </c:extLst>
        </c:ser>
        <c:ser>
          <c:idx val="3"/>
          <c:order val="3"/>
          <c:tx>
            <c:strRef>
              <c:f>'14.2'!$J$34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BF63-4CB6-B87C-D59736B3174C}"/>
            </c:ext>
          </c:extLst>
        </c:ser>
        <c:ser>
          <c:idx val="4"/>
          <c:order val="4"/>
          <c:tx>
            <c:strRef>
              <c:f>'14.2'!$J$35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BF63-4CB6-B87C-D59736B3174C}"/>
            </c:ext>
          </c:extLst>
        </c:ser>
        <c:ser>
          <c:idx val="5"/>
          <c:order val="5"/>
          <c:tx>
            <c:strRef>
              <c:f>'14.2'!$J$36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BF63-4CB6-B87C-D59736B3174C}"/>
            </c:ext>
          </c:extLst>
        </c:ser>
        <c:ser>
          <c:idx val="6"/>
          <c:order val="6"/>
          <c:tx>
            <c:strRef>
              <c:f>'14.2'!$J$37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BF63-4CB6-B87C-D59736B3174C}"/>
            </c:ext>
          </c:extLst>
        </c:ser>
        <c:ser>
          <c:idx val="7"/>
          <c:order val="7"/>
          <c:tx>
            <c:strRef>
              <c:f>'14.2'!$J$38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BF63-4CB6-B87C-D59736B31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024960"/>
        <c:axId val="239357952"/>
      </c:barChart>
      <c:catAx>
        <c:axId val="2380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357952"/>
        <c:crosses val="autoZero"/>
        <c:auto val="1"/>
        <c:lblAlgn val="ctr"/>
        <c:lblOffset val="100"/>
        <c:noMultiLvlLbl val="0"/>
      </c:catAx>
      <c:valAx>
        <c:axId val="239357952"/>
        <c:scaling>
          <c:orientation val="minMax"/>
          <c:max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02496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paliv na výrobě tepla brutto</a:t>
            </a:r>
          </a:p>
        </c:rich>
      </c:tx>
      <c:layout>
        <c:manualLayout>
          <c:xMode val="edge"/>
          <c:yMode val="edge"/>
          <c:x val="2.4144810606041896E-3"/>
          <c:y val="1.63993020870242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01905319802483"/>
          <c:y val="0.11730394890440396"/>
          <c:w val="0.76550208681263932"/>
          <c:h val="0.845620359401977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D58-41CF-B8C3-A7EEB731B5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D58-41CF-B8C3-A7EEB731B5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2D58-41CF-B8C3-A7EEB731B5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A-D1CC-4EE3-AE6B-71BF6A6E80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B-D1CC-4EE3-AE6B-71BF6A6E80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C-D1CC-4EE3-AE6B-71BF6A6E80D7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2D58-41CF-B8C3-A7EEB731B536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D-D1CC-4EE3-AE6B-71BF6A6E80D7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E-D1CC-4EE3-AE6B-71BF6A6E80D7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A-546B-4CF4-BA66-24C6A2768B6A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0F-D1CC-4EE3-AE6B-71BF6A6E80D7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B-546B-4CF4-BA66-24C6A2768B6A}"/>
              </c:ext>
            </c:extLst>
          </c:dPt>
          <c:dPt>
            <c:idx val="12"/>
            <c:bubble3D val="0"/>
            <c:spPr>
              <a:pattFill prst="ltUpDiag">
                <a:fgClr>
                  <a:schemeClr val="tx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C-546B-4CF4-BA66-24C6A2768B6A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0-D1CC-4EE3-AE6B-71BF6A6E80D7}"/>
              </c:ext>
            </c:extLst>
          </c:dPt>
          <c:dPt>
            <c:idx val="14"/>
            <c:bubble3D val="0"/>
            <c:spPr>
              <a:pattFill prst="ltUpDiag">
                <a:fgClr>
                  <a:schemeClr val="accent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1-D1CC-4EE3-AE6B-71BF6A6E80D7}"/>
              </c:ext>
            </c:extLst>
          </c:dPt>
          <c:dPt>
            <c:idx val="15"/>
            <c:bubble3D val="0"/>
            <c:spPr>
              <a:pattFill prst="ltUpDiag">
                <a:fgClr>
                  <a:schemeClr val="accent6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2D58-41CF-B8C3-A7EEB731B536}"/>
              </c:ext>
            </c:extLst>
          </c:dPt>
          <c:dLbls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58-41CF-B8C3-A7EEB731B5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CC-4EE3-AE6B-71BF6A6E80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CC-4EE3-AE6B-71BF6A6E80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CC-4EE3-AE6B-71BF6A6E80D7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D58-41CF-B8C3-A7EEB731B536}"/>
                </c:ext>
              </c:extLst>
            </c:dLbl>
            <c:dLbl>
              <c:idx val="7"/>
              <c:layout>
                <c:manualLayout>
                  <c:x val="-0.11665782375911866"/>
                  <c:y val="0.1413301807529014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CC-4EE3-AE6B-71BF6A6E80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CC-4EE3-AE6B-71BF6A6E80D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CC-4EE3-AE6B-71BF6A6E80D7}"/>
                </c:ext>
              </c:extLst>
            </c:dLbl>
            <c:dLbl>
              <c:idx val="12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546B-4CF4-BA66-24C6A2768B6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CC-4EE3-AE6B-71BF6A6E80D7}"/>
                </c:ext>
              </c:extLst>
            </c:dLbl>
            <c:dLbl>
              <c:idx val="14"/>
              <c:layout>
                <c:manualLayout>
                  <c:x val="-0.16797069543132448"/>
                  <c:y val="-3.219528153881614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1CC-4EE3-AE6B-71BF6A6E80D7}"/>
                </c:ext>
              </c:extLst>
            </c:dLbl>
            <c:dLbl>
              <c:idx val="15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58-41CF-B8C3-A7EEB731B53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'4.1'!$A$25:$A$40</c:f>
              <c:strCache>
                <c:ptCount val="16"/>
                <c:pt idx="0">
                  <c:v>Biomasa</c:v>
                </c:pt>
                <c:pt idx="1">
                  <c:v>Bioplyn</c:v>
                </c:pt>
                <c:pt idx="2">
                  <c:v>Černé uhlí</c:v>
                </c:pt>
                <c:pt idx="3">
                  <c:v>Elektrická energie</c:v>
                </c:pt>
                <c:pt idx="4">
                  <c:v>Energie prostředí (tepelné čerpadlo)</c:v>
                </c:pt>
                <c:pt idx="5">
                  <c:v>Energie Slunce (solární kolektor)</c:v>
                </c:pt>
                <c:pt idx="6">
                  <c:v>Hnědé uhlí</c:v>
                </c:pt>
                <c:pt idx="7">
                  <c:v>Jaderné palivo</c:v>
                </c:pt>
                <c:pt idx="8">
                  <c:v>Koks</c:v>
                </c:pt>
                <c:pt idx="9">
                  <c:v>Odpadní teplo</c:v>
                </c:pt>
                <c:pt idx="10">
                  <c:v>Ostatní kapalná paliva</c:v>
                </c:pt>
                <c:pt idx="11">
                  <c:v>Ostatní pevná paliva</c:v>
                </c:pt>
                <c:pt idx="12">
                  <c:v>Ostatní plyny</c:v>
                </c:pt>
                <c:pt idx="13">
                  <c:v>Ostatní</c:v>
                </c:pt>
                <c:pt idx="14">
                  <c:v>Topné oleje</c:v>
                </c:pt>
                <c:pt idx="15">
                  <c:v>Zemní plyn</c:v>
                </c:pt>
              </c:strCache>
            </c:strRef>
          </c:cat>
          <c:val>
            <c:numRef>
              <c:f>'4.1'!$B$25:$B$40</c:f>
              <c:numCache>
                <c:formatCode>#\ ##0.0</c:formatCode>
                <c:ptCount val="16"/>
                <c:pt idx="0">
                  <c:v>8072.9150010000012</c:v>
                </c:pt>
                <c:pt idx="1">
                  <c:v>1172.0426910000001</c:v>
                </c:pt>
                <c:pt idx="2">
                  <c:v>2809.0045679999998</c:v>
                </c:pt>
                <c:pt idx="3">
                  <c:v>9.665261000000001</c:v>
                </c:pt>
                <c:pt idx="4">
                  <c:v>8.8381689999999988</c:v>
                </c:pt>
                <c:pt idx="5">
                  <c:v>0.12090100000000001</c:v>
                </c:pt>
                <c:pt idx="6">
                  <c:v>17938.880012000001</c:v>
                </c:pt>
                <c:pt idx="7">
                  <c:v>627.58699999999999</c:v>
                </c:pt>
                <c:pt idx="8">
                  <c:v>0</c:v>
                </c:pt>
                <c:pt idx="9">
                  <c:v>1709.4177919999997</c:v>
                </c:pt>
                <c:pt idx="10">
                  <c:v>114.24671899999998</c:v>
                </c:pt>
                <c:pt idx="11">
                  <c:v>1293.3746120000001</c:v>
                </c:pt>
                <c:pt idx="12">
                  <c:v>1603.8837890000002</c:v>
                </c:pt>
                <c:pt idx="13">
                  <c:v>2.7689999999999999E-2</c:v>
                </c:pt>
                <c:pt idx="14">
                  <c:v>115.24598200000001</c:v>
                </c:pt>
                <c:pt idx="15">
                  <c:v>11480.158494999996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58-41CF-B8C3-A7EEB731B5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'14.2'!$L$19:$L$26</c:f>
              <c:numCache>
                <c:formatCode>General</c:formatCode>
                <c:ptCount val="8"/>
              </c:numCache>
            </c:numRef>
          </c:cat>
          <c:val>
            <c:numRef>
              <c:f>'14.2'!$M$19:$M$26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C1AB-41B7-ABDD-8E7EC0EC0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87392"/>
        <c:axId val="239388928"/>
      </c:barChart>
      <c:catAx>
        <c:axId val="23938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388928"/>
        <c:crosses val="autoZero"/>
        <c:auto val="1"/>
        <c:lblAlgn val="ctr"/>
        <c:lblOffset val="100"/>
        <c:noMultiLvlLbl val="0"/>
      </c:catAx>
      <c:valAx>
        <c:axId val="2393889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3873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064F-4F63-8439-5189DA88F5C3}"/>
              </c:ext>
            </c:extLst>
          </c:dPt>
          <c:cat>
            <c:numRef>
              <c:f>'14.3'!$J$19:$J$26</c:f>
              <c:numCache>
                <c:formatCode>General</c:formatCode>
                <c:ptCount val="8"/>
              </c:numCache>
            </c:numRef>
          </c:cat>
          <c:val>
            <c:numRef>
              <c:f>'14.3'!$K$19:$K$26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064F-4F63-8439-5189DA88F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'14.3'!$H$19:$H$22</c:f>
              <c:numCache>
                <c:formatCode>0.0</c:formatCode>
                <c:ptCount val="4"/>
              </c:numCache>
            </c:numRef>
          </c:cat>
          <c:val>
            <c:numRef>
              <c:f>'14.3'!$I$19:$I$22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C6E-4C87-B0B1-18623D096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31200"/>
        <c:axId val="237745280"/>
      </c:barChart>
      <c:catAx>
        <c:axId val="237731200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745280"/>
        <c:crosses val="autoZero"/>
        <c:auto val="1"/>
        <c:lblAlgn val="ctr"/>
        <c:lblOffset val="100"/>
        <c:noMultiLvlLbl val="0"/>
      </c:catAx>
      <c:valAx>
        <c:axId val="23774528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73120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'14.3'!$H$31:$H$38</c:f>
              <c:numCache>
                <c:formatCode>General</c:formatCode>
                <c:ptCount val="8"/>
              </c:numCache>
            </c:numRef>
          </c:cat>
          <c:val>
            <c:numRef>
              <c:f>'14.3'!$I$31:$I$38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D1A1-44DC-B712-E20257FC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674496"/>
        <c:axId val="239676032"/>
      </c:barChart>
      <c:catAx>
        <c:axId val="23967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676032"/>
        <c:crosses val="autoZero"/>
        <c:auto val="1"/>
        <c:lblAlgn val="ctr"/>
        <c:lblOffset val="100"/>
        <c:noMultiLvlLbl val="0"/>
      </c:catAx>
      <c:valAx>
        <c:axId val="2396760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67449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5E00-4FCE-A12A-4B4C1DFBFB4B}"/>
            </c:ext>
          </c:extLst>
        </c:ser>
        <c:ser>
          <c:idx val="1"/>
          <c:order val="1"/>
          <c:tx>
            <c:strRef>
              <c:f>'14.3'!$J$32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5E00-4FCE-A12A-4B4C1DFBFB4B}"/>
            </c:ext>
          </c:extLst>
        </c:ser>
        <c:ser>
          <c:idx val="2"/>
          <c:order val="2"/>
          <c:tx>
            <c:strRef>
              <c:f>'14.3'!$J$33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5E00-4FCE-A12A-4B4C1DFBFB4B}"/>
            </c:ext>
          </c:extLst>
        </c:ser>
        <c:ser>
          <c:idx val="3"/>
          <c:order val="3"/>
          <c:tx>
            <c:strRef>
              <c:f>'14.3'!$J$34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5E00-4FCE-A12A-4B4C1DFBFB4B}"/>
            </c:ext>
          </c:extLst>
        </c:ser>
        <c:ser>
          <c:idx val="4"/>
          <c:order val="4"/>
          <c:tx>
            <c:strRef>
              <c:f>'14.3'!$J$35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5E00-4FCE-A12A-4B4C1DFBFB4B}"/>
            </c:ext>
          </c:extLst>
        </c:ser>
        <c:ser>
          <c:idx val="5"/>
          <c:order val="5"/>
          <c:tx>
            <c:strRef>
              <c:f>'14.3'!$J$36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5E00-4FCE-A12A-4B4C1DFBFB4B}"/>
            </c:ext>
          </c:extLst>
        </c:ser>
        <c:ser>
          <c:idx val="6"/>
          <c:order val="6"/>
          <c:tx>
            <c:strRef>
              <c:f>'14.3'!$J$37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5E00-4FCE-A12A-4B4C1DFBFB4B}"/>
            </c:ext>
          </c:extLst>
        </c:ser>
        <c:ser>
          <c:idx val="7"/>
          <c:order val="7"/>
          <c:tx>
            <c:strRef>
              <c:f>'14.3'!$J$38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5E00-4FCE-A12A-4B4C1DFB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725568"/>
        <c:axId val="239731456"/>
      </c:barChart>
      <c:catAx>
        <c:axId val="23972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731456"/>
        <c:crosses val="autoZero"/>
        <c:auto val="1"/>
        <c:lblAlgn val="ctr"/>
        <c:lblOffset val="100"/>
        <c:noMultiLvlLbl val="0"/>
      </c:catAx>
      <c:valAx>
        <c:axId val="239731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72556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'14.3'!$L$19:$L$26</c:f>
              <c:numCache>
                <c:formatCode>General</c:formatCode>
                <c:ptCount val="8"/>
              </c:numCache>
            </c:numRef>
          </c:cat>
          <c:val>
            <c:numRef>
              <c:f>'14.3'!$M$19:$M$26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C11-4650-B0ED-83934329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769088"/>
        <c:axId val="239770624"/>
      </c:barChart>
      <c:catAx>
        <c:axId val="23976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770624"/>
        <c:crosses val="autoZero"/>
        <c:auto val="1"/>
        <c:lblAlgn val="ctr"/>
        <c:lblOffset val="100"/>
        <c:noMultiLvlLbl val="0"/>
      </c:catAx>
      <c:valAx>
        <c:axId val="2397706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769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FD1-42E3-A09A-2EB65BD5C696}"/>
              </c:ext>
            </c:extLst>
          </c:dPt>
          <c:cat>
            <c:numRef>
              <c:f>'14.4'!$J$19:$J$26</c:f>
              <c:numCache>
                <c:formatCode>General</c:formatCode>
                <c:ptCount val="8"/>
              </c:numCache>
            </c:numRef>
          </c:cat>
          <c:val>
            <c:numRef>
              <c:f>'14.4'!$K$19:$K$26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FD1-42E3-A09A-2EB65BD5C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'14.4'!$H$19:$H$22</c:f>
              <c:numCache>
                <c:formatCode>0.0</c:formatCode>
                <c:ptCount val="4"/>
              </c:numCache>
            </c:numRef>
          </c:cat>
          <c:val>
            <c:numRef>
              <c:f>'14.4'!$I$19:$I$22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D38-4C24-8E59-BCB619006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21152"/>
        <c:axId val="239535232"/>
      </c:barChart>
      <c:catAx>
        <c:axId val="239521152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535232"/>
        <c:crosses val="autoZero"/>
        <c:auto val="1"/>
        <c:lblAlgn val="ctr"/>
        <c:lblOffset val="100"/>
        <c:noMultiLvlLbl val="0"/>
      </c:catAx>
      <c:valAx>
        <c:axId val="23953523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52115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'14.4'!$H$31:$H$38</c:f>
              <c:numCache>
                <c:formatCode>General</c:formatCode>
                <c:ptCount val="8"/>
              </c:numCache>
            </c:numRef>
          </c:cat>
          <c:val>
            <c:numRef>
              <c:f>'14.4'!$I$31:$I$38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E11-4256-AABF-09B2A4805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51616"/>
        <c:axId val="239553152"/>
      </c:barChart>
      <c:catAx>
        <c:axId val="23955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553152"/>
        <c:crosses val="autoZero"/>
        <c:auto val="1"/>
        <c:lblAlgn val="ctr"/>
        <c:lblOffset val="100"/>
        <c:noMultiLvlLbl val="0"/>
      </c:catAx>
      <c:valAx>
        <c:axId val="2395531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5516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ED0F-482C-A2BD-14FF18E13774}"/>
            </c:ext>
          </c:extLst>
        </c:ser>
        <c:ser>
          <c:idx val="1"/>
          <c:order val="1"/>
          <c:tx>
            <c:strRef>
              <c:f>'14.4'!$J$32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ED0F-482C-A2BD-14FF18E13774}"/>
            </c:ext>
          </c:extLst>
        </c:ser>
        <c:ser>
          <c:idx val="2"/>
          <c:order val="2"/>
          <c:tx>
            <c:strRef>
              <c:f>'14.4'!$J$33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D0F-482C-A2BD-14FF18E13774}"/>
            </c:ext>
          </c:extLst>
        </c:ser>
        <c:ser>
          <c:idx val="3"/>
          <c:order val="3"/>
          <c:tx>
            <c:strRef>
              <c:f>'14.4'!$J$34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ED0F-482C-A2BD-14FF18E13774}"/>
            </c:ext>
          </c:extLst>
        </c:ser>
        <c:ser>
          <c:idx val="4"/>
          <c:order val="4"/>
          <c:tx>
            <c:strRef>
              <c:f>'14.4'!$J$35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D0F-482C-A2BD-14FF18E13774}"/>
            </c:ext>
          </c:extLst>
        </c:ser>
        <c:ser>
          <c:idx val="5"/>
          <c:order val="5"/>
          <c:tx>
            <c:strRef>
              <c:f>'14.4'!$J$36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ED0F-482C-A2BD-14FF18E13774}"/>
            </c:ext>
          </c:extLst>
        </c:ser>
        <c:ser>
          <c:idx val="6"/>
          <c:order val="6"/>
          <c:tx>
            <c:strRef>
              <c:f>'14.4'!$J$37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ED0F-482C-A2BD-14FF18E13774}"/>
            </c:ext>
          </c:extLst>
        </c:ser>
        <c:ser>
          <c:idx val="7"/>
          <c:order val="7"/>
          <c:tx>
            <c:strRef>
              <c:f>'14.4'!$J$38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ED0F-482C-A2BD-14FF18E1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619072"/>
        <c:axId val="239629056"/>
      </c:barChart>
      <c:catAx>
        <c:axId val="23961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629056"/>
        <c:crosses val="autoZero"/>
        <c:auto val="1"/>
        <c:lblAlgn val="ctr"/>
        <c:lblOffset val="100"/>
        <c:noMultiLvlLbl val="0"/>
      </c:catAx>
      <c:valAx>
        <c:axId val="239629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61907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>
                <a:solidFill>
                  <a:schemeClr val="tx2"/>
                </a:solidFill>
              </a:rPr>
              <a:t>Podíl </a:t>
            </a:r>
            <a:r>
              <a:rPr lang="cs-CZ" sz="1000">
                <a:solidFill>
                  <a:schemeClr val="tx2"/>
                </a:solidFill>
              </a:rPr>
              <a:t>krajů ČR na výrobě tepla brutto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1.8182001342337658E-2"/>
          <c:y val="6.328212203728262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36-8D3F-49FF-99F5-84FA02CAA9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35-8D3F-49FF-99F5-84FA02CAA9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34-8D3F-49FF-99F5-84FA02CAA9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33-8D3F-49FF-99F5-84FA02CAA9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32-8D3F-49FF-99F5-84FA02CAA93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0-70AB-453B-9F1F-CDB317E7DB5E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31-8D3F-49FF-99F5-84FA02CAA939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1-70AB-453B-9F1F-CDB317E7DB5E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2-A88C-417D-8E14-13190C6E193A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30-8D3F-49FF-99F5-84FA02CAA939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2F-8D3F-49FF-99F5-84FA02CAA939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2E-8D3F-49FF-99F5-84FA02CAA939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2D-8D3F-49FF-99F5-84FA02CAA939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2C-8D3F-49FF-99F5-84FA02CAA939}"/>
              </c:ext>
            </c:extLst>
          </c:dPt>
          <c:dLbls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A88C-417D-8E14-13190C6E193A}"/>
                </c:ext>
              </c:extLst>
            </c:dLbl>
            <c:dLbl>
              <c:idx val="12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tx2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8D3F-49FF-99F5-84FA02CAA939}"/>
                </c:ext>
              </c:extLst>
            </c:dLbl>
            <c:dLbl>
              <c:idx val="13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tx2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8D3F-49FF-99F5-84FA02CAA93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'4.2'!$A$22:$A$35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'4.2'!$B$22:$B$35</c:f>
              <c:numCache>
                <c:formatCode>#\ ##0.0</c:formatCode>
                <c:ptCount val="14"/>
                <c:pt idx="0">
                  <c:v>1893.8674809999998</c:v>
                </c:pt>
                <c:pt idx="1">
                  <c:v>2505.0398280000009</c:v>
                </c:pt>
                <c:pt idx="2">
                  <c:v>2651.8703580000001</c:v>
                </c:pt>
                <c:pt idx="3">
                  <c:v>1926.154505</c:v>
                </c:pt>
                <c:pt idx="4">
                  <c:v>1275.7686400000002</c:v>
                </c:pt>
                <c:pt idx="5">
                  <c:v>1431.5626400000001</c:v>
                </c:pt>
                <c:pt idx="6">
                  <c:v>838.90490899999998</c:v>
                </c:pt>
                <c:pt idx="7">
                  <c:v>7670.6461769999978</c:v>
                </c:pt>
                <c:pt idx="8">
                  <c:v>1933.2499570000002</c:v>
                </c:pt>
                <c:pt idx="9">
                  <c:v>2389.7870739999998</c:v>
                </c:pt>
                <c:pt idx="10">
                  <c:v>2143.7032589999999</c:v>
                </c:pt>
                <c:pt idx="11">
                  <c:v>8537.7193100000004</c:v>
                </c:pt>
                <c:pt idx="12">
                  <c:v>9572.977707</c:v>
                </c:pt>
                <c:pt idx="13">
                  <c:v>2184.1568370000005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B-453B-9F1F-CDB317E7DB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'14.4'!$L$19:$L$26</c:f>
              <c:numCache>
                <c:formatCode>General</c:formatCode>
                <c:ptCount val="8"/>
              </c:numCache>
            </c:numRef>
          </c:cat>
          <c:val>
            <c:numRef>
              <c:f>'14.4'!$M$19:$M$26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032-4E01-8319-2100C72CE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646208"/>
        <c:axId val="239647744"/>
      </c:barChart>
      <c:catAx>
        <c:axId val="239646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647744"/>
        <c:crosses val="autoZero"/>
        <c:auto val="1"/>
        <c:lblAlgn val="ctr"/>
        <c:lblOffset val="100"/>
        <c:noMultiLvlLbl val="0"/>
      </c:catAx>
      <c:valAx>
        <c:axId val="239647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6462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DD01-4341-8E84-E98C8EC07ADE}"/>
              </c:ext>
            </c:extLst>
          </c:dPt>
          <c:cat>
            <c:numRef>
              <c:f>'14.5'!$J$19:$J$26</c:f>
              <c:numCache>
                <c:formatCode>General</c:formatCode>
                <c:ptCount val="8"/>
              </c:numCache>
            </c:numRef>
          </c:cat>
          <c:val>
            <c:numRef>
              <c:f>'14.5'!$K$19:$K$26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DD01-4341-8E84-E98C8EC07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'14.5'!$H$19:$H$22</c:f>
              <c:numCache>
                <c:formatCode>0.0</c:formatCode>
                <c:ptCount val="4"/>
              </c:numCache>
            </c:numRef>
          </c:cat>
          <c:val>
            <c:numRef>
              <c:f>'14.5'!$I$19:$I$22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C2F-4213-A774-7C0A38C65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74624"/>
        <c:axId val="226076160"/>
      </c:barChart>
      <c:catAx>
        <c:axId val="22607462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6076160"/>
        <c:crosses val="autoZero"/>
        <c:auto val="1"/>
        <c:lblAlgn val="ctr"/>
        <c:lblOffset val="100"/>
        <c:noMultiLvlLbl val="0"/>
      </c:catAx>
      <c:valAx>
        <c:axId val="22607616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607462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'14.5'!$H$31:$H$38</c:f>
              <c:numCache>
                <c:formatCode>General</c:formatCode>
                <c:ptCount val="8"/>
              </c:numCache>
            </c:numRef>
          </c:cat>
          <c:val>
            <c:numRef>
              <c:f>'14.5'!$I$31:$I$38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73DD-4BC7-8B22-ECCF7DFC7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05952"/>
        <c:axId val="239807488"/>
      </c:barChart>
      <c:catAx>
        <c:axId val="23980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807488"/>
        <c:crosses val="autoZero"/>
        <c:auto val="1"/>
        <c:lblAlgn val="ctr"/>
        <c:lblOffset val="100"/>
        <c:noMultiLvlLbl val="0"/>
      </c:catAx>
      <c:valAx>
        <c:axId val="2398074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8059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800-4D3B-A173-467E32C29FDD}"/>
            </c:ext>
          </c:extLst>
        </c:ser>
        <c:ser>
          <c:idx val="1"/>
          <c:order val="1"/>
          <c:tx>
            <c:strRef>
              <c:f>'14.5'!$J$32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800-4D3B-A173-467E32C29FDD}"/>
            </c:ext>
          </c:extLst>
        </c:ser>
        <c:ser>
          <c:idx val="2"/>
          <c:order val="2"/>
          <c:tx>
            <c:strRef>
              <c:f>'14.5'!$J$33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800-4D3B-A173-467E32C29FDD}"/>
            </c:ext>
          </c:extLst>
        </c:ser>
        <c:ser>
          <c:idx val="3"/>
          <c:order val="3"/>
          <c:tx>
            <c:strRef>
              <c:f>'14.5'!$J$34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800-4D3B-A173-467E32C29FDD}"/>
            </c:ext>
          </c:extLst>
        </c:ser>
        <c:ser>
          <c:idx val="4"/>
          <c:order val="4"/>
          <c:tx>
            <c:strRef>
              <c:f>'14.5'!$J$35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800-4D3B-A173-467E32C29FDD}"/>
            </c:ext>
          </c:extLst>
        </c:ser>
        <c:ser>
          <c:idx val="5"/>
          <c:order val="5"/>
          <c:tx>
            <c:strRef>
              <c:f>'14.5'!$J$36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2800-4D3B-A173-467E32C29FDD}"/>
            </c:ext>
          </c:extLst>
        </c:ser>
        <c:ser>
          <c:idx val="6"/>
          <c:order val="6"/>
          <c:tx>
            <c:strRef>
              <c:f>'14.5'!$J$37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800-4D3B-A173-467E32C29FDD}"/>
            </c:ext>
          </c:extLst>
        </c:ser>
        <c:ser>
          <c:idx val="7"/>
          <c:order val="7"/>
          <c:tx>
            <c:strRef>
              <c:f>'14.5'!$J$38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2800-4D3B-A173-467E32C29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173888"/>
        <c:axId val="273187968"/>
      </c:barChart>
      <c:catAx>
        <c:axId val="2731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187968"/>
        <c:crosses val="autoZero"/>
        <c:auto val="1"/>
        <c:lblAlgn val="ctr"/>
        <c:lblOffset val="100"/>
        <c:noMultiLvlLbl val="0"/>
      </c:catAx>
      <c:valAx>
        <c:axId val="273187968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17388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'14.5'!$L$19:$L$26</c:f>
              <c:numCache>
                <c:formatCode>General</c:formatCode>
                <c:ptCount val="8"/>
              </c:numCache>
            </c:numRef>
          </c:cat>
          <c:val>
            <c:numRef>
              <c:f>'14.5'!$M$19:$M$26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5C21-4B22-BD3E-2E05E53F6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213312"/>
        <c:axId val="273214848"/>
      </c:barChart>
      <c:catAx>
        <c:axId val="27321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214848"/>
        <c:crosses val="autoZero"/>
        <c:auto val="1"/>
        <c:lblAlgn val="ctr"/>
        <c:lblOffset val="100"/>
        <c:noMultiLvlLbl val="0"/>
      </c:catAx>
      <c:valAx>
        <c:axId val="2732148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2133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1121-47DF-A066-939F8AF5BEA4}"/>
              </c:ext>
            </c:extLst>
          </c:dPt>
          <c:cat>
            <c:numRef>
              <c:f>'14.6'!$J$19:$J$26</c:f>
              <c:numCache>
                <c:formatCode>General</c:formatCode>
                <c:ptCount val="8"/>
              </c:numCache>
            </c:numRef>
          </c:cat>
          <c:val>
            <c:numRef>
              <c:f>'14.6'!$K$19:$K$26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1121-47DF-A066-939F8AF5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'14.6'!$H$19:$H$22</c:f>
              <c:numCache>
                <c:formatCode>0.0</c:formatCode>
                <c:ptCount val="4"/>
              </c:numCache>
            </c:numRef>
          </c:cat>
          <c:val>
            <c:numRef>
              <c:f>'14.6'!$I$19:$I$22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049-4F71-88B4-02D8FD81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43584"/>
        <c:axId val="248645120"/>
      </c:barChart>
      <c:catAx>
        <c:axId val="24864358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48645120"/>
        <c:crosses val="autoZero"/>
        <c:auto val="1"/>
        <c:lblAlgn val="ctr"/>
        <c:lblOffset val="100"/>
        <c:noMultiLvlLbl val="0"/>
      </c:catAx>
      <c:valAx>
        <c:axId val="24864512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86435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'14.6'!$H$31:$H$38</c:f>
              <c:numCache>
                <c:formatCode>General</c:formatCode>
                <c:ptCount val="8"/>
              </c:numCache>
            </c:numRef>
          </c:cat>
          <c:val>
            <c:numRef>
              <c:f>'14.6'!$I$31:$I$38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4A7-4652-9AA5-5FA977427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57408"/>
        <c:axId val="248658944"/>
      </c:barChart>
      <c:catAx>
        <c:axId val="24865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48658944"/>
        <c:crosses val="autoZero"/>
        <c:auto val="1"/>
        <c:lblAlgn val="ctr"/>
        <c:lblOffset val="100"/>
        <c:noMultiLvlLbl val="0"/>
      </c:catAx>
      <c:valAx>
        <c:axId val="2486589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86574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A14-45F6-84A2-7B3CE5193F8B}"/>
            </c:ext>
          </c:extLst>
        </c:ser>
        <c:ser>
          <c:idx val="1"/>
          <c:order val="1"/>
          <c:tx>
            <c:strRef>
              <c:f>'14.6'!$J$32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A14-45F6-84A2-7B3CE5193F8B}"/>
            </c:ext>
          </c:extLst>
        </c:ser>
        <c:ser>
          <c:idx val="2"/>
          <c:order val="2"/>
          <c:tx>
            <c:strRef>
              <c:f>'14.6'!$J$33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1A14-45F6-84A2-7B3CE5193F8B}"/>
            </c:ext>
          </c:extLst>
        </c:ser>
        <c:ser>
          <c:idx val="3"/>
          <c:order val="3"/>
          <c:tx>
            <c:strRef>
              <c:f>'14.6'!$J$34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A14-45F6-84A2-7B3CE5193F8B}"/>
            </c:ext>
          </c:extLst>
        </c:ser>
        <c:ser>
          <c:idx val="4"/>
          <c:order val="4"/>
          <c:tx>
            <c:strRef>
              <c:f>'14.6'!$J$35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A14-45F6-84A2-7B3CE5193F8B}"/>
            </c:ext>
          </c:extLst>
        </c:ser>
        <c:ser>
          <c:idx val="5"/>
          <c:order val="5"/>
          <c:tx>
            <c:strRef>
              <c:f>'14.6'!$J$36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1A14-45F6-84A2-7B3CE5193F8B}"/>
            </c:ext>
          </c:extLst>
        </c:ser>
        <c:ser>
          <c:idx val="6"/>
          <c:order val="6"/>
          <c:tx>
            <c:strRef>
              <c:f>'14.6'!$J$37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1A14-45F6-84A2-7B3CE5193F8B}"/>
            </c:ext>
          </c:extLst>
        </c:ser>
        <c:ser>
          <c:idx val="7"/>
          <c:order val="7"/>
          <c:tx>
            <c:strRef>
              <c:f>'14.6'!$J$38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1A14-45F6-84A2-7B3CE5193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509760"/>
        <c:axId val="273523840"/>
      </c:barChart>
      <c:catAx>
        <c:axId val="27350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523840"/>
        <c:crosses val="autoZero"/>
        <c:auto val="1"/>
        <c:lblAlgn val="ctr"/>
        <c:lblOffset val="100"/>
        <c:noMultiLvlLbl val="0"/>
      </c:catAx>
      <c:valAx>
        <c:axId val="27352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50976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'4.2'!$O$7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'4.2'!$P$7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BCC-4B95-985B-10F246F75AF3}"/>
            </c:ext>
          </c:extLst>
        </c:ser>
        <c:ser>
          <c:idx val="1"/>
          <c:order val="1"/>
          <c:tx>
            <c:strRef>
              <c:f>'4.2'!$O$8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BCC-4B95-985B-10F246F75AF3}"/>
            </c:ext>
          </c:extLst>
        </c:ser>
        <c:ser>
          <c:idx val="2"/>
          <c:order val="2"/>
          <c:tx>
            <c:strRef>
              <c:f>'4.2'!$O$9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BCC-4B95-985B-10F246F75AF3}"/>
            </c:ext>
          </c:extLst>
        </c:ser>
        <c:ser>
          <c:idx val="3"/>
          <c:order val="3"/>
          <c:tx>
            <c:strRef>
              <c:f>'4.2'!$O$10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BCC-4B95-985B-10F246F75AF3}"/>
            </c:ext>
          </c:extLst>
        </c:ser>
        <c:ser>
          <c:idx val="4"/>
          <c:order val="4"/>
          <c:tx>
            <c:strRef>
              <c:f>'4.2'!$O$11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'4.2'!$P$11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BCC-4B95-985B-10F246F75AF3}"/>
            </c:ext>
          </c:extLst>
        </c:ser>
        <c:ser>
          <c:idx val="5"/>
          <c:order val="5"/>
          <c:tx>
            <c:strRef>
              <c:f>'4.2'!$O$12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'4.2'!$P$12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BCC-4B95-985B-10F246F75AF3}"/>
            </c:ext>
          </c:extLst>
        </c:ser>
        <c:ser>
          <c:idx val="6"/>
          <c:order val="6"/>
          <c:tx>
            <c:strRef>
              <c:f>'4.2'!$O$13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'4.2'!$P$13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BCC-4B95-985B-10F246F75AF3}"/>
            </c:ext>
          </c:extLst>
        </c:ser>
        <c:ser>
          <c:idx val="7"/>
          <c:order val="7"/>
          <c:tx>
            <c:strRef>
              <c:f>'4.2'!$O$14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'4.2'!$P$14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BCC-4B95-985B-10F246F75AF3}"/>
            </c:ext>
          </c:extLst>
        </c:ser>
        <c:ser>
          <c:idx val="8"/>
          <c:order val="8"/>
          <c:tx>
            <c:strRef>
              <c:f>'4.2'!$O$15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'4.2'!$P$15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BCC-4B95-985B-10F246F75AF3}"/>
            </c:ext>
          </c:extLst>
        </c:ser>
        <c:ser>
          <c:idx val="9"/>
          <c:order val="9"/>
          <c:tx>
            <c:strRef>
              <c:f>'4.2'!$O$16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'4.2'!$P$16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BCC-4B95-985B-10F246F75AF3}"/>
            </c:ext>
          </c:extLst>
        </c:ser>
        <c:ser>
          <c:idx val="10"/>
          <c:order val="10"/>
          <c:tx>
            <c:strRef>
              <c:f>'4.2'!$O$17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'4.2'!$P$17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BCC-4B95-985B-10F246F75AF3}"/>
            </c:ext>
          </c:extLst>
        </c:ser>
        <c:ser>
          <c:idx val="11"/>
          <c:order val="11"/>
          <c:tx>
            <c:strRef>
              <c:f>'4.2'!$O$18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BCC-4B95-985B-10F246F75AF3}"/>
            </c:ext>
          </c:extLst>
        </c:ser>
        <c:ser>
          <c:idx val="12"/>
          <c:order val="12"/>
          <c:tx>
            <c:strRef>
              <c:f>'4.2'!$O$19</c:f>
              <c:strCache>
                <c:ptCount val="1"/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BCC-4B95-985B-10F246F75AF3}"/>
            </c:ext>
          </c:extLst>
        </c:ser>
        <c:ser>
          <c:idx val="13"/>
          <c:order val="13"/>
          <c:tx>
            <c:strRef>
              <c:f>'4.2'!$O$20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'4.2'!$P$20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BCC-4B95-985B-10F246F75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759232"/>
        <c:axId val="225760768"/>
      </c:barChart>
      <c:catAx>
        <c:axId val="22575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760768"/>
        <c:crosses val="autoZero"/>
        <c:auto val="1"/>
        <c:lblAlgn val="ctr"/>
        <c:lblOffset val="100"/>
        <c:noMultiLvlLbl val="0"/>
      </c:catAx>
      <c:valAx>
        <c:axId val="2257607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257592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9828571428571428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'14.6'!$L$19:$L$26</c:f>
              <c:numCache>
                <c:formatCode>General</c:formatCode>
                <c:ptCount val="8"/>
              </c:numCache>
            </c:numRef>
          </c:cat>
          <c:val>
            <c:numRef>
              <c:f>'14.6'!$M$19:$M$26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F2FC-4B78-9C3C-48E068C9C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545088"/>
        <c:axId val="273546624"/>
      </c:barChart>
      <c:catAx>
        <c:axId val="273545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546624"/>
        <c:crosses val="autoZero"/>
        <c:auto val="1"/>
        <c:lblAlgn val="ctr"/>
        <c:lblOffset val="100"/>
        <c:noMultiLvlLbl val="0"/>
      </c:catAx>
      <c:valAx>
        <c:axId val="2735466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545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EA30-4CEE-82F4-84E39EA87D4D}"/>
              </c:ext>
            </c:extLst>
          </c:dPt>
          <c:cat>
            <c:numRef>
              <c:f>'14.7'!$J$19:$J$26</c:f>
              <c:numCache>
                <c:formatCode>General</c:formatCode>
                <c:ptCount val="8"/>
              </c:numCache>
            </c:numRef>
          </c:cat>
          <c:val>
            <c:numRef>
              <c:f>'14.7'!$K$19:$K$26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EA30-4CEE-82F4-84E39EA87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'14.7'!$H$19:$H$22</c:f>
              <c:numCache>
                <c:formatCode>0.0</c:formatCode>
                <c:ptCount val="4"/>
              </c:numCache>
            </c:numRef>
          </c:cat>
          <c:val>
            <c:numRef>
              <c:f>'14.7'!$I$19:$I$22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DEF-469E-8882-6677712C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390592"/>
        <c:axId val="273392384"/>
      </c:barChart>
      <c:catAx>
        <c:axId val="273390592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392384"/>
        <c:crosses val="autoZero"/>
        <c:auto val="1"/>
        <c:lblAlgn val="ctr"/>
        <c:lblOffset val="100"/>
        <c:noMultiLvlLbl val="0"/>
      </c:catAx>
      <c:valAx>
        <c:axId val="2733923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39059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'14.7'!$H$31:$H$38</c:f>
              <c:numCache>
                <c:formatCode>General</c:formatCode>
                <c:ptCount val="8"/>
              </c:numCache>
            </c:numRef>
          </c:cat>
          <c:val>
            <c:numRef>
              <c:f>'14.7'!$I$31:$I$38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742B-43B9-B62D-C3F42BE7D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421056"/>
        <c:axId val="273422592"/>
      </c:barChart>
      <c:catAx>
        <c:axId val="273421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422592"/>
        <c:crosses val="autoZero"/>
        <c:auto val="1"/>
        <c:lblAlgn val="ctr"/>
        <c:lblOffset val="100"/>
        <c:noMultiLvlLbl val="0"/>
      </c:catAx>
      <c:valAx>
        <c:axId val="2734225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4210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85F-4B2D-94E1-A077602F6E15}"/>
            </c:ext>
          </c:extLst>
        </c:ser>
        <c:ser>
          <c:idx val="1"/>
          <c:order val="1"/>
          <c:tx>
            <c:strRef>
              <c:f>'14.7'!$J$32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485F-4B2D-94E1-A077602F6E15}"/>
            </c:ext>
          </c:extLst>
        </c:ser>
        <c:ser>
          <c:idx val="2"/>
          <c:order val="2"/>
          <c:tx>
            <c:strRef>
              <c:f>'14.7'!$J$33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85F-4B2D-94E1-A077602F6E15}"/>
            </c:ext>
          </c:extLst>
        </c:ser>
        <c:ser>
          <c:idx val="3"/>
          <c:order val="3"/>
          <c:tx>
            <c:strRef>
              <c:f>'14.7'!$J$34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485F-4B2D-94E1-A077602F6E15}"/>
            </c:ext>
          </c:extLst>
        </c:ser>
        <c:ser>
          <c:idx val="4"/>
          <c:order val="4"/>
          <c:tx>
            <c:strRef>
              <c:f>'14.7'!$J$35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485F-4B2D-94E1-A077602F6E15}"/>
            </c:ext>
          </c:extLst>
        </c:ser>
        <c:ser>
          <c:idx val="5"/>
          <c:order val="5"/>
          <c:tx>
            <c:strRef>
              <c:f>'14.7'!$J$36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485F-4B2D-94E1-A077602F6E15}"/>
            </c:ext>
          </c:extLst>
        </c:ser>
        <c:ser>
          <c:idx val="6"/>
          <c:order val="6"/>
          <c:tx>
            <c:strRef>
              <c:f>'14.7'!$J$37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485F-4B2D-94E1-A077602F6E15}"/>
            </c:ext>
          </c:extLst>
        </c:ser>
        <c:ser>
          <c:idx val="7"/>
          <c:order val="7"/>
          <c:tx>
            <c:strRef>
              <c:f>'14.7'!$J$38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485F-4B2D-94E1-A077602F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01760"/>
        <c:axId val="199307648"/>
      </c:barChart>
      <c:catAx>
        <c:axId val="19930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99307648"/>
        <c:crosses val="autoZero"/>
        <c:auto val="1"/>
        <c:lblAlgn val="ctr"/>
        <c:lblOffset val="100"/>
        <c:noMultiLvlLbl val="0"/>
      </c:catAx>
      <c:valAx>
        <c:axId val="199307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9930176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'14.7'!$L$19:$L$26</c:f>
              <c:numCache>
                <c:formatCode>General</c:formatCode>
                <c:ptCount val="8"/>
              </c:numCache>
            </c:numRef>
          </c:cat>
          <c:val>
            <c:numRef>
              <c:f>'14.7'!$M$19:$M$26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C4F-4C99-971D-152B3649C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37088"/>
        <c:axId val="199338624"/>
      </c:barChart>
      <c:catAx>
        <c:axId val="19933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99338624"/>
        <c:crosses val="autoZero"/>
        <c:auto val="1"/>
        <c:lblAlgn val="ctr"/>
        <c:lblOffset val="100"/>
        <c:noMultiLvlLbl val="0"/>
      </c:catAx>
      <c:valAx>
        <c:axId val="1993386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99337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1FEC-4315-80D4-4B7A801E662B}"/>
              </c:ext>
            </c:extLst>
          </c:dPt>
          <c:cat>
            <c:numRef>
              <c:f>'14.8'!$J$19:$J$26</c:f>
              <c:numCache>
                <c:formatCode>General</c:formatCode>
                <c:ptCount val="8"/>
              </c:numCache>
            </c:numRef>
          </c:cat>
          <c:val>
            <c:numRef>
              <c:f>'14.8'!$K$19:$K$26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1FEC-4315-80D4-4B7A801E6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'14.8'!$H$19:$H$22</c:f>
              <c:numCache>
                <c:formatCode>0.0</c:formatCode>
                <c:ptCount val="4"/>
              </c:numCache>
            </c:numRef>
          </c:cat>
          <c:val>
            <c:numRef>
              <c:f>'14.8'!$I$19:$I$22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731-47CA-88D3-4FD328BA8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251328"/>
        <c:axId val="239141632"/>
      </c:barChart>
      <c:catAx>
        <c:axId val="273251328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141632"/>
        <c:crosses val="autoZero"/>
        <c:auto val="1"/>
        <c:lblAlgn val="ctr"/>
        <c:lblOffset val="100"/>
        <c:noMultiLvlLbl val="0"/>
      </c:catAx>
      <c:valAx>
        <c:axId val="23914163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25132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'14.8'!$H$31:$H$38</c:f>
              <c:numCache>
                <c:formatCode>General</c:formatCode>
                <c:ptCount val="8"/>
              </c:numCache>
            </c:numRef>
          </c:cat>
          <c:val>
            <c:numRef>
              <c:f>'14.8'!$I$31:$I$38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C04A-4152-B6DE-430C151AF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62112"/>
        <c:axId val="239163648"/>
      </c:barChart>
      <c:catAx>
        <c:axId val="23916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163648"/>
        <c:crosses val="autoZero"/>
        <c:auto val="1"/>
        <c:lblAlgn val="ctr"/>
        <c:lblOffset val="100"/>
        <c:noMultiLvlLbl val="0"/>
      </c:catAx>
      <c:valAx>
        <c:axId val="2391636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1621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568-4295-8493-CE17D15AB661}"/>
            </c:ext>
          </c:extLst>
        </c:ser>
        <c:ser>
          <c:idx val="1"/>
          <c:order val="1"/>
          <c:tx>
            <c:strRef>
              <c:f>'14.8'!$J$32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568-4295-8493-CE17D15AB661}"/>
            </c:ext>
          </c:extLst>
        </c:ser>
        <c:ser>
          <c:idx val="2"/>
          <c:order val="2"/>
          <c:tx>
            <c:strRef>
              <c:f>'14.8'!$J$33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1568-4295-8493-CE17D15AB661}"/>
            </c:ext>
          </c:extLst>
        </c:ser>
        <c:ser>
          <c:idx val="3"/>
          <c:order val="3"/>
          <c:tx>
            <c:strRef>
              <c:f>'14.8'!$J$34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568-4295-8493-CE17D15AB661}"/>
            </c:ext>
          </c:extLst>
        </c:ser>
        <c:ser>
          <c:idx val="4"/>
          <c:order val="4"/>
          <c:tx>
            <c:strRef>
              <c:f>'14.8'!$J$35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568-4295-8493-CE17D15AB661}"/>
            </c:ext>
          </c:extLst>
        </c:ser>
        <c:ser>
          <c:idx val="5"/>
          <c:order val="5"/>
          <c:tx>
            <c:strRef>
              <c:f>'14.8'!$J$36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1568-4295-8493-CE17D15AB661}"/>
            </c:ext>
          </c:extLst>
        </c:ser>
        <c:ser>
          <c:idx val="6"/>
          <c:order val="6"/>
          <c:tx>
            <c:strRef>
              <c:f>'14.8'!$J$37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1568-4295-8493-CE17D15AB661}"/>
            </c:ext>
          </c:extLst>
        </c:ser>
        <c:ser>
          <c:idx val="7"/>
          <c:order val="7"/>
          <c:tx>
            <c:strRef>
              <c:f>'14.8'!$J$38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1568-4295-8493-CE17D15AB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291008"/>
        <c:axId val="239313280"/>
      </c:barChart>
      <c:catAx>
        <c:axId val="2392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313280"/>
        <c:crosses val="autoZero"/>
        <c:auto val="1"/>
        <c:lblAlgn val="ctr"/>
        <c:lblOffset val="100"/>
        <c:noMultiLvlLbl val="0"/>
      </c:catAx>
      <c:valAx>
        <c:axId val="23931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29100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Výroba tepla brutto v krajích ČR (TJ)</a:t>
            </a:r>
          </a:p>
        </c:rich>
      </c:tx>
      <c:layout>
        <c:manualLayout>
          <c:xMode val="edge"/>
          <c:yMode val="edge"/>
          <c:x val="1.4614830998366302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914833822405579E-2"/>
          <c:y val="0.11408768804251168"/>
          <c:w val="0.88530669494128988"/>
          <c:h val="0.80001938503290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'4.2'!$A$7</c:f>
              <c:strCache>
                <c:ptCount val="1"/>
                <c:pt idx="0">
                  <c:v>Hlavní město Praha</c:v>
                </c:pt>
              </c:strCache>
            </c:strRef>
          </c:tx>
          <c:invertIfNegative val="0"/>
          <c:val>
            <c:numRef>
              <c:f>'4.2'!$B$7:$M$7</c:f>
              <c:numCache>
                <c:formatCode>#\ ##0.0</c:formatCode>
                <c:ptCount val="12"/>
                <c:pt idx="0">
                  <c:v>818.76824699999997</c:v>
                </c:pt>
                <c:pt idx="1">
                  <c:v>579.73570999999993</c:v>
                </c:pt>
                <c:pt idx="2">
                  <c:v>495.36352399999987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A-4182-821D-07A924959D79}"/>
            </c:ext>
          </c:extLst>
        </c:ser>
        <c:ser>
          <c:idx val="1"/>
          <c:order val="1"/>
          <c:tx>
            <c:strRef>
              <c:f>'4.2'!$A$8</c:f>
              <c:strCache>
                <c:ptCount val="1"/>
                <c:pt idx="0">
                  <c:v>Jihočeský kraj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'4.2'!$B$8:$M$8</c:f>
              <c:numCache>
                <c:formatCode>#\ ##0.0</c:formatCode>
                <c:ptCount val="12"/>
                <c:pt idx="0">
                  <c:v>1025.0249240000003</c:v>
                </c:pt>
                <c:pt idx="1">
                  <c:v>775.45341900000028</c:v>
                </c:pt>
                <c:pt idx="2">
                  <c:v>704.56148500000029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A-4182-821D-07A924959D79}"/>
            </c:ext>
          </c:extLst>
        </c:ser>
        <c:ser>
          <c:idx val="2"/>
          <c:order val="2"/>
          <c:tx>
            <c:strRef>
              <c:f>'4.2'!$A$9</c:f>
              <c:strCache>
                <c:ptCount val="1"/>
                <c:pt idx="0">
                  <c:v>Jihomoravský kraj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'4.2'!$B$9:$M$9</c:f>
              <c:numCache>
                <c:formatCode>#\ ##0.0</c:formatCode>
                <c:ptCount val="12"/>
                <c:pt idx="0">
                  <c:v>1124.7276290000002</c:v>
                </c:pt>
                <c:pt idx="1">
                  <c:v>860.58736400000032</c:v>
                </c:pt>
                <c:pt idx="2">
                  <c:v>666.5553649999996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A-4182-821D-07A924959D79}"/>
            </c:ext>
          </c:extLst>
        </c:ser>
        <c:ser>
          <c:idx val="3"/>
          <c:order val="3"/>
          <c:tx>
            <c:strRef>
              <c:f>'4.2'!$A$10</c:f>
              <c:strCache>
                <c:ptCount val="1"/>
                <c:pt idx="0">
                  <c:v>Karlovarský kraj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'4.2'!$B$10:$M$10</c:f>
              <c:numCache>
                <c:formatCode>#\ ##0.0</c:formatCode>
                <c:ptCount val="12"/>
                <c:pt idx="0">
                  <c:v>759.29331900000011</c:v>
                </c:pt>
                <c:pt idx="1">
                  <c:v>594.57586499999991</c:v>
                </c:pt>
                <c:pt idx="2">
                  <c:v>572.28532099999995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6A-4182-821D-07A924959D79}"/>
            </c:ext>
          </c:extLst>
        </c:ser>
        <c:ser>
          <c:idx val="4"/>
          <c:order val="4"/>
          <c:tx>
            <c:strRef>
              <c:f>'4.2'!$A$11</c:f>
              <c:strCache>
                <c:ptCount val="1"/>
                <c:pt idx="0">
                  <c:v>Kraj Vysočina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'4.2'!$B$11:$M$11</c:f>
              <c:numCache>
                <c:formatCode>#\ ##0.0</c:formatCode>
                <c:ptCount val="12"/>
                <c:pt idx="0">
                  <c:v>524.7685570000001</c:v>
                </c:pt>
                <c:pt idx="1">
                  <c:v>401.50210200000009</c:v>
                </c:pt>
                <c:pt idx="2">
                  <c:v>349.49798099999992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6A-4182-821D-07A924959D79}"/>
            </c:ext>
          </c:extLst>
        </c:ser>
        <c:ser>
          <c:idx val="5"/>
          <c:order val="5"/>
          <c:tx>
            <c:strRef>
              <c:f>'4.2'!$A$12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'4.2'!$B$12:$M$12</c:f>
              <c:numCache>
                <c:formatCode>#\ ##0.0</c:formatCode>
                <c:ptCount val="12"/>
                <c:pt idx="0">
                  <c:v>629.72361899999999</c:v>
                </c:pt>
                <c:pt idx="1">
                  <c:v>431.31327100000004</c:v>
                </c:pt>
                <c:pt idx="2">
                  <c:v>370.52575000000007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6A-4182-821D-07A924959D79}"/>
            </c:ext>
          </c:extLst>
        </c:ser>
        <c:ser>
          <c:idx val="6"/>
          <c:order val="6"/>
          <c:tx>
            <c:strRef>
              <c:f>'4.2'!$A$13</c:f>
              <c:strCache>
                <c:ptCount val="1"/>
                <c:pt idx="0">
                  <c:v>Liberecký kraj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'4.2'!$B$13:$M$13</c:f>
              <c:numCache>
                <c:formatCode>#\ ##0.0</c:formatCode>
                <c:ptCount val="12"/>
                <c:pt idx="0">
                  <c:v>347.83967499999994</c:v>
                </c:pt>
                <c:pt idx="1">
                  <c:v>267.901027</c:v>
                </c:pt>
                <c:pt idx="2">
                  <c:v>223.16420700000006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6A-4182-821D-07A924959D79}"/>
            </c:ext>
          </c:extLst>
        </c:ser>
        <c:ser>
          <c:idx val="7"/>
          <c:order val="7"/>
          <c:tx>
            <c:strRef>
              <c:f>'4.2'!$A$14</c:f>
              <c:strCache>
                <c:ptCount val="1"/>
                <c:pt idx="0">
                  <c:v>Moravskoslezský kraj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'4.2'!$B$14:$M$14</c:f>
              <c:numCache>
                <c:formatCode>#\ ##0.0</c:formatCode>
                <c:ptCount val="12"/>
                <c:pt idx="0">
                  <c:v>3017.5707670000002</c:v>
                </c:pt>
                <c:pt idx="1">
                  <c:v>2516.2481489999986</c:v>
                </c:pt>
                <c:pt idx="2">
                  <c:v>2136.8272609999995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6A-4182-821D-07A924959D79}"/>
            </c:ext>
          </c:extLst>
        </c:ser>
        <c:ser>
          <c:idx val="8"/>
          <c:order val="8"/>
          <c:tx>
            <c:strRef>
              <c:f>'4.2'!$A$15</c:f>
              <c:strCache>
                <c:ptCount val="1"/>
                <c:pt idx="0">
                  <c:v>Olomoucký kraj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'4.2'!$B$15:$M$15</c:f>
              <c:numCache>
                <c:formatCode>#\ ##0.0</c:formatCode>
                <c:ptCount val="12"/>
                <c:pt idx="0">
                  <c:v>819.81661200000019</c:v>
                </c:pt>
                <c:pt idx="1">
                  <c:v>640.34745099999986</c:v>
                </c:pt>
                <c:pt idx="2">
                  <c:v>473.08589400000011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6A-4182-821D-07A924959D79}"/>
            </c:ext>
          </c:extLst>
        </c:ser>
        <c:ser>
          <c:idx val="9"/>
          <c:order val="9"/>
          <c:tx>
            <c:strRef>
              <c:f>'4.2'!$A$16</c:f>
              <c:strCache>
                <c:ptCount val="1"/>
                <c:pt idx="0">
                  <c:v>Pardubický kraj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'4.2'!$B$16:$M$16</c:f>
              <c:numCache>
                <c:formatCode>#\ ##0.0</c:formatCode>
                <c:ptCount val="12"/>
                <c:pt idx="0">
                  <c:v>976.29183099999966</c:v>
                </c:pt>
                <c:pt idx="1">
                  <c:v>776.04789499999993</c:v>
                </c:pt>
                <c:pt idx="2">
                  <c:v>637.44734800000003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6A-4182-821D-07A924959D79}"/>
            </c:ext>
          </c:extLst>
        </c:ser>
        <c:ser>
          <c:idx val="10"/>
          <c:order val="10"/>
          <c:tx>
            <c:strRef>
              <c:f>'4.2'!$A$17</c:f>
              <c:strCache>
                <c:ptCount val="1"/>
                <c:pt idx="0">
                  <c:v>Plzeňský kraj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'4.2'!$B$17:$M$17</c:f>
              <c:numCache>
                <c:formatCode>#\ ##0.0</c:formatCode>
                <c:ptCount val="12"/>
                <c:pt idx="0">
                  <c:v>887.49202199999979</c:v>
                </c:pt>
                <c:pt idx="1">
                  <c:v>664.93649600000037</c:v>
                </c:pt>
                <c:pt idx="2">
                  <c:v>591.27474099999984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6A-4182-821D-07A924959D79}"/>
            </c:ext>
          </c:extLst>
        </c:ser>
        <c:ser>
          <c:idx val="11"/>
          <c:order val="11"/>
          <c:tx>
            <c:strRef>
              <c:f>'4.2'!$A$18</c:f>
              <c:strCache>
                <c:ptCount val="1"/>
                <c:pt idx="0">
                  <c:v>Středočeský kraj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'4.2'!$B$18:$M$18</c:f>
              <c:numCache>
                <c:formatCode>#\ ##0.0</c:formatCode>
                <c:ptCount val="12"/>
                <c:pt idx="0">
                  <c:v>3572.5043749999991</c:v>
                </c:pt>
                <c:pt idx="1">
                  <c:v>2654.5389490000011</c:v>
                </c:pt>
                <c:pt idx="2">
                  <c:v>2310.6759860000002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6A-4182-821D-07A924959D79}"/>
            </c:ext>
          </c:extLst>
        </c:ser>
        <c:ser>
          <c:idx val="12"/>
          <c:order val="12"/>
          <c:tx>
            <c:strRef>
              <c:f>'4.2'!$A$19</c:f>
              <c:strCache>
                <c:ptCount val="1"/>
                <c:pt idx="0">
                  <c:v>Ústecký kraj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val>
            <c:numRef>
              <c:f>'4.2'!$B$19:$M$19</c:f>
              <c:numCache>
                <c:formatCode>#\ ##0.0</c:formatCode>
                <c:ptCount val="12"/>
                <c:pt idx="0">
                  <c:v>3666.3770609999988</c:v>
                </c:pt>
                <c:pt idx="1">
                  <c:v>2961.1424089999996</c:v>
                </c:pt>
                <c:pt idx="2">
                  <c:v>2945.4582370000012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6A-4182-821D-07A924959D79}"/>
            </c:ext>
          </c:extLst>
        </c:ser>
        <c:ser>
          <c:idx val="13"/>
          <c:order val="13"/>
          <c:tx>
            <c:strRef>
              <c:f>'4.2'!$A$20</c:f>
              <c:strCache>
                <c:ptCount val="1"/>
                <c:pt idx="0">
                  <c:v>Zlínský kraj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'4.2'!$B$20:$M$20</c:f>
              <c:numCache>
                <c:formatCode>#\ ##0.0</c:formatCode>
                <c:ptCount val="12"/>
                <c:pt idx="0">
                  <c:v>877.27995700000031</c:v>
                </c:pt>
                <c:pt idx="1">
                  <c:v>710.4139990000001</c:v>
                </c:pt>
                <c:pt idx="2">
                  <c:v>596.46288099999981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6A-4182-821D-07A924959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913536"/>
        <c:axId val="230915072"/>
      </c:barChart>
      <c:catAx>
        <c:axId val="230913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915072"/>
        <c:crosses val="autoZero"/>
        <c:auto val="1"/>
        <c:lblAlgn val="ctr"/>
        <c:lblOffset val="100"/>
        <c:noMultiLvlLbl val="0"/>
      </c:catAx>
      <c:valAx>
        <c:axId val="230915072"/>
        <c:scaling>
          <c:orientation val="minMax"/>
          <c:max val="2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913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'14.8'!$L$19:$L$26</c:f>
              <c:numCache>
                <c:formatCode>General</c:formatCode>
                <c:ptCount val="8"/>
              </c:numCache>
            </c:numRef>
          </c:cat>
          <c:val>
            <c:numRef>
              <c:f>'14.8'!$M$19:$M$26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9CF2-4986-BA65-CA71F5D8D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26336"/>
        <c:axId val="239327872"/>
      </c:barChart>
      <c:catAx>
        <c:axId val="23932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327872"/>
        <c:crosses val="autoZero"/>
        <c:auto val="1"/>
        <c:lblAlgn val="ctr"/>
        <c:lblOffset val="100"/>
        <c:noMultiLvlLbl val="0"/>
      </c:catAx>
      <c:valAx>
        <c:axId val="2393278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3263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4091-431D-A8B3-D9803D311F40}"/>
              </c:ext>
            </c:extLst>
          </c:dPt>
          <c:cat>
            <c:numRef>
              <c:f>'14.9'!$J$19:$J$26</c:f>
              <c:numCache>
                <c:formatCode>General</c:formatCode>
                <c:ptCount val="8"/>
              </c:numCache>
            </c:numRef>
          </c:cat>
          <c:val>
            <c:numRef>
              <c:f>'14.9'!$K$19:$K$26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4091-431D-A8B3-D9803D31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'14.9'!$H$19:$H$22</c:f>
              <c:numCache>
                <c:formatCode>0.0</c:formatCode>
                <c:ptCount val="4"/>
              </c:numCache>
            </c:numRef>
          </c:cat>
          <c:val>
            <c:numRef>
              <c:f>'14.9'!$I$19:$I$22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149-4519-A948-13538D1FA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689216"/>
        <c:axId val="273727872"/>
      </c:barChart>
      <c:catAx>
        <c:axId val="2736892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727872"/>
        <c:crosses val="autoZero"/>
        <c:auto val="1"/>
        <c:lblAlgn val="ctr"/>
        <c:lblOffset val="100"/>
        <c:noMultiLvlLbl val="0"/>
      </c:catAx>
      <c:valAx>
        <c:axId val="2737278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6892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'14.9'!$H$31:$H$38</c:f>
              <c:numCache>
                <c:formatCode>General</c:formatCode>
                <c:ptCount val="8"/>
              </c:numCache>
            </c:numRef>
          </c:cat>
          <c:val>
            <c:numRef>
              <c:f>'14.9'!$I$31:$I$38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65-42E2-9A82-93FAD9E4E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768832"/>
        <c:axId val="273770368"/>
      </c:barChart>
      <c:catAx>
        <c:axId val="273768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770368"/>
        <c:crosses val="autoZero"/>
        <c:auto val="1"/>
        <c:lblAlgn val="ctr"/>
        <c:lblOffset val="100"/>
        <c:noMultiLvlLbl val="0"/>
      </c:catAx>
      <c:valAx>
        <c:axId val="2737703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7688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932-44E0-848B-781B20C8C87C}"/>
            </c:ext>
          </c:extLst>
        </c:ser>
        <c:ser>
          <c:idx val="1"/>
          <c:order val="1"/>
          <c:tx>
            <c:strRef>
              <c:f>'14.9'!$J$32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4932-44E0-848B-781B20C8C87C}"/>
            </c:ext>
          </c:extLst>
        </c:ser>
        <c:ser>
          <c:idx val="2"/>
          <c:order val="2"/>
          <c:tx>
            <c:strRef>
              <c:f>'14.9'!$J$33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932-44E0-848B-781B20C8C87C}"/>
            </c:ext>
          </c:extLst>
        </c:ser>
        <c:ser>
          <c:idx val="3"/>
          <c:order val="3"/>
          <c:tx>
            <c:strRef>
              <c:f>'14.9'!$J$34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4932-44E0-848B-781B20C8C87C}"/>
            </c:ext>
          </c:extLst>
        </c:ser>
        <c:ser>
          <c:idx val="4"/>
          <c:order val="4"/>
          <c:tx>
            <c:strRef>
              <c:f>'14.9'!$J$35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4932-44E0-848B-781B20C8C87C}"/>
            </c:ext>
          </c:extLst>
        </c:ser>
        <c:ser>
          <c:idx val="5"/>
          <c:order val="5"/>
          <c:tx>
            <c:strRef>
              <c:f>'14.9'!$J$36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4932-44E0-848B-781B20C8C87C}"/>
            </c:ext>
          </c:extLst>
        </c:ser>
        <c:ser>
          <c:idx val="6"/>
          <c:order val="6"/>
          <c:tx>
            <c:strRef>
              <c:f>'14.9'!$J$37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4932-44E0-848B-781B20C8C87C}"/>
            </c:ext>
          </c:extLst>
        </c:ser>
        <c:ser>
          <c:idx val="7"/>
          <c:order val="7"/>
          <c:tx>
            <c:strRef>
              <c:f>'14.9'!$J$38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4932-44E0-848B-781B20C8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877248"/>
        <c:axId val="273887232"/>
      </c:barChart>
      <c:catAx>
        <c:axId val="27387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887232"/>
        <c:crosses val="autoZero"/>
        <c:auto val="1"/>
        <c:lblAlgn val="ctr"/>
        <c:lblOffset val="100"/>
        <c:noMultiLvlLbl val="0"/>
      </c:catAx>
      <c:valAx>
        <c:axId val="273887232"/>
        <c:scaling>
          <c:orientation val="minMax"/>
          <c:max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87724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'14.9'!$L$19:$L$26</c:f>
              <c:numCache>
                <c:formatCode>General</c:formatCode>
                <c:ptCount val="8"/>
              </c:numCache>
            </c:numRef>
          </c:cat>
          <c:val>
            <c:numRef>
              <c:f>'14.9'!$M$19:$M$26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F990-4CAA-BC17-3581B0BC5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928960"/>
        <c:axId val="273930496"/>
      </c:barChart>
      <c:catAx>
        <c:axId val="27392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930496"/>
        <c:crosses val="autoZero"/>
        <c:auto val="1"/>
        <c:lblAlgn val="ctr"/>
        <c:lblOffset val="100"/>
        <c:noMultiLvlLbl val="0"/>
      </c:catAx>
      <c:valAx>
        <c:axId val="2739304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9289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1866-486B-92CE-D6F802979A99}"/>
              </c:ext>
            </c:extLst>
          </c:dPt>
          <c:cat>
            <c:numRef>
              <c:f>'14.10'!$J$19:$J$26</c:f>
              <c:numCache>
                <c:formatCode>General</c:formatCode>
                <c:ptCount val="8"/>
              </c:numCache>
            </c:numRef>
          </c:cat>
          <c:val>
            <c:numRef>
              <c:f>'14.10'!$K$19:$K$26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1866-486B-92CE-D6F802979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'14.10'!$H$19:$H$22</c:f>
              <c:numCache>
                <c:formatCode>0.0</c:formatCode>
                <c:ptCount val="4"/>
              </c:numCache>
            </c:numRef>
          </c:cat>
          <c:val>
            <c:numRef>
              <c:f>'14.10'!$I$19:$I$22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A2E-4F2E-9540-E0F0730E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446016"/>
        <c:axId val="233447808"/>
      </c:barChart>
      <c:catAx>
        <c:axId val="2334460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447808"/>
        <c:crosses val="autoZero"/>
        <c:auto val="1"/>
        <c:lblAlgn val="ctr"/>
        <c:lblOffset val="100"/>
        <c:noMultiLvlLbl val="0"/>
      </c:catAx>
      <c:valAx>
        <c:axId val="2334478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4460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'14.10'!$H$31:$H$38</c:f>
              <c:numCache>
                <c:formatCode>General</c:formatCode>
                <c:ptCount val="8"/>
              </c:numCache>
            </c:numRef>
          </c:cat>
          <c:val>
            <c:numRef>
              <c:f>'14.10'!$I$31:$I$38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258-41E0-BDFA-95DDE87F2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468288"/>
        <c:axId val="233469824"/>
      </c:barChart>
      <c:catAx>
        <c:axId val="23346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469824"/>
        <c:crosses val="autoZero"/>
        <c:auto val="1"/>
        <c:lblAlgn val="ctr"/>
        <c:lblOffset val="100"/>
        <c:noMultiLvlLbl val="0"/>
      </c:catAx>
      <c:valAx>
        <c:axId val="2334698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4682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BA15-437A-AFEC-F67B4F4772C2}"/>
            </c:ext>
          </c:extLst>
        </c:ser>
        <c:ser>
          <c:idx val="1"/>
          <c:order val="1"/>
          <c:tx>
            <c:strRef>
              <c:f>'14.10'!$J$32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BA15-437A-AFEC-F67B4F4772C2}"/>
            </c:ext>
          </c:extLst>
        </c:ser>
        <c:ser>
          <c:idx val="2"/>
          <c:order val="2"/>
          <c:tx>
            <c:strRef>
              <c:f>'14.10'!$J$33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BA15-437A-AFEC-F67B4F4772C2}"/>
            </c:ext>
          </c:extLst>
        </c:ser>
        <c:ser>
          <c:idx val="3"/>
          <c:order val="3"/>
          <c:tx>
            <c:strRef>
              <c:f>'14.10'!$J$34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BA15-437A-AFEC-F67B4F4772C2}"/>
            </c:ext>
          </c:extLst>
        </c:ser>
        <c:ser>
          <c:idx val="4"/>
          <c:order val="4"/>
          <c:tx>
            <c:strRef>
              <c:f>'14.10'!$J$35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BA15-437A-AFEC-F67B4F4772C2}"/>
            </c:ext>
          </c:extLst>
        </c:ser>
        <c:ser>
          <c:idx val="5"/>
          <c:order val="5"/>
          <c:tx>
            <c:strRef>
              <c:f>'14.10'!$J$36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BA15-437A-AFEC-F67B4F4772C2}"/>
            </c:ext>
          </c:extLst>
        </c:ser>
        <c:ser>
          <c:idx val="6"/>
          <c:order val="6"/>
          <c:tx>
            <c:strRef>
              <c:f>'14.10'!$J$37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BA15-437A-AFEC-F67B4F4772C2}"/>
            </c:ext>
          </c:extLst>
        </c:ser>
        <c:ser>
          <c:idx val="7"/>
          <c:order val="7"/>
          <c:tx>
            <c:strRef>
              <c:f>'14.10'!$J$38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BA15-437A-AFEC-F67B4F477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941888"/>
        <c:axId val="239951872"/>
      </c:barChart>
      <c:catAx>
        <c:axId val="2399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951872"/>
        <c:crosses val="autoZero"/>
        <c:auto val="1"/>
        <c:lblAlgn val="ctr"/>
        <c:lblOffset val="100"/>
        <c:noMultiLvlLbl val="0"/>
      </c:catAx>
      <c:valAx>
        <c:axId val="23995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94188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Výroba tepla brutto v krajích ČR </a:t>
            </a:r>
            <a:r>
              <a:rPr lang="en-US" sz="1000">
                <a:solidFill>
                  <a:schemeClr val="accent1"/>
                </a:solidFill>
              </a:rPr>
              <a:t>(</a:t>
            </a:r>
            <a:r>
              <a:rPr lang="cs-CZ" sz="1000">
                <a:solidFill>
                  <a:schemeClr val="accent1"/>
                </a:solidFill>
              </a:rPr>
              <a:t>TJ</a:t>
            </a:r>
            <a:r>
              <a:rPr lang="en-US" sz="1000">
                <a:solidFill>
                  <a:schemeClr val="accent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9.5246358349698951E-4"/>
          <c:y val="1.9225951097960763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'4.3'!$A$5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'4.3'!$B$5:$O$5</c:f>
              <c:numCache>
                <c:formatCode>#\ ##0.0</c:formatCode>
                <c:ptCount val="14"/>
                <c:pt idx="0">
                  <c:v>0</c:v>
                </c:pt>
                <c:pt idx="1">
                  <c:v>935.26072499999998</c:v>
                </c:pt>
                <c:pt idx="2">
                  <c:v>297.36750999999998</c:v>
                </c:pt>
                <c:pt idx="3">
                  <c:v>150.37092000000001</c:v>
                </c:pt>
                <c:pt idx="4">
                  <c:v>508.22640999999999</c:v>
                </c:pt>
                <c:pt idx="5">
                  <c:v>336.43105299999996</c:v>
                </c:pt>
                <c:pt idx="6">
                  <c:v>3.4858380000000002</c:v>
                </c:pt>
                <c:pt idx="7">
                  <c:v>1571.5654069999994</c:v>
                </c:pt>
                <c:pt idx="8">
                  <c:v>38.966146000000009</c:v>
                </c:pt>
                <c:pt idx="9">
                  <c:v>57.075077999999991</c:v>
                </c:pt>
                <c:pt idx="10">
                  <c:v>460.917439</c:v>
                </c:pt>
                <c:pt idx="11">
                  <c:v>811.85116300000016</c:v>
                </c:pt>
                <c:pt idx="12">
                  <c:v>2571.5199810000004</c:v>
                </c:pt>
                <c:pt idx="13">
                  <c:v>329.87733100000003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7-4A35-B978-FEC626290C06}"/>
            </c:ext>
          </c:extLst>
        </c:ser>
        <c:ser>
          <c:idx val="1"/>
          <c:order val="1"/>
          <c:tx>
            <c:strRef>
              <c:f>'4.3'!$A$6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'4.3'!$B$6:$O$6</c:f>
              <c:numCache>
                <c:formatCode>#\ ##0.0</c:formatCode>
                <c:ptCount val="14"/>
                <c:pt idx="0">
                  <c:v>37.500999999999998</c:v>
                </c:pt>
                <c:pt idx="1">
                  <c:v>117.17110500000004</c:v>
                </c:pt>
                <c:pt idx="2">
                  <c:v>92.384952000000027</c:v>
                </c:pt>
                <c:pt idx="3">
                  <c:v>15.101445999999999</c:v>
                </c:pt>
                <c:pt idx="4">
                  <c:v>180.70126900000008</c:v>
                </c:pt>
                <c:pt idx="5">
                  <c:v>116.3746079999999</c:v>
                </c:pt>
                <c:pt idx="6">
                  <c:v>10.622708000000001</c:v>
                </c:pt>
                <c:pt idx="7">
                  <c:v>79.371894999999995</c:v>
                </c:pt>
                <c:pt idx="8">
                  <c:v>97.166876000000002</c:v>
                </c:pt>
                <c:pt idx="9">
                  <c:v>115.42439700000007</c:v>
                </c:pt>
                <c:pt idx="10">
                  <c:v>103.99901699999998</c:v>
                </c:pt>
                <c:pt idx="11">
                  <c:v>133.45090599999997</c:v>
                </c:pt>
                <c:pt idx="12">
                  <c:v>26.101588999999997</c:v>
                </c:pt>
                <c:pt idx="13">
                  <c:v>46.670923000000009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7-4A35-B978-FEC626290C06}"/>
            </c:ext>
          </c:extLst>
        </c:ser>
        <c:ser>
          <c:idx val="2"/>
          <c:order val="2"/>
          <c:tx>
            <c:strRef>
              <c:f>'4.3'!$A$7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'4.3'!$B$7:$O$7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9.9150000000000002E-2</c:v>
                </c:pt>
                <c:pt idx="3">
                  <c:v>0</c:v>
                </c:pt>
                <c:pt idx="4">
                  <c:v>0</c:v>
                </c:pt>
                <c:pt idx="5">
                  <c:v>0.39404</c:v>
                </c:pt>
                <c:pt idx="6">
                  <c:v>0</c:v>
                </c:pt>
                <c:pt idx="7">
                  <c:v>2755.4332379999996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1.6669200000000002</c:v>
                </c:pt>
                <c:pt idx="13">
                  <c:v>51.41122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7-4A35-B978-FEC626290C06}"/>
            </c:ext>
          </c:extLst>
        </c:ser>
        <c:ser>
          <c:idx val="3"/>
          <c:order val="3"/>
          <c:tx>
            <c:strRef>
              <c:f>'4.3'!$A$8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'4.3'!$B$8:$O$8</c:f>
              <c:numCache>
                <c:formatCode>#\ ##0.0</c:formatCode>
                <c:ptCount val="14"/>
                <c:pt idx="0">
                  <c:v>0</c:v>
                </c:pt>
                <c:pt idx="1">
                  <c:v>2.2230000000000001E-3</c:v>
                </c:pt>
                <c:pt idx="2">
                  <c:v>1.123</c:v>
                </c:pt>
                <c:pt idx="3">
                  <c:v>1.58E-3</c:v>
                </c:pt>
                <c:pt idx="4">
                  <c:v>0.16354999999999997</c:v>
                </c:pt>
                <c:pt idx="5">
                  <c:v>7.4499999999999997E-2</c:v>
                </c:pt>
                <c:pt idx="6">
                  <c:v>1.8403</c:v>
                </c:pt>
                <c:pt idx="7">
                  <c:v>0</c:v>
                </c:pt>
                <c:pt idx="8">
                  <c:v>0</c:v>
                </c:pt>
                <c:pt idx="9">
                  <c:v>1.8971500000000001</c:v>
                </c:pt>
                <c:pt idx="10">
                  <c:v>1.09474</c:v>
                </c:pt>
                <c:pt idx="11">
                  <c:v>3.1970330000000002</c:v>
                </c:pt>
                <c:pt idx="12">
                  <c:v>0.27118499999999995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7-4A35-B978-FEC626290C06}"/>
            </c:ext>
          </c:extLst>
        </c:ser>
        <c:ser>
          <c:idx val="4"/>
          <c:order val="4"/>
          <c:tx>
            <c:strRef>
              <c:f>'4.3'!$A$9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'4.3'!$B$9:$O$9</c:f>
              <c:numCache>
                <c:formatCode>#\ ##0.0</c:formatCode>
                <c:ptCount val="14"/>
                <c:pt idx="0">
                  <c:v>4.7736599999999996</c:v>
                </c:pt>
                <c:pt idx="1">
                  <c:v>0</c:v>
                </c:pt>
                <c:pt idx="2">
                  <c:v>8.5000000000000006E-2</c:v>
                </c:pt>
                <c:pt idx="3">
                  <c:v>0.53568900000000008</c:v>
                </c:pt>
                <c:pt idx="4">
                  <c:v>1.3792800000000001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0.92800000000000005</c:v>
                </c:pt>
                <c:pt idx="11">
                  <c:v>0</c:v>
                </c:pt>
                <c:pt idx="12">
                  <c:v>1.1365399999999999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37-4A35-B978-FEC626290C06}"/>
            </c:ext>
          </c:extLst>
        </c:ser>
        <c:ser>
          <c:idx val="5"/>
          <c:order val="5"/>
          <c:tx>
            <c:strRef>
              <c:f>'4.3'!$A$10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'4.3'!$B$10:$O$10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8.7001000000000009E-2</c:v>
                </c:pt>
                <c:pt idx="4">
                  <c:v>2.29E-2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1.0999999999999999E-2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37-4A35-B978-FEC626290C06}"/>
            </c:ext>
          </c:extLst>
        </c:ser>
        <c:ser>
          <c:idx val="6"/>
          <c:order val="6"/>
          <c:tx>
            <c:strRef>
              <c:f>'4.3'!$A$11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'4.3'!$B$11:$O$11</c:f>
              <c:numCache>
                <c:formatCode>#\ ##0.0</c:formatCode>
                <c:ptCount val="14"/>
                <c:pt idx="0">
                  <c:v>0</c:v>
                </c:pt>
                <c:pt idx="1">
                  <c:v>633.74718500000006</c:v>
                </c:pt>
                <c:pt idx="2">
                  <c:v>10.138350000000001</c:v>
                </c:pt>
                <c:pt idx="3">
                  <c:v>1275.1428349999999</c:v>
                </c:pt>
                <c:pt idx="4">
                  <c:v>168.948432</c:v>
                </c:pt>
                <c:pt idx="5">
                  <c:v>379.97840000000002</c:v>
                </c:pt>
                <c:pt idx="6">
                  <c:v>28.961554</c:v>
                </c:pt>
                <c:pt idx="7">
                  <c:v>155.72875200000001</c:v>
                </c:pt>
                <c:pt idx="8">
                  <c:v>648.19881900000019</c:v>
                </c:pt>
                <c:pt idx="9">
                  <c:v>1982.467396</c:v>
                </c:pt>
                <c:pt idx="10">
                  <c:v>1189.9430559999998</c:v>
                </c:pt>
                <c:pt idx="11">
                  <c:v>4918.931657000001</c:v>
                </c:pt>
                <c:pt idx="12">
                  <c:v>5922.7505209999999</c:v>
                </c:pt>
                <c:pt idx="13">
                  <c:v>623.94305499999996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37-4A35-B978-FEC626290C06}"/>
            </c:ext>
          </c:extLst>
        </c:ser>
        <c:ser>
          <c:idx val="7"/>
          <c:order val="7"/>
          <c:tx>
            <c:strRef>
              <c:f>'4.3'!$A$12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'4.3'!$B$12:$O$12</c:f>
              <c:numCache>
                <c:formatCode>#\ ##0.0</c:formatCode>
                <c:ptCount val="14"/>
                <c:pt idx="0">
                  <c:v>0</c:v>
                </c:pt>
                <c:pt idx="1">
                  <c:v>506.43299999999999</c:v>
                </c:pt>
                <c:pt idx="2">
                  <c:v>0</c:v>
                </c:pt>
                <c:pt idx="3">
                  <c:v>0</c:v>
                </c:pt>
                <c:pt idx="4">
                  <c:v>121.154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37-4A35-B978-FEC626290C06}"/>
            </c:ext>
          </c:extLst>
        </c:ser>
        <c:ser>
          <c:idx val="8"/>
          <c:order val="8"/>
          <c:tx>
            <c:strRef>
              <c:f>'4.3'!$A$13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'4.3'!$B$13:$O$13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37-4A35-B978-FEC626290C06}"/>
            </c:ext>
          </c:extLst>
        </c:ser>
        <c:ser>
          <c:idx val="9"/>
          <c:order val="9"/>
          <c:tx>
            <c:strRef>
              <c:f>'4.3'!$A$14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'4.3'!$B$14:$O$14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28.055515000000003</c:v>
                </c:pt>
                <c:pt idx="3">
                  <c:v>4.0859000000000005</c:v>
                </c:pt>
                <c:pt idx="4">
                  <c:v>5.5979999999999999</c:v>
                </c:pt>
                <c:pt idx="5">
                  <c:v>0</c:v>
                </c:pt>
                <c:pt idx="6">
                  <c:v>2.8980999999999999</c:v>
                </c:pt>
                <c:pt idx="7">
                  <c:v>412.60018000000002</c:v>
                </c:pt>
                <c:pt idx="8">
                  <c:v>175.20211699999999</c:v>
                </c:pt>
                <c:pt idx="9">
                  <c:v>39.33</c:v>
                </c:pt>
                <c:pt idx="10">
                  <c:v>0</c:v>
                </c:pt>
                <c:pt idx="11">
                  <c:v>601.5</c:v>
                </c:pt>
                <c:pt idx="12">
                  <c:v>335.13997999999998</c:v>
                </c:pt>
                <c:pt idx="13">
                  <c:v>105.008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37-4A35-B978-FEC626290C06}"/>
            </c:ext>
          </c:extLst>
        </c:ser>
        <c:ser>
          <c:idx val="10"/>
          <c:order val="10"/>
          <c:tx>
            <c:strRef>
              <c:f>'4.3'!$A$15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'4.3'!$B$15:$O$15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10.610719</c:v>
                </c:pt>
                <c:pt idx="12">
                  <c:v>0</c:v>
                </c:pt>
                <c:pt idx="13">
                  <c:v>103.636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37-4A35-B978-FEC626290C06}"/>
            </c:ext>
          </c:extLst>
        </c:ser>
        <c:ser>
          <c:idx val="11"/>
          <c:order val="11"/>
          <c:tx>
            <c:strRef>
              <c:f>'4.3'!$A$16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'4.3'!$B$16:$O$16</c:f>
              <c:numCache>
                <c:formatCode>#\ ##0.0</c:formatCode>
                <c:ptCount val="14"/>
                <c:pt idx="0">
                  <c:v>317.75596999999999</c:v>
                </c:pt>
                <c:pt idx="1">
                  <c:v>2.3645419999999997</c:v>
                </c:pt>
                <c:pt idx="2">
                  <c:v>452.75900000000001</c:v>
                </c:pt>
                <c:pt idx="3">
                  <c:v>0</c:v>
                </c:pt>
                <c:pt idx="4">
                  <c:v>4.030513</c:v>
                </c:pt>
                <c:pt idx="5">
                  <c:v>0</c:v>
                </c:pt>
                <c:pt idx="6">
                  <c:v>198.96448999999998</c:v>
                </c:pt>
                <c:pt idx="7">
                  <c:v>44.059070000000006</c:v>
                </c:pt>
                <c:pt idx="8">
                  <c:v>127.99315299999999</c:v>
                </c:pt>
                <c:pt idx="9">
                  <c:v>0</c:v>
                </c:pt>
                <c:pt idx="10">
                  <c:v>104.40917399999999</c:v>
                </c:pt>
                <c:pt idx="11">
                  <c:v>25.626999999999999</c:v>
                </c:pt>
                <c:pt idx="12">
                  <c:v>0</c:v>
                </c:pt>
                <c:pt idx="13">
                  <c:v>15.4117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37-4A35-B978-FEC626290C06}"/>
            </c:ext>
          </c:extLst>
        </c:ser>
        <c:ser>
          <c:idx val="12"/>
          <c:order val="12"/>
          <c:tx>
            <c:strRef>
              <c:f>'4.3'!$A$17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'4.3'!$B$17:$O$17</c:f>
              <c:numCache>
                <c:formatCode>#\ ##0.0</c:formatCode>
                <c:ptCount val="14"/>
                <c:pt idx="0">
                  <c:v>0</c:v>
                </c:pt>
                <c:pt idx="1">
                  <c:v>2.392468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921.75595399999986</c:v>
                </c:pt>
                <c:pt idx="8">
                  <c:v>0.34677199999999997</c:v>
                </c:pt>
                <c:pt idx="9">
                  <c:v>0</c:v>
                </c:pt>
                <c:pt idx="10">
                  <c:v>0</c:v>
                </c:pt>
                <c:pt idx="11">
                  <c:v>131.99201000000002</c:v>
                </c:pt>
                <c:pt idx="12">
                  <c:v>239.697</c:v>
                </c:pt>
                <c:pt idx="13">
                  <c:v>307.69958499999996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F37-4A35-B978-FEC626290C06}"/>
            </c:ext>
          </c:extLst>
        </c:ser>
        <c:ser>
          <c:idx val="13"/>
          <c:order val="13"/>
          <c:tx>
            <c:strRef>
              <c:f>'4.3'!$A$18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'4.3'!$B$18:$O$18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2.7689999999999999E-2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37-4A35-B978-FEC626290C06}"/>
            </c:ext>
          </c:extLst>
        </c:ser>
        <c:ser>
          <c:idx val="14"/>
          <c:order val="14"/>
          <c:tx>
            <c:strRef>
              <c:f>'4.3'!$A$19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'4.3'!$B$19:$O$19</c:f>
              <c:numCache>
                <c:formatCode>#\ ##0.0</c:formatCode>
                <c:ptCount val="14"/>
                <c:pt idx="0">
                  <c:v>0</c:v>
                </c:pt>
                <c:pt idx="1">
                  <c:v>22.403764000000002</c:v>
                </c:pt>
                <c:pt idx="2">
                  <c:v>0.21154999999999999</c:v>
                </c:pt>
                <c:pt idx="3">
                  <c:v>9.5444000000000001E-2</c:v>
                </c:pt>
                <c:pt idx="4">
                  <c:v>0.37456099999999998</c:v>
                </c:pt>
                <c:pt idx="5">
                  <c:v>13.403081</c:v>
                </c:pt>
                <c:pt idx="6">
                  <c:v>2.9658899999999999</c:v>
                </c:pt>
                <c:pt idx="7">
                  <c:v>56.542912999999999</c:v>
                </c:pt>
                <c:pt idx="8">
                  <c:v>7.5176750000000006</c:v>
                </c:pt>
                <c:pt idx="9">
                  <c:v>0.61602499999999993</c:v>
                </c:pt>
                <c:pt idx="10">
                  <c:v>0.43832600000000005</c:v>
                </c:pt>
                <c:pt idx="11">
                  <c:v>9.3650859999999998</c:v>
                </c:pt>
                <c:pt idx="12">
                  <c:v>1.008386</c:v>
                </c:pt>
                <c:pt idx="13">
                  <c:v>0.30328100000000002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F37-4A35-B978-FEC626290C06}"/>
            </c:ext>
          </c:extLst>
        </c:ser>
        <c:ser>
          <c:idx val="15"/>
          <c:order val="15"/>
          <c:tx>
            <c:strRef>
              <c:f>'4.3'!$A$20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'4.3'!$B$20:$O$20</c:f>
              <c:numCache>
                <c:formatCode>#\ ##0.0</c:formatCode>
                <c:ptCount val="14"/>
                <c:pt idx="0">
                  <c:v>1533.8368509999996</c:v>
                </c:pt>
                <c:pt idx="1">
                  <c:v>285.26481599999994</c:v>
                </c:pt>
                <c:pt idx="2">
                  <c:v>1769.6463309999997</c:v>
                </c:pt>
                <c:pt idx="3">
                  <c:v>480.73369000000014</c:v>
                </c:pt>
                <c:pt idx="4">
                  <c:v>285.16972500000008</c:v>
                </c:pt>
                <c:pt idx="5">
                  <c:v>584.90695799999992</c:v>
                </c:pt>
                <c:pt idx="6">
                  <c:v>589.16602899999998</c:v>
                </c:pt>
                <c:pt idx="7">
                  <c:v>1673.5887679999992</c:v>
                </c:pt>
                <c:pt idx="8">
                  <c:v>837.85839900000019</c:v>
                </c:pt>
                <c:pt idx="9">
                  <c:v>192.9770280000001</c:v>
                </c:pt>
                <c:pt idx="10">
                  <c:v>281.97350700000004</c:v>
                </c:pt>
                <c:pt idx="11">
                  <c:v>1891.1937359999988</c:v>
                </c:pt>
                <c:pt idx="12">
                  <c:v>473.67460499999981</c:v>
                </c:pt>
                <c:pt idx="13">
                  <c:v>600.16805200000022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F37-4A35-B978-FEC62629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081856"/>
        <c:axId val="231083392"/>
      </c:barChart>
      <c:catAx>
        <c:axId val="231081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31083392"/>
        <c:crosses val="autoZero"/>
        <c:auto val="1"/>
        <c:lblAlgn val="ctr"/>
        <c:lblOffset val="100"/>
        <c:noMultiLvlLbl val="0"/>
      </c:catAx>
      <c:valAx>
        <c:axId val="2310833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081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'14.10'!$L$19:$L$26</c:f>
              <c:numCache>
                <c:formatCode>General</c:formatCode>
                <c:ptCount val="8"/>
              </c:numCache>
            </c:numRef>
          </c:cat>
          <c:val>
            <c:numRef>
              <c:f>'14.10'!$M$19:$M$26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3D2-4185-9911-1AA78E8AE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985408"/>
        <c:axId val="239986944"/>
      </c:barChart>
      <c:catAx>
        <c:axId val="23998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986944"/>
        <c:crosses val="autoZero"/>
        <c:auto val="1"/>
        <c:lblAlgn val="ctr"/>
        <c:lblOffset val="100"/>
        <c:noMultiLvlLbl val="0"/>
      </c:catAx>
      <c:valAx>
        <c:axId val="2399869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9854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38CE-44D1-85D7-94C1CC5A2F72}"/>
              </c:ext>
            </c:extLst>
          </c:dPt>
          <c:cat>
            <c:numRef>
              <c:f>'14.11'!$J$19:$J$26</c:f>
              <c:numCache>
                <c:formatCode>General</c:formatCode>
                <c:ptCount val="8"/>
              </c:numCache>
            </c:numRef>
          </c:cat>
          <c:val>
            <c:numRef>
              <c:f>'14.11'!$K$19:$K$26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38CE-44D1-85D7-94C1CC5A2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'14.11'!$H$19:$H$22</c:f>
              <c:numCache>
                <c:formatCode>0.0</c:formatCode>
                <c:ptCount val="4"/>
              </c:numCache>
            </c:numRef>
          </c:cat>
          <c:val>
            <c:numRef>
              <c:f>'14.11'!$I$19:$I$22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067-45B0-B91B-8BE079E26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414080"/>
        <c:axId val="282444544"/>
      </c:barChart>
      <c:catAx>
        <c:axId val="282414080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2444544"/>
        <c:crosses val="autoZero"/>
        <c:auto val="1"/>
        <c:lblAlgn val="ctr"/>
        <c:lblOffset val="100"/>
        <c:noMultiLvlLbl val="0"/>
      </c:catAx>
      <c:valAx>
        <c:axId val="2824445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24140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'14.11'!$H$31:$H$38</c:f>
              <c:numCache>
                <c:formatCode>General</c:formatCode>
                <c:ptCount val="8"/>
              </c:numCache>
            </c:numRef>
          </c:cat>
          <c:val>
            <c:numRef>
              <c:f>'14.11'!$I$31:$I$38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B9A4-4520-8A93-B59E49D15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469120"/>
        <c:axId val="282470656"/>
      </c:barChart>
      <c:catAx>
        <c:axId val="28246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2470656"/>
        <c:crosses val="autoZero"/>
        <c:auto val="1"/>
        <c:lblAlgn val="ctr"/>
        <c:lblOffset val="100"/>
        <c:noMultiLvlLbl val="0"/>
      </c:catAx>
      <c:valAx>
        <c:axId val="2824706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24691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8D9-4205-8FFE-D75120B2EB3F}"/>
            </c:ext>
          </c:extLst>
        </c:ser>
        <c:ser>
          <c:idx val="1"/>
          <c:order val="1"/>
          <c:tx>
            <c:strRef>
              <c:f>'14.11'!$J$32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D8D9-4205-8FFE-D75120B2EB3F}"/>
            </c:ext>
          </c:extLst>
        </c:ser>
        <c:ser>
          <c:idx val="2"/>
          <c:order val="2"/>
          <c:tx>
            <c:strRef>
              <c:f>'14.11'!$J$33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D8D9-4205-8FFE-D75120B2EB3F}"/>
            </c:ext>
          </c:extLst>
        </c:ser>
        <c:ser>
          <c:idx val="3"/>
          <c:order val="3"/>
          <c:tx>
            <c:strRef>
              <c:f>'14.11'!$J$34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D8D9-4205-8FFE-D75120B2EB3F}"/>
            </c:ext>
          </c:extLst>
        </c:ser>
        <c:ser>
          <c:idx val="4"/>
          <c:order val="4"/>
          <c:tx>
            <c:strRef>
              <c:f>'14.11'!$J$35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D8D9-4205-8FFE-D75120B2EB3F}"/>
            </c:ext>
          </c:extLst>
        </c:ser>
        <c:ser>
          <c:idx val="5"/>
          <c:order val="5"/>
          <c:tx>
            <c:strRef>
              <c:f>'14.11'!$J$36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D8D9-4205-8FFE-D75120B2EB3F}"/>
            </c:ext>
          </c:extLst>
        </c:ser>
        <c:ser>
          <c:idx val="6"/>
          <c:order val="6"/>
          <c:tx>
            <c:strRef>
              <c:f>'14.11'!$J$37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D8D9-4205-8FFE-D75120B2EB3F}"/>
            </c:ext>
          </c:extLst>
        </c:ser>
        <c:ser>
          <c:idx val="7"/>
          <c:order val="7"/>
          <c:tx>
            <c:strRef>
              <c:f>'14.11'!$J$38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D8D9-4205-8FFE-D75120B2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520192"/>
        <c:axId val="284635520"/>
      </c:barChart>
      <c:catAx>
        <c:axId val="28252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4635520"/>
        <c:crosses val="autoZero"/>
        <c:auto val="1"/>
        <c:lblAlgn val="ctr"/>
        <c:lblOffset val="100"/>
        <c:noMultiLvlLbl val="0"/>
      </c:catAx>
      <c:valAx>
        <c:axId val="284635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252019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'14.11'!$L$19:$L$26</c:f>
              <c:numCache>
                <c:formatCode>General</c:formatCode>
                <c:ptCount val="8"/>
              </c:numCache>
            </c:numRef>
          </c:cat>
          <c:val>
            <c:numRef>
              <c:f>'14.11'!$M$19:$M$26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84D-48C2-8EA4-9AF7E6CF9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660864"/>
        <c:axId val="284662400"/>
      </c:barChart>
      <c:catAx>
        <c:axId val="284660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4662400"/>
        <c:crosses val="autoZero"/>
        <c:auto val="1"/>
        <c:lblAlgn val="ctr"/>
        <c:lblOffset val="100"/>
        <c:noMultiLvlLbl val="0"/>
      </c:catAx>
      <c:valAx>
        <c:axId val="2846624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46608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B811-48CA-9688-34DCE695C456}"/>
              </c:ext>
            </c:extLst>
          </c:dPt>
          <c:cat>
            <c:numRef>
              <c:f>'14.12'!$J$19:$J$26</c:f>
              <c:numCache>
                <c:formatCode>General</c:formatCode>
                <c:ptCount val="8"/>
              </c:numCache>
            </c:numRef>
          </c:cat>
          <c:val>
            <c:numRef>
              <c:f>'14.12'!$K$19:$K$26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B811-48CA-9688-34DCE695C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'14.12'!$H$19:$H$22</c:f>
              <c:numCache>
                <c:formatCode>0.0</c:formatCode>
                <c:ptCount val="4"/>
              </c:numCache>
            </c:numRef>
          </c:cat>
          <c:val>
            <c:numRef>
              <c:f>'14.12'!$I$19:$I$22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62E-46B3-B390-D4ABEDCE3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48416"/>
        <c:axId val="284758400"/>
      </c:barChart>
      <c:catAx>
        <c:axId val="2847484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4758400"/>
        <c:crosses val="autoZero"/>
        <c:auto val="1"/>
        <c:lblAlgn val="ctr"/>
        <c:lblOffset val="100"/>
        <c:noMultiLvlLbl val="0"/>
      </c:catAx>
      <c:valAx>
        <c:axId val="28475840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47484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'14.12'!$H$31:$H$38</c:f>
              <c:numCache>
                <c:formatCode>General</c:formatCode>
                <c:ptCount val="8"/>
              </c:numCache>
            </c:numRef>
          </c:cat>
          <c:val>
            <c:numRef>
              <c:f>'14.12'!$I$31:$I$38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F2A0-451B-B7CC-C92BF36CB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87072"/>
        <c:axId val="284788608"/>
      </c:barChart>
      <c:catAx>
        <c:axId val="284787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4788608"/>
        <c:crosses val="autoZero"/>
        <c:auto val="1"/>
        <c:lblAlgn val="ctr"/>
        <c:lblOffset val="100"/>
        <c:noMultiLvlLbl val="0"/>
      </c:catAx>
      <c:valAx>
        <c:axId val="2847886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47870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F83F-4CFE-81BF-ADCF32E0E5EC}"/>
            </c:ext>
          </c:extLst>
        </c:ser>
        <c:ser>
          <c:idx val="1"/>
          <c:order val="1"/>
          <c:tx>
            <c:strRef>
              <c:f>'14.12'!$J$32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F83F-4CFE-81BF-ADCF32E0E5EC}"/>
            </c:ext>
          </c:extLst>
        </c:ser>
        <c:ser>
          <c:idx val="2"/>
          <c:order val="2"/>
          <c:tx>
            <c:strRef>
              <c:f>'14.12'!$J$33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F83F-4CFE-81BF-ADCF32E0E5EC}"/>
            </c:ext>
          </c:extLst>
        </c:ser>
        <c:ser>
          <c:idx val="3"/>
          <c:order val="3"/>
          <c:tx>
            <c:strRef>
              <c:f>'14.12'!$J$34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F83F-4CFE-81BF-ADCF32E0E5EC}"/>
            </c:ext>
          </c:extLst>
        </c:ser>
        <c:ser>
          <c:idx val="4"/>
          <c:order val="4"/>
          <c:tx>
            <c:strRef>
              <c:f>'14.12'!$J$35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3F-4CFE-81BF-ADCF32E0E5EC}"/>
            </c:ext>
          </c:extLst>
        </c:ser>
        <c:ser>
          <c:idx val="5"/>
          <c:order val="5"/>
          <c:tx>
            <c:strRef>
              <c:f>'14.12'!$J$36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F83F-4CFE-81BF-ADCF32E0E5EC}"/>
            </c:ext>
          </c:extLst>
        </c:ser>
        <c:ser>
          <c:idx val="6"/>
          <c:order val="6"/>
          <c:tx>
            <c:strRef>
              <c:f>'14.12'!$J$37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F83F-4CFE-81BF-ADCF32E0E5EC}"/>
            </c:ext>
          </c:extLst>
        </c:ser>
        <c:ser>
          <c:idx val="7"/>
          <c:order val="7"/>
          <c:tx>
            <c:strRef>
              <c:f>'14.12'!$J$38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F83F-4CFE-81BF-ADCF32E0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219072"/>
        <c:axId val="285237248"/>
      </c:barChart>
      <c:catAx>
        <c:axId val="28521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237248"/>
        <c:crosses val="autoZero"/>
        <c:auto val="1"/>
        <c:lblAlgn val="ctr"/>
        <c:lblOffset val="100"/>
        <c:noMultiLvlLbl val="0"/>
      </c:catAx>
      <c:valAx>
        <c:axId val="28523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21907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0.xml"/><Relationship Id="rId5" Type="http://schemas.openxmlformats.org/officeDocument/2006/relationships/image" Target="../media/image3.png"/><Relationship Id="rId4" Type="http://schemas.openxmlformats.org/officeDocument/2006/relationships/chart" Target="../charts/chart3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7" Type="http://schemas.openxmlformats.org/officeDocument/2006/relationships/chart" Target="../charts/chart50.xml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microsoft.com/office/2007/relationships/hdphoto" Target="../media/hdphoto2.wdp"/><Relationship Id="rId1" Type="http://schemas.openxmlformats.org/officeDocument/2006/relationships/image" Target="../media/image6.png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microsoft.com/office/2007/relationships/hdphoto" Target="../media/hdphoto3.wdp"/><Relationship Id="rId1" Type="http://schemas.openxmlformats.org/officeDocument/2006/relationships/image" Target="../media/image7.png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microsoft.com/office/2007/relationships/hdphoto" Target="../media/hdphoto4.wdp"/><Relationship Id="rId1" Type="http://schemas.openxmlformats.org/officeDocument/2006/relationships/image" Target="../media/image8.png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microsoft.com/office/2007/relationships/hdphoto" Target="../media/hdphoto5.wdp"/><Relationship Id="rId1" Type="http://schemas.openxmlformats.org/officeDocument/2006/relationships/image" Target="../media/image9.png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image" Target="../media/image11.png"/><Relationship Id="rId7" Type="http://schemas.openxmlformats.org/officeDocument/2006/relationships/chart" Target="../charts/chart73.xml"/><Relationship Id="rId2" Type="http://schemas.microsoft.com/office/2007/relationships/hdphoto" Target="../media/hdphoto6.wdp"/><Relationship Id="rId1" Type="http://schemas.openxmlformats.org/officeDocument/2006/relationships/image" Target="../media/image10.png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microsoft.com/office/2007/relationships/hdphoto" Target="../media/hdphoto7.wdp"/><Relationship Id="rId9" Type="http://schemas.openxmlformats.org/officeDocument/2006/relationships/chart" Target="../charts/chart7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7" Type="http://schemas.openxmlformats.org/officeDocument/2006/relationships/chart" Target="../charts/chart80.xml"/><Relationship Id="rId2" Type="http://schemas.microsoft.com/office/2007/relationships/hdphoto" Target="../media/hdphoto8.wdp"/><Relationship Id="rId1" Type="http://schemas.openxmlformats.org/officeDocument/2006/relationships/image" Target="../media/image12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openxmlformats.org/officeDocument/2006/relationships/chart" Target="../charts/chart77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3" Type="http://schemas.openxmlformats.org/officeDocument/2006/relationships/image" Target="../media/image14.png"/><Relationship Id="rId7" Type="http://schemas.openxmlformats.org/officeDocument/2006/relationships/chart" Target="../charts/chart83.xml"/><Relationship Id="rId2" Type="http://schemas.microsoft.com/office/2007/relationships/hdphoto" Target="../media/hdphoto9.wdp"/><Relationship Id="rId1" Type="http://schemas.openxmlformats.org/officeDocument/2006/relationships/image" Target="../media/image13.png"/><Relationship Id="rId6" Type="http://schemas.openxmlformats.org/officeDocument/2006/relationships/chart" Target="../charts/chart82.xml"/><Relationship Id="rId5" Type="http://schemas.openxmlformats.org/officeDocument/2006/relationships/chart" Target="../charts/chart81.xml"/><Relationship Id="rId4" Type="http://schemas.microsoft.com/office/2007/relationships/hdphoto" Target="../media/hdphoto10.wdp"/><Relationship Id="rId9" Type="http://schemas.openxmlformats.org/officeDocument/2006/relationships/chart" Target="../charts/chart85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image" Target="../media/image16.png"/><Relationship Id="rId7" Type="http://schemas.openxmlformats.org/officeDocument/2006/relationships/chart" Target="../charts/chart88.xml"/><Relationship Id="rId2" Type="http://schemas.microsoft.com/office/2007/relationships/hdphoto" Target="../media/hdphoto11.wdp"/><Relationship Id="rId1" Type="http://schemas.openxmlformats.org/officeDocument/2006/relationships/image" Target="../media/image15.png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microsoft.com/office/2007/relationships/hdphoto" Target="../media/hdphoto12.wdp"/><Relationship Id="rId9" Type="http://schemas.openxmlformats.org/officeDocument/2006/relationships/chart" Target="../charts/chart90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4.xml"/><Relationship Id="rId3" Type="http://schemas.openxmlformats.org/officeDocument/2006/relationships/image" Target="../media/image18.png"/><Relationship Id="rId7" Type="http://schemas.openxmlformats.org/officeDocument/2006/relationships/chart" Target="../charts/chart93.xml"/><Relationship Id="rId2" Type="http://schemas.microsoft.com/office/2007/relationships/hdphoto" Target="../media/hdphoto13.wdp"/><Relationship Id="rId1" Type="http://schemas.openxmlformats.org/officeDocument/2006/relationships/image" Target="../media/image17.png"/><Relationship Id="rId6" Type="http://schemas.openxmlformats.org/officeDocument/2006/relationships/chart" Target="../charts/chart92.xml"/><Relationship Id="rId5" Type="http://schemas.openxmlformats.org/officeDocument/2006/relationships/chart" Target="../charts/chart91.xml"/><Relationship Id="rId4" Type="http://schemas.microsoft.com/office/2007/relationships/hdphoto" Target="../media/hdphoto14.wdp"/><Relationship Id="rId9" Type="http://schemas.openxmlformats.org/officeDocument/2006/relationships/chart" Target="../charts/chart95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image" Target="../media/image20.png"/><Relationship Id="rId7" Type="http://schemas.openxmlformats.org/officeDocument/2006/relationships/chart" Target="../charts/chart98.xml"/><Relationship Id="rId2" Type="http://schemas.microsoft.com/office/2007/relationships/hdphoto" Target="../media/hdphoto15.wdp"/><Relationship Id="rId1" Type="http://schemas.openxmlformats.org/officeDocument/2006/relationships/image" Target="../media/image19.pn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4" Type="http://schemas.microsoft.com/office/2007/relationships/hdphoto" Target="../media/hdphoto16.wdp"/><Relationship Id="rId9" Type="http://schemas.openxmlformats.org/officeDocument/2006/relationships/chart" Target="../charts/chart10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microsoft.com/office/2007/relationships/hdphoto" Target="../media/hdphoto17.wdp"/><Relationship Id="rId1" Type="http://schemas.openxmlformats.org/officeDocument/2006/relationships/image" Target="../media/image21.png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6.xml"/><Relationship Id="rId7" Type="http://schemas.openxmlformats.org/officeDocument/2006/relationships/chart" Target="../charts/chart110.xml"/><Relationship Id="rId2" Type="http://schemas.microsoft.com/office/2007/relationships/hdphoto" Target="../media/hdphoto18.wdp"/><Relationship Id="rId1" Type="http://schemas.openxmlformats.org/officeDocument/2006/relationships/image" Target="../media/image22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4" Type="http://schemas.openxmlformats.org/officeDocument/2006/relationships/chart" Target="../charts/chart10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chart" Target="../charts/chart115.xml"/><Relationship Id="rId5" Type="http://schemas.openxmlformats.org/officeDocument/2006/relationships/image" Target="../media/image23.png"/><Relationship Id="rId4" Type="http://schemas.openxmlformats.org/officeDocument/2006/relationships/chart" Target="../charts/chart11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6" Type="http://schemas.openxmlformats.org/officeDocument/2006/relationships/chart" Target="../charts/chart120.xml"/><Relationship Id="rId5" Type="http://schemas.openxmlformats.org/officeDocument/2006/relationships/image" Target="../media/image24.png"/><Relationship Id="rId4" Type="http://schemas.openxmlformats.org/officeDocument/2006/relationships/chart" Target="../charts/chart11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5.xml"/><Relationship Id="rId5" Type="http://schemas.openxmlformats.org/officeDocument/2006/relationships/image" Target="../media/image25.png"/><Relationship Id="rId4" Type="http://schemas.openxmlformats.org/officeDocument/2006/relationships/chart" Target="../charts/chart124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8.xml"/><Relationship Id="rId2" Type="http://schemas.openxmlformats.org/officeDocument/2006/relationships/chart" Target="../charts/chart127.xml"/><Relationship Id="rId1" Type="http://schemas.openxmlformats.org/officeDocument/2006/relationships/chart" Target="../charts/chart126.xml"/><Relationship Id="rId6" Type="http://schemas.openxmlformats.org/officeDocument/2006/relationships/chart" Target="../charts/chart130.xml"/><Relationship Id="rId5" Type="http://schemas.openxmlformats.org/officeDocument/2006/relationships/chart" Target="../charts/chart129.xml"/><Relationship Id="rId4" Type="http://schemas.openxmlformats.org/officeDocument/2006/relationships/image" Target="../media/image26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3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chart" Target="../charts/chart135.xml"/><Relationship Id="rId5" Type="http://schemas.openxmlformats.org/officeDocument/2006/relationships/chart" Target="../charts/chart134.xml"/><Relationship Id="rId4" Type="http://schemas.openxmlformats.org/officeDocument/2006/relationships/image" Target="../media/image27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8.xml"/><Relationship Id="rId2" Type="http://schemas.openxmlformats.org/officeDocument/2006/relationships/chart" Target="../charts/chart137.xml"/><Relationship Id="rId1" Type="http://schemas.openxmlformats.org/officeDocument/2006/relationships/chart" Target="../charts/chart136.xml"/><Relationship Id="rId6" Type="http://schemas.openxmlformats.org/officeDocument/2006/relationships/chart" Target="../charts/chart140.xml"/><Relationship Id="rId5" Type="http://schemas.openxmlformats.org/officeDocument/2006/relationships/chart" Target="../charts/chart139.xml"/><Relationship Id="rId4" Type="http://schemas.openxmlformats.org/officeDocument/2006/relationships/image" Target="../media/image28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3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chart" Target="../charts/chart145.xml"/><Relationship Id="rId5" Type="http://schemas.openxmlformats.org/officeDocument/2006/relationships/chart" Target="../charts/chart144.xml"/><Relationship Id="rId4" Type="http://schemas.openxmlformats.org/officeDocument/2006/relationships/image" Target="../media/image29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8.xml"/><Relationship Id="rId2" Type="http://schemas.openxmlformats.org/officeDocument/2006/relationships/chart" Target="../charts/chart147.xml"/><Relationship Id="rId1" Type="http://schemas.openxmlformats.org/officeDocument/2006/relationships/chart" Target="../charts/chart146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image" Target="../media/image30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3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chart" Target="../charts/chart155.xml"/><Relationship Id="rId5" Type="http://schemas.openxmlformats.org/officeDocument/2006/relationships/chart" Target="../charts/chart154.xml"/><Relationship Id="rId4" Type="http://schemas.openxmlformats.org/officeDocument/2006/relationships/image" Target="../media/image3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8.xml"/><Relationship Id="rId2" Type="http://schemas.openxmlformats.org/officeDocument/2006/relationships/chart" Target="../charts/chart157.xml"/><Relationship Id="rId1" Type="http://schemas.openxmlformats.org/officeDocument/2006/relationships/chart" Target="../charts/chart156.xml"/><Relationship Id="rId6" Type="http://schemas.openxmlformats.org/officeDocument/2006/relationships/chart" Target="../charts/chart160.xml"/><Relationship Id="rId5" Type="http://schemas.openxmlformats.org/officeDocument/2006/relationships/chart" Target="../charts/chart159.xml"/><Relationship Id="rId4" Type="http://schemas.openxmlformats.org/officeDocument/2006/relationships/image" Target="../media/image3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3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chart" Target="../charts/chart165.xml"/><Relationship Id="rId5" Type="http://schemas.openxmlformats.org/officeDocument/2006/relationships/chart" Target="../charts/chart164.xml"/><Relationship Id="rId4" Type="http://schemas.openxmlformats.org/officeDocument/2006/relationships/image" Target="../media/image3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8.xml"/><Relationship Id="rId2" Type="http://schemas.openxmlformats.org/officeDocument/2006/relationships/chart" Target="../charts/chart167.xml"/><Relationship Id="rId1" Type="http://schemas.openxmlformats.org/officeDocument/2006/relationships/chart" Target="../charts/chart166.xml"/><Relationship Id="rId6" Type="http://schemas.openxmlformats.org/officeDocument/2006/relationships/chart" Target="../charts/chart170.xml"/><Relationship Id="rId5" Type="http://schemas.openxmlformats.org/officeDocument/2006/relationships/chart" Target="../charts/chart169.xml"/><Relationship Id="rId4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3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5.xml"/><Relationship Id="rId1" Type="http://schemas.openxmlformats.org/officeDocument/2006/relationships/chart" Target="../charts/chart17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8.xml"/><Relationship Id="rId2" Type="http://schemas.openxmlformats.org/officeDocument/2006/relationships/chart" Target="../charts/chart177.xml"/><Relationship Id="rId1" Type="http://schemas.openxmlformats.org/officeDocument/2006/relationships/chart" Target="../charts/chart176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1.xml"/><Relationship Id="rId2" Type="http://schemas.openxmlformats.org/officeDocument/2006/relationships/chart" Target="../charts/chart180.xml"/><Relationship Id="rId1" Type="http://schemas.openxmlformats.org/officeDocument/2006/relationships/chart" Target="../charts/chart17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803850</xdr:colOff>
      <xdr:row>0</xdr:row>
      <xdr:rowOff>810000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E1850B75-91BE-41DA-9F17-84521053B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242000" cy="81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131082</xdr:colOff>
      <xdr:row>20</xdr:row>
      <xdr:rowOff>82096</xdr:rowOff>
    </xdr:from>
    <xdr:to>
      <xdr:col>12</xdr:col>
      <xdr:colOff>628317</xdr:colOff>
      <xdr:row>44</xdr:row>
      <xdr:rowOff>9071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124732</xdr:colOff>
      <xdr:row>20</xdr:row>
      <xdr:rowOff>82096</xdr:rowOff>
    </xdr:from>
    <xdr:to>
      <xdr:col>7</xdr:col>
      <xdr:colOff>131081</xdr:colOff>
      <xdr:row>34</xdr:row>
      <xdr:rowOff>37193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123825</xdr:colOff>
      <xdr:row>20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124732</xdr:colOff>
      <xdr:row>30</xdr:row>
      <xdr:rowOff>140607</xdr:rowOff>
    </xdr:from>
    <xdr:to>
      <xdr:col>7</xdr:col>
      <xdr:colOff>236309</xdr:colOff>
      <xdr:row>45</xdr:row>
      <xdr:rowOff>45356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16</xdr:row>
      <xdr:rowOff>81643</xdr:rowOff>
    </xdr:from>
    <xdr:to>
      <xdr:col>13</xdr:col>
      <xdr:colOff>609600</xdr:colOff>
      <xdr:row>41</xdr:row>
      <xdr:rowOff>139065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4761</xdr:rowOff>
    </xdr:from>
    <xdr:to>
      <xdr:col>0</xdr:col>
      <xdr:colOff>142875</xdr:colOff>
      <xdr:row>15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</xdr:colOff>
      <xdr:row>18</xdr:row>
      <xdr:rowOff>130629</xdr:rowOff>
    </xdr:from>
    <xdr:to>
      <xdr:col>9</xdr:col>
      <xdr:colOff>911679</xdr:colOff>
      <xdr:row>43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</xdr:colOff>
      <xdr:row>19</xdr:row>
      <xdr:rowOff>6804</xdr:rowOff>
    </xdr:from>
    <xdr:to>
      <xdr:col>9</xdr:col>
      <xdr:colOff>906531</xdr:colOff>
      <xdr:row>42</xdr:row>
      <xdr:rowOff>44241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266514</xdr:colOff>
      <xdr:row>36</xdr:row>
      <xdr:rowOff>2489</xdr:rowOff>
    </xdr:from>
    <xdr:to>
      <xdr:col>8</xdr:col>
      <xdr:colOff>594284</xdr:colOff>
      <xdr:row>44</xdr:row>
      <xdr:rowOff>131979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331134</xdr:colOff>
      <xdr:row>36</xdr:row>
      <xdr:rowOff>2489</xdr:rowOff>
    </xdr:from>
    <xdr:to>
      <xdr:col>8</xdr:col>
      <xdr:colOff>876238</xdr:colOff>
      <xdr:row>44</xdr:row>
      <xdr:rowOff>63501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61008</xdr:colOff>
      <xdr:row>36</xdr:row>
      <xdr:rowOff>2489</xdr:rowOff>
    </xdr:from>
    <xdr:to>
      <xdr:col>2</xdr:col>
      <xdr:colOff>281327</xdr:colOff>
      <xdr:row>44</xdr:row>
      <xdr:rowOff>75951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123825</xdr:colOff>
      <xdr:row>35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</xdr:row>
      <xdr:rowOff>212187</xdr:rowOff>
    </xdr:from>
    <xdr:to>
      <xdr:col>0</xdr:col>
      <xdr:colOff>1082829</xdr:colOff>
      <xdr:row>6</xdr:row>
      <xdr:rowOff>2222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89" b="9389"/>
        <a:stretch/>
      </xdr:blipFill>
      <xdr:spPr>
        <a:xfrm>
          <a:off x="1" y="469362"/>
          <a:ext cx="1082828" cy="6377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9238</xdr:rowOff>
    </xdr:from>
    <xdr:to>
      <xdr:col>0</xdr:col>
      <xdr:colOff>123825</xdr:colOff>
      <xdr:row>25</xdr:row>
      <xdr:rowOff>89546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910DCF15-5149-40B8-BD1A-522A42BD4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600079</xdr:colOff>
      <xdr:row>35</xdr:row>
      <xdr:rowOff>19050</xdr:rowOff>
    </xdr:from>
    <xdr:to>
      <xdr:col>8</xdr:col>
      <xdr:colOff>78922</xdr:colOff>
      <xdr:row>45</xdr:row>
      <xdr:rowOff>95249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643889</xdr:colOff>
      <xdr:row>35</xdr:row>
      <xdr:rowOff>47625</xdr:rowOff>
    </xdr:from>
    <xdr:to>
      <xdr:col>8</xdr:col>
      <xdr:colOff>866774</xdr:colOff>
      <xdr:row>45</xdr:row>
      <xdr:rowOff>9525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</xdr:colOff>
      <xdr:row>1</xdr:row>
      <xdr:rowOff>9525</xdr:rowOff>
    </xdr:from>
    <xdr:to>
      <xdr:col>0</xdr:col>
      <xdr:colOff>1027464</xdr:colOff>
      <xdr:row>6</xdr:row>
      <xdr:rowOff>60616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" y="240846"/>
          <a:ext cx="966504" cy="6770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17478</xdr:rowOff>
    </xdr:from>
    <xdr:to>
      <xdr:col>0</xdr:col>
      <xdr:colOff>123825</xdr:colOff>
      <xdr:row>24</xdr:row>
      <xdr:rowOff>132826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BF72DEA-1AB1-404D-BA51-763C18E82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38100</xdr:colOff>
      <xdr:row>35</xdr:row>
      <xdr:rowOff>19050</xdr:rowOff>
    </xdr:from>
    <xdr:to>
      <xdr:col>2</xdr:col>
      <xdr:colOff>600075</xdr:colOff>
      <xdr:row>45</xdr:row>
      <xdr:rowOff>38100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3C1E1CDE-38B5-417B-8608-45C630C81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161925</xdr:colOff>
      <xdr:row>16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23812</xdr:rowOff>
    </xdr:from>
    <xdr:to>
      <xdr:col>13</xdr:col>
      <xdr:colOff>666750</xdr:colOff>
      <xdr:row>39</xdr:row>
      <xdr:rowOff>55012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19152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436792</xdr:colOff>
      <xdr:row>35</xdr:row>
      <xdr:rowOff>9526</xdr:rowOff>
    </xdr:from>
    <xdr:to>
      <xdr:col>7</xdr:col>
      <xdr:colOff>610961</xdr:colOff>
      <xdr:row>45</xdr:row>
      <xdr:rowOff>19051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579664</xdr:colOff>
      <xdr:row>34</xdr:row>
      <xdr:rowOff>142876</xdr:rowOff>
    </xdr:from>
    <xdr:to>
      <xdr:col>8</xdr:col>
      <xdr:colOff>866775</xdr:colOff>
      <xdr:row>45</xdr:row>
      <xdr:rowOff>123825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9526</xdr:rowOff>
    </xdr:from>
    <xdr:to>
      <xdr:col>2</xdr:col>
      <xdr:colOff>457200</xdr:colOff>
      <xdr:row>45</xdr:row>
      <xdr:rowOff>43545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127991</xdr:colOff>
      <xdr:row>1</xdr:row>
      <xdr:rowOff>0</xdr:rowOff>
    </xdr:from>
    <xdr:to>
      <xdr:col>0</xdr:col>
      <xdr:colOff>1038472</xdr:colOff>
      <xdr:row>6</xdr:row>
      <xdr:rowOff>11271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91" y="231321"/>
          <a:ext cx="910481" cy="637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152400</xdr:rowOff>
    </xdr:from>
    <xdr:to>
      <xdr:col>0</xdr:col>
      <xdr:colOff>123825</xdr:colOff>
      <xdr:row>24</xdr:row>
      <xdr:rowOff>135775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96DF24D-1E95-42D8-AEE1-39F6213EB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511631</xdr:colOff>
      <xdr:row>35</xdr:row>
      <xdr:rowOff>9525</xdr:rowOff>
    </xdr:from>
    <xdr:to>
      <xdr:col>7</xdr:col>
      <xdr:colOff>666751</xdr:colOff>
      <xdr:row>45</xdr:row>
      <xdr:rowOff>80282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704850</xdr:colOff>
      <xdr:row>35</xdr:row>
      <xdr:rowOff>9524</xdr:rowOff>
    </xdr:from>
    <xdr:to>
      <xdr:col>8</xdr:col>
      <xdr:colOff>876299</xdr:colOff>
      <xdr:row>45</xdr:row>
      <xdr:rowOff>76199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9525</xdr:rowOff>
    </xdr:from>
    <xdr:to>
      <xdr:col>2</xdr:col>
      <xdr:colOff>523874</xdr:colOff>
      <xdr:row>45</xdr:row>
      <xdr:rowOff>66676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17145</xdr:rowOff>
    </xdr:from>
    <xdr:to>
      <xdr:col>0</xdr:col>
      <xdr:colOff>123825</xdr:colOff>
      <xdr:row>34</xdr:row>
      <xdr:rowOff>7620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99497</xdr:colOff>
      <xdr:row>1</xdr:row>
      <xdr:rowOff>0</xdr:rowOff>
    </xdr:from>
    <xdr:to>
      <xdr:col>0</xdr:col>
      <xdr:colOff>1005217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497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25</xdr:row>
      <xdr:rowOff>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C4DD86EF-FA02-40B0-8531-C831EA6D6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38100</xdr:rowOff>
    </xdr:from>
    <xdr:to>
      <xdr:col>7</xdr:col>
      <xdr:colOff>266700</xdr:colOff>
      <xdr:row>45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9524</xdr:rowOff>
    </xdr:from>
    <xdr:to>
      <xdr:col>0</xdr:col>
      <xdr:colOff>123825</xdr:colOff>
      <xdr:row>23</xdr:row>
      <xdr:rowOff>85724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352425</xdr:colOff>
      <xdr:row>23</xdr:row>
      <xdr:rowOff>38100</xdr:rowOff>
    </xdr:from>
    <xdr:to>
      <xdr:col>13</xdr:col>
      <xdr:colOff>672192</xdr:colOff>
      <xdr:row>45</xdr:row>
      <xdr:rowOff>57150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492580</xdr:colOff>
      <xdr:row>34</xdr:row>
      <xdr:rowOff>133350</xdr:rowOff>
    </xdr:from>
    <xdr:to>
      <xdr:col>8</xdr:col>
      <xdr:colOff>121103</xdr:colOff>
      <xdr:row>45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683080</xdr:colOff>
      <xdr:row>34</xdr:row>
      <xdr:rowOff>133350</xdr:rowOff>
    </xdr:from>
    <xdr:to>
      <xdr:col>8</xdr:col>
      <xdr:colOff>866776</xdr:colOff>
      <xdr:row>44</xdr:row>
      <xdr:rowOff>76199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34</xdr:row>
      <xdr:rowOff>133350</xdr:rowOff>
    </xdr:from>
    <xdr:to>
      <xdr:col>2</xdr:col>
      <xdr:colOff>514349</xdr:colOff>
      <xdr:row>45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99416</xdr:colOff>
      <xdr:row>1</xdr:row>
      <xdr:rowOff>0</xdr:rowOff>
    </xdr:from>
    <xdr:to>
      <xdr:col>0</xdr:col>
      <xdr:colOff>1007831</xdr:colOff>
      <xdr:row>6</xdr:row>
      <xdr:rowOff>9825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416" y="231321"/>
          <a:ext cx="908415" cy="6357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153184</xdr:rowOff>
    </xdr:from>
    <xdr:to>
      <xdr:col>0</xdr:col>
      <xdr:colOff>123825</xdr:colOff>
      <xdr:row>24</xdr:row>
      <xdr:rowOff>137473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6304CCAA-DB51-4089-802D-516A2B7B6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542928</xdr:colOff>
      <xdr:row>36</xdr:row>
      <xdr:rowOff>9525</xdr:rowOff>
    </xdr:from>
    <xdr:to>
      <xdr:col>8</xdr:col>
      <xdr:colOff>295275</xdr:colOff>
      <xdr:row>45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666748</xdr:colOff>
      <xdr:row>36</xdr:row>
      <xdr:rowOff>9525</xdr:rowOff>
    </xdr:from>
    <xdr:to>
      <xdr:col>8</xdr:col>
      <xdr:colOff>857250</xdr:colOff>
      <xdr:row>45</xdr:row>
      <xdr:rowOff>66675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36</xdr:row>
      <xdr:rowOff>9525</xdr:rowOff>
    </xdr:from>
    <xdr:to>
      <xdr:col>2</xdr:col>
      <xdr:colOff>533399</xdr:colOff>
      <xdr:row>45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100159</xdr:colOff>
      <xdr:row>1</xdr:row>
      <xdr:rowOff>0</xdr:rowOff>
    </xdr:from>
    <xdr:to>
      <xdr:col>0</xdr:col>
      <xdr:colOff>1008574</xdr:colOff>
      <xdr:row>6</xdr:row>
      <xdr:rowOff>9825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159" y="231321"/>
          <a:ext cx="908415" cy="6357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15240</xdr:rowOff>
    </xdr:from>
    <xdr:to>
      <xdr:col>0</xdr:col>
      <xdr:colOff>123825</xdr:colOff>
      <xdr:row>35</xdr:row>
      <xdr:rowOff>5715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94F3ED56-E3EB-43F6-A387-8AD04590E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25</xdr:row>
      <xdr:rowOff>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B8D3B56-B169-4526-9032-BB8A1F48B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526597</xdr:colOff>
      <xdr:row>34</xdr:row>
      <xdr:rowOff>152399</xdr:rowOff>
    </xdr:from>
    <xdr:to>
      <xdr:col>7</xdr:col>
      <xdr:colOff>809625</xdr:colOff>
      <xdr:row>45</xdr:row>
      <xdr:rowOff>66674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800100</xdr:colOff>
      <xdr:row>34</xdr:row>
      <xdr:rowOff>152399</xdr:rowOff>
    </xdr:from>
    <xdr:to>
      <xdr:col>8</xdr:col>
      <xdr:colOff>847725</xdr:colOff>
      <xdr:row>45</xdr:row>
      <xdr:rowOff>76199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34</xdr:row>
      <xdr:rowOff>152399</xdr:rowOff>
    </xdr:from>
    <xdr:to>
      <xdr:col>2</xdr:col>
      <xdr:colOff>514349</xdr:colOff>
      <xdr:row>45</xdr:row>
      <xdr:rowOff>76199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101507</xdr:colOff>
      <xdr:row>1</xdr:row>
      <xdr:rowOff>0</xdr:rowOff>
    </xdr:from>
    <xdr:to>
      <xdr:col>0</xdr:col>
      <xdr:colOff>1007227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507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16420</xdr:rowOff>
    </xdr:from>
    <xdr:to>
      <xdr:col>0</xdr:col>
      <xdr:colOff>123825</xdr:colOff>
      <xdr:row>34</xdr:row>
      <xdr:rowOff>7158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CD5DB2B-8A6C-4AF1-A626-535F43689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24</xdr:row>
      <xdr:rowOff>140918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E9472A4B-ED45-4371-85C3-FDFF7289D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534762</xdr:colOff>
      <xdr:row>35</xdr:row>
      <xdr:rowOff>9525</xdr:rowOff>
    </xdr:from>
    <xdr:to>
      <xdr:col>7</xdr:col>
      <xdr:colOff>845003</xdr:colOff>
      <xdr:row>45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790575</xdr:colOff>
      <xdr:row>35</xdr:row>
      <xdr:rowOff>9525</xdr:rowOff>
    </xdr:from>
    <xdr:to>
      <xdr:col>8</xdr:col>
      <xdr:colOff>819150</xdr:colOff>
      <xdr:row>45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35</xdr:row>
      <xdr:rowOff>9525</xdr:rowOff>
    </xdr:from>
    <xdr:to>
      <xdr:col>2</xdr:col>
      <xdr:colOff>542924</xdr:colOff>
      <xdr:row>45</xdr:row>
      <xdr:rowOff>85725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102379</xdr:colOff>
      <xdr:row>0</xdr:row>
      <xdr:rowOff>180975</xdr:rowOff>
    </xdr:from>
    <xdr:to>
      <xdr:col>0</xdr:col>
      <xdr:colOff>1007841</xdr:colOff>
      <xdr:row>5</xdr:row>
      <xdr:rowOff>120315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379" y="180975"/>
          <a:ext cx="905462" cy="6469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30480</xdr:rowOff>
    </xdr:from>
    <xdr:to>
      <xdr:col>0</xdr:col>
      <xdr:colOff>123825</xdr:colOff>
      <xdr:row>33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36580DBB-EF74-4F3B-A9A4-D94C1AD6E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24</xdr:row>
      <xdr:rowOff>134470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D0606D90-58F3-43B1-BF1C-A159513CD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530681</xdr:colOff>
      <xdr:row>35</xdr:row>
      <xdr:rowOff>38100</xdr:rowOff>
    </xdr:from>
    <xdr:to>
      <xdr:col>8</xdr:col>
      <xdr:colOff>257175</xdr:colOff>
      <xdr:row>45</xdr:row>
      <xdr:rowOff>54429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790576</xdr:colOff>
      <xdr:row>35</xdr:row>
      <xdr:rowOff>38100</xdr:rowOff>
    </xdr:from>
    <xdr:to>
      <xdr:col>8</xdr:col>
      <xdr:colOff>847726</xdr:colOff>
      <xdr:row>45</xdr:row>
      <xdr:rowOff>65315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35</xdr:row>
      <xdr:rowOff>38100</xdr:rowOff>
    </xdr:from>
    <xdr:to>
      <xdr:col>2</xdr:col>
      <xdr:colOff>533399</xdr:colOff>
      <xdr:row>45</xdr:row>
      <xdr:rowOff>61365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100159</xdr:colOff>
      <xdr:row>1</xdr:row>
      <xdr:rowOff>0</xdr:rowOff>
    </xdr:from>
    <xdr:to>
      <xdr:col>0</xdr:col>
      <xdr:colOff>1008574</xdr:colOff>
      <xdr:row>6</xdr:row>
      <xdr:rowOff>9826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159" y="231321"/>
          <a:ext cx="908415" cy="6357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38100</xdr:rowOff>
    </xdr:from>
    <xdr:to>
      <xdr:col>0</xdr:col>
      <xdr:colOff>123825</xdr:colOff>
      <xdr:row>34</xdr:row>
      <xdr:rowOff>2334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17443B8-E25E-44CD-9663-4B9DC7E46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</xdr:row>
      <xdr:rowOff>153830</xdr:rowOff>
    </xdr:from>
    <xdr:to>
      <xdr:col>0</xdr:col>
      <xdr:colOff>123825</xdr:colOff>
      <xdr:row>25</xdr:row>
      <xdr:rowOff>3577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F386EF36-9787-4364-BDFE-207F5DCCE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576945</xdr:colOff>
      <xdr:row>36</xdr:row>
      <xdr:rowOff>19050</xdr:rowOff>
    </xdr:from>
    <xdr:to>
      <xdr:col>8</xdr:col>
      <xdr:colOff>205468</xdr:colOff>
      <xdr:row>45</xdr:row>
      <xdr:rowOff>104775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752475</xdr:colOff>
      <xdr:row>36</xdr:row>
      <xdr:rowOff>19050</xdr:rowOff>
    </xdr:from>
    <xdr:to>
      <xdr:col>8</xdr:col>
      <xdr:colOff>857250</xdr:colOff>
      <xdr:row>45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36</xdr:row>
      <xdr:rowOff>19050</xdr:rowOff>
    </xdr:from>
    <xdr:to>
      <xdr:col>2</xdr:col>
      <xdr:colOff>523874</xdr:colOff>
      <xdr:row>45</xdr:row>
      <xdr:rowOff>95923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100764</xdr:colOff>
      <xdr:row>1</xdr:row>
      <xdr:rowOff>0</xdr:rowOff>
    </xdr:from>
    <xdr:to>
      <xdr:col>0</xdr:col>
      <xdr:colOff>1006484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764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38100</xdr:rowOff>
    </xdr:from>
    <xdr:to>
      <xdr:col>0</xdr:col>
      <xdr:colOff>123825</xdr:colOff>
      <xdr:row>35</xdr:row>
      <xdr:rowOff>2334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B623BC1-622C-4C63-8DB4-1A30FCD59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25</xdr:row>
      <xdr:rowOff>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66CA93C6-0911-4301-B89D-4F3F7E0B6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503466</xdr:colOff>
      <xdr:row>34</xdr:row>
      <xdr:rowOff>145598</xdr:rowOff>
    </xdr:from>
    <xdr:to>
      <xdr:col>8</xdr:col>
      <xdr:colOff>352425</xdr:colOff>
      <xdr:row>45</xdr:row>
      <xdr:rowOff>9527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681720</xdr:colOff>
      <xdr:row>34</xdr:row>
      <xdr:rowOff>145598</xdr:rowOff>
    </xdr:from>
    <xdr:to>
      <xdr:col>8</xdr:col>
      <xdr:colOff>828676</xdr:colOff>
      <xdr:row>45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34</xdr:row>
      <xdr:rowOff>145598</xdr:rowOff>
    </xdr:from>
    <xdr:to>
      <xdr:col>2</xdr:col>
      <xdr:colOff>523874</xdr:colOff>
      <xdr:row>45</xdr:row>
      <xdr:rowOff>35083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100764</xdr:colOff>
      <xdr:row>1</xdr:row>
      <xdr:rowOff>0</xdr:rowOff>
    </xdr:from>
    <xdr:to>
      <xdr:col>0</xdr:col>
      <xdr:colOff>1006484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764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30480</xdr:rowOff>
    </xdr:from>
    <xdr:to>
      <xdr:col>0</xdr:col>
      <xdr:colOff>123825</xdr:colOff>
      <xdr:row>33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E1F86573-63EA-4010-85AC-915FC8F73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5404</xdr:rowOff>
    </xdr:from>
    <xdr:to>
      <xdr:col>0</xdr:col>
      <xdr:colOff>123825</xdr:colOff>
      <xdr:row>24</xdr:row>
      <xdr:rowOff>140510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208F2EA3-54E5-4DBF-B5D7-0E5A9FF29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538845</xdr:colOff>
      <xdr:row>35</xdr:row>
      <xdr:rowOff>134471</xdr:rowOff>
    </xdr:from>
    <xdr:to>
      <xdr:col>8</xdr:col>
      <xdr:colOff>496661</xdr:colOff>
      <xdr:row>45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744311</xdr:colOff>
      <xdr:row>35</xdr:row>
      <xdr:rowOff>134471</xdr:rowOff>
    </xdr:from>
    <xdr:to>
      <xdr:col>8</xdr:col>
      <xdr:colOff>857250</xdr:colOff>
      <xdr:row>45</xdr:row>
      <xdr:rowOff>66676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134471</xdr:rowOff>
    </xdr:from>
    <xdr:to>
      <xdr:col>2</xdr:col>
      <xdr:colOff>523874</xdr:colOff>
      <xdr:row>45</xdr:row>
      <xdr:rowOff>66811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98199</xdr:colOff>
      <xdr:row>0</xdr:row>
      <xdr:rowOff>171450</xdr:rowOff>
    </xdr:from>
    <xdr:to>
      <xdr:col>0</xdr:col>
      <xdr:colOff>1009048</xdr:colOff>
      <xdr:row>5</xdr:row>
      <xdr:rowOff>119727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99" y="171450"/>
          <a:ext cx="910849" cy="6612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30480</xdr:rowOff>
    </xdr:from>
    <xdr:to>
      <xdr:col>0</xdr:col>
      <xdr:colOff>123825</xdr:colOff>
      <xdr:row>34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E8834E3-5086-4A31-805F-92B713119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24</xdr:row>
      <xdr:rowOff>135106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40968FB-EB07-42E7-BD4E-CAD2D764D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515712</xdr:colOff>
      <xdr:row>34</xdr:row>
      <xdr:rowOff>133350</xdr:rowOff>
    </xdr:from>
    <xdr:to>
      <xdr:col>8</xdr:col>
      <xdr:colOff>664028</xdr:colOff>
      <xdr:row>45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752475</xdr:colOff>
      <xdr:row>35</xdr:row>
      <xdr:rowOff>9525</xdr:rowOff>
    </xdr:from>
    <xdr:to>
      <xdr:col>8</xdr:col>
      <xdr:colOff>838201</xdr:colOff>
      <xdr:row>45</xdr:row>
      <xdr:rowOff>40548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34</xdr:row>
      <xdr:rowOff>133350</xdr:rowOff>
    </xdr:from>
    <xdr:to>
      <xdr:col>2</xdr:col>
      <xdr:colOff>523874</xdr:colOff>
      <xdr:row>45</xdr:row>
      <xdr:rowOff>68969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100159</xdr:colOff>
      <xdr:row>1</xdr:row>
      <xdr:rowOff>0</xdr:rowOff>
    </xdr:from>
    <xdr:to>
      <xdr:col>0</xdr:col>
      <xdr:colOff>1008574</xdr:colOff>
      <xdr:row>6</xdr:row>
      <xdr:rowOff>9825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159" y="231321"/>
          <a:ext cx="908415" cy="6357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30480</xdr:rowOff>
    </xdr:from>
    <xdr:to>
      <xdr:col>0</xdr:col>
      <xdr:colOff>123825</xdr:colOff>
      <xdr:row>33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0BED603-2297-4AEF-A435-6CC97E0E4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15240</xdr:rowOff>
    </xdr:from>
    <xdr:to>
      <xdr:col>0</xdr:col>
      <xdr:colOff>123825</xdr:colOff>
      <xdr:row>24</xdr:row>
      <xdr:rowOff>130176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53849A05-50EE-45A9-80AE-3993F80ED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521156</xdr:colOff>
      <xdr:row>35</xdr:row>
      <xdr:rowOff>9525</xdr:rowOff>
    </xdr:from>
    <xdr:to>
      <xdr:col>8</xdr:col>
      <xdr:colOff>329293</xdr:colOff>
      <xdr:row>45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733425</xdr:colOff>
      <xdr:row>35</xdr:row>
      <xdr:rowOff>9525</xdr:rowOff>
    </xdr:from>
    <xdr:to>
      <xdr:col>8</xdr:col>
      <xdr:colOff>838200</xdr:colOff>
      <xdr:row>44</xdr:row>
      <xdr:rowOff>97729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9525</xdr:rowOff>
    </xdr:from>
    <xdr:to>
      <xdr:col>2</xdr:col>
      <xdr:colOff>523874</xdr:colOff>
      <xdr:row>45</xdr:row>
      <xdr:rowOff>43544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100764</xdr:colOff>
      <xdr:row>1</xdr:row>
      <xdr:rowOff>0</xdr:rowOff>
    </xdr:from>
    <xdr:to>
      <xdr:col>0</xdr:col>
      <xdr:colOff>1006484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764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30480</xdr:rowOff>
    </xdr:from>
    <xdr:to>
      <xdr:col>0</xdr:col>
      <xdr:colOff>123825</xdr:colOff>
      <xdr:row>33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386DDBA9-DA4C-4BD3-90DE-5888CBC50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15240</xdr:rowOff>
    </xdr:from>
    <xdr:to>
      <xdr:col>0</xdr:col>
      <xdr:colOff>123825</xdr:colOff>
      <xdr:row>24</xdr:row>
      <xdr:rowOff>130176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BA2B9B9-5977-44A7-A600-1CABAD4A1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533400</xdr:colOff>
      <xdr:row>20</xdr:row>
      <xdr:rowOff>47755</xdr:rowOff>
    </xdr:from>
    <xdr:to>
      <xdr:col>13</xdr:col>
      <xdr:colOff>675035</xdr:colOff>
      <xdr:row>45</xdr:row>
      <xdr:rowOff>61231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1</xdr:rowOff>
    </xdr:from>
    <xdr:to>
      <xdr:col>0</xdr:col>
      <xdr:colOff>123825</xdr:colOff>
      <xdr:row>20</xdr:row>
      <xdr:rowOff>28576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20</xdr:row>
      <xdr:rowOff>47625</xdr:rowOff>
    </xdr:from>
    <xdr:to>
      <xdr:col>7</xdr:col>
      <xdr:colOff>571501</xdr:colOff>
      <xdr:row>45</xdr:row>
      <xdr:rowOff>66674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21</xdr:row>
      <xdr:rowOff>100965</xdr:rowOff>
    </xdr:from>
    <xdr:to>
      <xdr:col>6</xdr:col>
      <xdr:colOff>247650</xdr:colOff>
      <xdr:row>42</xdr:row>
      <xdr:rowOff>34018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21</xdr:row>
      <xdr:rowOff>100965</xdr:rowOff>
    </xdr:from>
    <xdr:to>
      <xdr:col>13</xdr:col>
      <xdr:colOff>590550</xdr:colOff>
      <xdr:row>42</xdr:row>
      <xdr:rowOff>3356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22860</xdr:rowOff>
    </xdr:from>
    <xdr:to>
      <xdr:col>0</xdr:col>
      <xdr:colOff>123825</xdr:colOff>
      <xdr:row>21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73097D4-7B68-4348-9B10-744401EDC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40298</xdr:rowOff>
    </xdr:from>
    <xdr:to>
      <xdr:col>4</xdr:col>
      <xdr:colOff>161925</xdr:colOff>
      <xdr:row>43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28</xdr:row>
      <xdr:rowOff>40298</xdr:rowOff>
    </xdr:from>
    <xdr:to>
      <xdr:col>10</xdr:col>
      <xdr:colOff>368300</xdr:colOff>
      <xdr:row>43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467733</xdr:colOff>
      <xdr:row>37</xdr:row>
      <xdr:rowOff>9525</xdr:rowOff>
    </xdr:from>
    <xdr:to>
      <xdr:col>9</xdr:col>
      <xdr:colOff>482700</xdr:colOff>
      <xdr:row>44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15912</xdr:rowOff>
    </xdr:from>
    <xdr:to>
      <xdr:col>5</xdr:col>
      <xdr:colOff>271070</xdr:colOff>
      <xdr:row>37</xdr:row>
      <xdr:rowOff>73025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07A03DE-5E96-4C53-B088-FF5116C79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238460</xdr:colOff>
      <xdr:row>27</xdr:row>
      <xdr:rowOff>17258</xdr:rowOff>
    </xdr:from>
    <xdr:to>
      <xdr:col>13</xdr:col>
      <xdr:colOff>64881</xdr:colOff>
      <xdr:row>37</xdr:row>
      <xdr:rowOff>66675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4D24689-812E-4502-BE4D-3CF418281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106456</xdr:colOff>
      <xdr:row>2</xdr:row>
      <xdr:rowOff>67120</xdr:rowOff>
    </xdr:from>
    <xdr:to>
      <xdr:col>11</xdr:col>
      <xdr:colOff>636494</xdr:colOff>
      <xdr:row>15</xdr:row>
      <xdr:rowOff>124946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106456</xdr:colOff>
      <xdr:row>16</xdr:row>
      <xdr:rowOff>35297</xdr:rowOff>
    </xdr:from>
    <xdr:to>
      <xdr:col>11</xdr:col>
      <xdr:colOff>636494</xdr:colOff>
      <xdr:row>29</xdr:row>
      <xdr:rowOff>79675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7039F21-A2DD-43F6-90C0-806B2E34470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106456</xdr:colOff>
      <xdr:row>30</xdr:row>
      <xdr:rowOff>1679</xdr:rowOff>
    </xdr:from>
    <xdr:to>
      <xdr:col>11</xdr:col>
      <xdr:colOff>628650</xdr:colOff>
      <xdr:row>43</xdr:row>
      <xdr:rowOff>46057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49FDC03-BAAB-4FCC-A6FC-ED1EC6269D3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</xdr:rowOff>
    </xdr:from>
    <xdr:to>
      <xdr:col>0</xdr:col>
      <xdr:colOff>123825</xdr:colOff>
      <xdr:row>20</xdr:row>
      <xdr:rowOff>7620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399D390-B4A3-48B7-B840-598E0BC58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100853</xdr:rowOff>
    </xdr:from>
    <xdr:to>
      <xdr:col>15</xdr:col>
      <xdr:colOff>523875</xdr:colOff>
      <xdr:row>44</xdr:row>
      <xdr:rowOff>9253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22860</xdr:rowOff>
    </xdr:from>
    <xdr:to>
      <xdr:col>0</xdr:col>
      <xdr:colOff>123825</xdr:colOff>
      <xdr:row>19</xdr:row>
      <xdr:rowOff>149350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2F870E0-36A3-405D-A9F2-B0A3CE48A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38100</xdr:rowOff>
    </xdr:from>
    <xdr:to>
      <xdr:col>7</xdr:col>
      <xdr:colOff>148650</xdr:colOff>
      <xdr:row>41</xdr:row>
      <xdr:rowOff>111126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487363</xdr:colOff>
      <xdr:row>23</xdr:row>
      <xdr:rowOff>28575</xdr:rowOff>
    </xdr:from>
    <xdr:to>
      <xdr:col>13</xdr:col>
      <xdr:colOff>621847</xdr:colOff>
      <xdr:row>41</xdr:row>
      <xdr:rowOff>133350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123825</xdr:colOff>
      <xdr:row>22</xdr:row>
      <xdr:rowOff>150302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6150D10-98E5-4533-B7EB-9D3C8B265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219075</xdr:colOff>
      <xdr:row>20</xdr:row>
      <xdr:rowOff>19050</xdr:rowOff>
    </xdr:from>
    <xdr:to>
      <xdr:col>13</xdr:col>
      <xdr:colOff>672194</xdr:colOff>
      <xdr:row>44</xdr:row>
      <xdr:rowOff>110218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28575</xdr:colOff>
      <xdr:row>20</xdr:row>
      <xdr:rowOff>19050</xdr:rowOff>
    </xdr:from>
    <xdr:to>
      <xdr:col>8</xdr:col>
      <xdr:colOff>226695</xdr:colOff>
      <xdr:row>43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123825</xdr:colOff>
      <xdr:row>20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79375</xdr:rowOff>
    </xdr:from>
    <xdr:to>
      <xdr:col>15</xdr:col>
      <xdr:colOff>600074</xdr:colOff>
      <xdr:row>44</xdr:row>
      <xdr:rowOff>152399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19050</xdr:rowOff>
    </xdr:from>
    <xdr:to>
      <xdr:col>0</xdr:col>
      <xdr:colOff>123825</xdr:colOff>
      <xdr:row>19</xdr:row>
      <xdr:rowOff>145540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A90C2FA-292E-418A-9BC0-FB1AB36AF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1</xdr:row>
      <xdr:rowOff>6892</xdr:rowOff>
    </xdr:from>
    <xdr:to>
      <xdr:col>11</xdr:col>
      <xdr:colOff>508000</xdr:colOff>
      <xdr:row>14</xdr:row>
      <xdr:rowOff>111125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111125</xdr:colOff>
      <xdr:row>1</xdr:row>
      <xdr:rowOff>6892</xdr:rowOff>
    </xdr:from>
    <xdr:to>
      <xdr:col>8</xdr:col>
      <xdr:colOff>498750</xdr:colOff>
      <xdr:row>16</xdr:row>
      <xdr:rowOff>32021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527050</xdr:colOff>
      <xdr:row>16</xdr:row>
      <xdr:rowOff>105316</xdr:rowOff>
    </xdr:from>
    <xdr:to>
      <xdr:col>11</xdr:col>
      <xdr:colOff>542924</xdr:colOff>
      <xdr:row>28</xdr:row>
      <xdr:rowOff>98425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130175</xdr:colOff>
      <xdr:row>16</xdr:row>
      <xdr:rowOff>105316</xdr:rowOff>
    </xdr:from>
    <xdr:to>
      <xdr:col>8</xdr:col>
      <xdr:colOff>503239</xdr:colOff>
      <xdr:row>29</xdr:row>
      <xdr:rowOff>16416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508000</xdr:colOff>
      <xdr:row>30</xdr:row>
      <xdr:rowOff>38641</xdr:rowOff>
    </xdr:from>
    <xdr:to>
      <xdr:col>11</xdr:col>
      <xdr:colOff>539750</xdr:colOff>
      <xdr:row>40</xdr:row>
      <xdr:rowOff>50255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111125</xdr:colOff>
      <xdr:row>30</xdr:row>
      <xdr:rowOff>38641</xdr:rowOff>
    </xdr:from>
    <xdr:to>
      <xdr:col>8</xdr:col>
      <xdr:colOff>571500</xdr:colOff>
      <xdr:row>39</xdr:row>
      <xdr:rowOff>116112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21</xdr:row>
      <xdr:rowOff>14287</xdr:rowOff>
    </xdr:from>
    <xdr:to>
      <xdr:col>0</xdr:col>
      <xdr:colOff>152400</xdr:colOff>
      <xdr:row>27</xdr:row>
      <xdr:rowOff>152400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35</xdr:row>
      <xdr:rowOff>14286</xdr:rowOff>
    </xdr:from>
    <xdr:to>
      <xdr:col>0</xdr:col>
      <xdr:colOff>114300</xdr:colOff>
      <xdr:row>38</xdr:row>
      <xdr:rowOff>9524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</xdr:row>
      <xdr:rowOff>14287</xdr:rowOff>
    </xdr:from>
    <xdr:to>
      <xdr:col>0</xdr:col>
      <xdr:colOff>152400</xdr:colOff>
      <xdr:row>14</xdr:row>
      <xdr:rowOff>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_ERU_2206">
  <a:themeElements>
    <a:clrScheme name="ERU">
      <a:dk1>
        <a:srgbClr val="262626"/>
      </a:dk1>
      <a:lt1>
        <a:sysClr val="window" lastClr="FFFFFF"/>
      </a:lt1>
      <a:dk2>
        <a:srgbClr val="233060"/>
      </a:dk2>
      <a:lt2>
        <a:srgbClr val="D0D0D0"/>
      </a:lt2>
      <a:accent1>
        <a:srgbClr val="233060"/>
      </a:accent1>
      <a:accent2>
        <a:srgbClr val="5A6588"/>
      </a:accent2>
      <a:accent3>
        <a:srgbClr val="9198B0"/>
      </a:accent3>
      <a:accent4>
        <a:srgbClr val="C8CBD7"/>
      </a:accent4>
      <a:accent5>
        <a:srgbClr val="DF2B20"/>
      </a:accent5>
      <a:accent6>
        <a:srgbClr val="E86158"/>
      </a:accent6>
      <a:hlink>
        <a:srgbClr val="0563C1"/>
      </a:hlink>
      <a:folHlink>
        <a:srgbClr val="DF2B20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6FEC-19D4-4D25-B8B5-7EA8EA0F9DB3}">
  <sheetPr>
    <tabColor theme="0"/>
  </sheetPr>
  <dimension ref="A1:K49"/>
  <sheetViews>
    <sheetView showGridLines="0" tabSelected="1" showWhiteSpace="0" zoomScale="55" zoomScaleNormal="55" zoomScaleSheetLayoutView="70" zoomScalePageLayoutView="70" workbookViewId="0">
      <selection activeCell="J11" sqref="J11"/>
    </sheetView>
  </sheetViews>
  <sheetFormatPr defaultColWidth="9.140625" defaultRowHeight="12.75" x14ac:dyDescent="0.2"/>
  <cols>
    <col min="1" max="1" width="6.5703125" style="197" customWidth="1"/>
    <col min="2" max="2" width="83" style="197" customWidth="1"/>
    <col min="3" max="9" width="9.85546875" style="197" customWidth="1"/>
    <col min="10" max="10" width="10.28515625" style="197" customWidth="1"/>
    <col min="11" max="16384" width="9.140625" style="197"/>
  </cols>
  <sheetData>
    <row r="1" spans="1:11" ht="87" customHeight="1" x14ac:dyDescent="0.2">
      <c r="A1" s="271"/>
      <c r="B1" s="272"/>
    </row>
    <row r="2" spans="1:11" ht="265.5" customHeight="1" x14ac:dyDescent="0.4">
      <c r="A2" s="210"/>
      <c r="B2" s="273"/>
      <c r="C2" s="209"/>
      <c r="D2" s="209"/>
      <c r="E2" s="209"/>
      <c r="F2" s="209"/>
      <c r="G2" s="209"/>
      <c r="H2" s="209"/>
      <c r="I2" s="209"/>
      <c r="J2" s="209"/>
      <c r="K2" s="197" t="s">
        <v>201</v>
      </c>
    </row>
    <row r="3" spans="1:11" ht="52.5" x14ac:dyDescent="0.4">
      <c r="B3" s="273" t="s">
        <v>338</v>
      </c>
      <c r="D3" s="208"/>
      <c r="E3" s="207"/>
      <c r="F3" s="207"/>
      <c r="G3" s="207"/>
      <c r="J3" s="201"/>
    </row>
    <row r="4" spans="1:11" ht="6" customHeight="1" x14ac:dyDescent="0.2"/>
    <row r="5" spans="1:11" ht="12" customHeight="1" x14ac:dyDescent="0.2"/>
    <row r="6" spans="1:11" ht="18" x14ac:dyDescent="0.25">
      <c r="B6" s="274" t="s">
        <v>339</v>
      </c>
    </row>
    <row r="7" spans="1:11" ht="6" customHeight="1" x14ac:dyDescent="0.2"/>
    <row r="9" spans="1:11" x14ac:dyDescent="0.2">
      <c r="B9" s="206"/>
      <c r="I9" s="205"/>
    </row>
    <row r="10" spans="1:11" x14ac:dyDescent="0.2">
      <c r="B10" s="200"/>
      <c r="C10" s="199"/>
    </row>
    <row r="11" spans="1:11" ht="303" customHeight="1" x14ac:dyDescent="0.2">
      <c r="B11" s="275" t="s">
        <v>340</v>
      </c>
      <c r="C11" s="199"/>
    </row>
    <row r="12" spans="1:11" x14ac:dyDescent="0.2">
      <c r="B12" s="200"/>
      <c r="C12" s="199"/>
    </row>
    <row r="13" spans="1:11" x14ac:dyDescent="0.2">
      <c r="A13" s="202"/>
      <c r="B13" s="204"/>
      <c r="C13" s="203"/>
      <c r="D13" s="202"/>
      <c r="E13" s="202"/>
      <c r="F13" s="202"/>
      <c r="G13" s="202"/>
      <c r="H13" s="202"/>
      <c r="I13" s="202"/>
      <c r="J13" s="202"/>
    </row>
    <row r="14" spans="1:11" x14ac:dyDescent="0.2">
      <c r="A14" s="202"/>
      <c r="B14" s="204"/>
      <c r="C14" s="203"/>
      <c r="D14" s="202"/>
      <c r="E14" s="202"/>
      <c r="F14" s="202"/>
      <c r="G14" s="202"/>
      <c r="H14" s="202"/>
      <c r="I14" s="202"/>
      <c r="J14" s="202"/>
    </row>
    <row r="15" spans="1:11" x14ac:dyDescent="0.2">
      <c r="A15" s="202"/>
      <c r="B15" s="204"/>
      <c r="C15" s="203"/>
      <c r="D15" s="202"/>
      <c r="E15" s="202"/>
      <c r="F15" s="202"/>
      <c r="G15" s="202"/>
      <c r="H15" s="202"/>
      <c r="I15" s="202"/>
      <c r="J15" s="202"/>
    </row>
    <row r="16" spans="1:11" x14ac:dyDescent="0.2">
      <c r="A16" s="202"/>
      <c r="B16" s="204"/>
      <c r="C16" s="203"/>
      <c r="D16" s="202"/>
      <c r="E16" s="202"/>
      <c r="F16" s="202"/>
      <c r="G16" s="202"/>
      <c r="H16" s="202"/>
      <c r="I16" s="202"/>
      <c r="J16" s="202"/>
    </row>
    <row r="17" spans="1:10" x14ac:dyDescent="0.2">
      <c r="A17" s="202"/>
      <c r="B17" s="204"/>
      <c r="C17" s="203"/>
      <c r="D17" s="202"/>
      <c r="E17" s="202"/>
      <c r="F17" s="202"/>
      <c r="G17" s="202"/>
      <c r="H17" s="202"/>
      <c r="I17" s="202"/>
      <c r="J17" s="202"/>
    </row>
    <row r="18" spans="1:10" x14ac:dyDescent="0.2">
      <c r="A18" s="202"/>
      <c r="B18" s="204"/>
      <c r="C18" s="203"/>
      <c r="D18" s="202"/>
      <c r="E18" s="202"/>
      <c r="F18" s="202"/>
      <c r="G18" s="202"/>
      <c r="H18" s="202"/>
      <c r="I18" s="202"/>
      <c r="J18" s="202"/>
    </row>
    <row r="19" spans="1:10" x14ac:dyDescent="0.2">
      <c r="A19" s="202"/>
      <c r="B19" s="204"/>
      <c r="C19" s="203"/>
      <c r="D19" s="202"/>
      <c r="E19" s="202"/>
      <c r="F19" s="202"/>
      <c r="G19" s="202"/>
      <c r="H19" s="202"/>
      <c r="I19" s="202"/>
      <c r="J19" s="202"/>
    </row>
    <row r="21" spans="1:10" x14ac:dyDescent="0.2">
      <c r="A21" s="202"/>
      <c r="B21" s="204"/>
      <c r="C21" s="203"/>
      <c r="D21" s="202"/>
      <c r="E21" s="202"/>
      <c r="F21" s="202"/>
      <c r="G21" s="202"/>
      <c r="H21" s="202"/>
      <c r="I21" s="202"/>
      <c r="J21" s="202"/>
    </row>
    <row r="22" spans="1:10" x14ac:dyDescent="0.2">
      <c r="A22" s="202"/>
      <c r="B22" s="204"/>
      <c r="C22" s="203"/>
      <c r="D22" s="202"/>
      <c r="E22" s="202"/>
      <c r="F22" s="202"/>
      <c r="G22" s="202"/>
      <c r="H22" s="202"/>
      <c r="I22" s="202"/>
      <c r="J22" s="202"/>
    </row>
    <row r="23" spans="1:10" x14ac:dyDescent="0.2">
      <c r="A23" s="202"/>
      <c r="B23" s="204"/>
      <c r="C23" s="203"/>
      <c r="D23" s="202"/>
      <c r="E23" s="202"/>
      <c r="F23" s="202"/>
      <c r="G23" s="202"/>
      <c r="H23" s="202"/>
      <c r="I23" s="202"/>
      <c r="J23" s="202"/>
    </row>
    <row r="25" spans="1:10" x14ac:dyDescent="0.2">
      <c r="A25" s="202"/>
      <c r="C25" s="203"/>
      <c r="D25" s="202"/>
      <c r="E25" s="202"/>
      <c r="F25" s="202"/>
      <c r="G25" s="202"/>
      <c r="H25" s="202"/>
      <c r="I25" s="202"/>
      <c r="J25" s="202"/>
    </row>
    <row r="26" spans="1:10" x14ac:dyDescent="0.2">
      <c r="A26" s="202"/>
      <c r="C26" s="203"/>
      <c r="D26" s="202"/>
      <c r="E26" s="202"/>
      <c r="F26" s="202"/>
      <c r="G26" s="202"/>
      <c r="H26" s="202"/>
      <c r="I26" s="202"/>
      <c r="J26" s="202"/>
    </row>
    <row r="27" spans="1:10" x14ac:dyDescent="0.2">
      <c r="A27" s="202"/>
      <c r="C27" s="203"/>
      <c r="D27" s="202"/>
      <c r="E27" s="202"/>
      <c r="F27" s="202"/>
      <c r="G27" s="202"/>
      <c r="H27" s="202"/>
      <c r="I27" s="202"/>
      <c r="J27" s="202"/>
    </row>
    <row r="28" spans="1:10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</row>
    <row r="29" spans="1:10" x14ac:dyDescent="0.2">
      <c r="A29" s="202"/>
      <c r="B29" s="204"/>
      <c r="C29" s="203"/>
      <c r="D29" s="202"/>
      <c r="E29" s="202"/>
      <c r="F29" s="202"/>
      <c r="G29" s="202"/>
      <c r="H29" s="202"/>
      <c r="I29" s="202"/>
      <c r="J29" s="202"/>
    </row>
    <row r="31" spans="1:10" x14ac:dyDescent="0.2">
      <c r="A31" s="202"/>
      <c r="B31" s="204"/>
      <c r="C31" s="203"/>
      <c r="D31" s="202"/>
      <c r="E31" s="202"/>
      <c r="F31" s="202"/>
      <c r="G31" s="202"/>
      <c r="H31" s="202"/>
      <c r="I31" s="202"/>
      <c r="J31" s="202"/>
    </row>
    <row r="32" spans="1:10" x14ac:dyDescent="0.2">
      <c r="A32" s="202"/>
      <c r="B32" s="204"/>
      <c r="C32" s="203"/>
      <c r="D32" s="202"/>
      <c r="E32" s="202"/>
      <c r="F32" s="202"/>
      <c r="G32" s="202"/>
      <c r="H32" s="202"/>
      <c r="I32" s="202"/>
      <c r="J32" s="202"/>
    </row>
    <row r="33" spans="1:10" x14ac:dyDescent="0.2">
      <c r="A33" s="277"/>
      <c r="B33" s="277"/>
      <c r="C33" s="277"/>
      <c r="D33" s="277"/>
      <c r="E33" s="277"/>
      <c r="F33" s="277"/>
      <c r="G33" s="277"/>
      <c r="H33" s="277"/>
      <c r="I33" s="277"/>
      <c r="J33" s="277"/>
    </row>
    <row r="34" spans="1:10" x14ac:dyDescent="0.2">
      <c r="B34" s="201"/>
      <c r="C34" s="201"/>
      <c r="D34" s="201"/>
      <c r="E34" s="201"/>
      <c r="F34" s="201"/>
      <c r="G34" s="201"/>
      <c r="H34" s="201"/>
      <c r="I34" s="201"/>
      <c r="J34" s="201"/>
    </row>
    <row r="36" spans="1:10" x14ac:dyDescent="0.2">
      <c r="B36" s="200"/>
      <c r="C36" s="199"/>
    </row>
    <row r="38" spans="1:10" x14ac:dyDescent="0.2">
      <c r="B38" s="198"/>
      <c r="C38" s="198"/>
      <c r="D38" s="198"/>
      <c r="E38" s="198"/>
      <c r="F38" s="198"/>
      <c r="G38" s="198"/>
      <c r="H38" s="198"/>
      <c r="I38" s="198"/>
    </row>
    <row r="49" spans="1:10" x14ac:dyDescent="0.2">
      <c r="A49" s="278"/>
      <c r="B49" s="278"/>
      <c r="C49" s="278"/>
      <c r="D49" s="278"/>
      <c r="E49" s="278"/>
      <c r="F49" s="278"/>
      <c r="G49" s="278"/>
      <c r="H49" s="278"/>
      <c r="I49" s="278"/>
      <c r="J49" s="278"/>
    </row>
  </sheetData>
  <pageMargins left="0.59055118110236227" right="0.59055118110236227" top="0.39370078740157483" bottom="0.59055118110236227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/>
  <dimension ref="A1:U45"/>
  <sheetViews>
    <sheetView showGridLines="0" zoomScaleNormal="100" zoomScaleSheetLayoutView="100" workbookViewId="0">
      <selection activeCell="T29" sqref="T29"/>
    </sheetView>
  </sheetViews>
  <sheetFormatPr defaultColWidth="9.140625" defaultRowHeight="12.75" x14ac:dyDescent="0.2"/>
  <cols>
    <col min="1" max="1" width="30.85546875" style="2" customWidth="1"/>
    <col min="2" max="13" width="8.5703125" style="2" customWidth="1"/>
    <col min="14" max="14" width="10.42578125" style="2" customWidth="1"/>
    <col min="15" max="15" width="8.42578125" style="2" customWidth="1"/>
    <col min="16" max="16" width="11.42578125" style="2" bestFit="1" customWidth="1"/>
    <col min="17" max="16384" width="9.140625" style="2"/>
  </cols>
  <sheetData>
    <row r="1" spans="1:21" ht="20.25" x14ac:dyDescent="0.3">
      <c r="A1" s="136" t="s">
        <v>242</v>
      </c>
      <c r="N1" s="188" t="str">
        <f>'3'!N1</f>
        <v>IV. čtvrtletí 2023</v>
      </c>
    </row>
    <row r="2" spans="1:21" s="60" customFormat="1" ht="18" x14ac:dyDescent="0.25">
      <c r="A2" s="185" t="s">
        <v>243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1" s="7" customFormat="1" ht="6" customHeight="1" x14ac:dyDescent="0.2"/>
    <row r="4" spans="1:21" s="7" customFormat="1" ht="12" x14ac:dyDescent="0.2">
      <c r="A4" s="305">
        <v>2026</v>
      </c>
      <c r="B4" s="306" t="s">
        <v>42</v>
      </c>
      <c r="C4" s="307"/>
      <c r="D4" s="308"/>
      <c r="E4" s="307" t="s">
        <v>43</v>
      </c>
      <c r="F4" s="307"/>
      <c r="G4" s="307"/>
      <c r="H4" s="306" t="s">
        <v>44</v>
      </c>
      <c r="I4" s="307"/>
      <c r="J4" s="308"/>
      <c r="K4" s="306" t="s">
        <v>45</v>
      </c>
      <c r="L4" s="307"/>
      <c r="M4" s="308"/>
      <c r="N4" s="168" t="s">
        <v>7</v>
      </c>
    </row>
    <row r="5" spans="1:21" s="7" customFormat="1" ht="12" customHeight="1" x14ac:dyDescent="0.2">
      <c r="A5" s="305"/>
      <c r="B5" s="215" t="s">
        <v>8</v>
      </c>
      <c r="C5" s="153" t="s">
        <v>9</v>
      </c>
      <c r="D5" s="216" t="s">
        <v>10</v>
      </c>
      <c r="E5" s="153" t="s">
        <v>11</v>
      </c>
      <c r="F5" s="153" t="s">
        <v>12</v>
      </c>
      <c r="G5" s="153" t="s">
        <v>13</v>
      </c>
      <c r="H5" s="215" t="s">
        <v>14</v>
      </c>
      <c r="I5" s="153" t="s">
        <v>15</v>
      </c>
      <c r="J5" s="216" t="s">
        <v>16</v>
      </c>
      <c r="K5" s="215" t="s">
        <v>17</v>
      </c>
      <c r="L5" s="153" t="s">
        <v>18</v>
      </c>
      <c r="M5" s="216" t="s">
        <v>19</v>
      </c>
      <c r="N5" s="154"/>
    </row>
    <row r="6" spans="1:21" s="7" customFormat="1" ht="12" customHeight="1" x14ac:dyDescent="0.2">
      <c r="A6" s="310" t="s">
        <v>116</v>
      </c>
      <c r="B6" s="311">
        <f>SUM(B7:D7)</f>
        <v>30358.670829999999</v>
      </c>
      <c r="C6" s="312"/>
      <c r="D6" s="313"/>
      <c r="E6" s="314">
        <f>SUM(E7:G7)</f>
        <v>0</v>
      </c>
      <c r="F6" s="314"/>
      <c r="G6" s="314"/>
      <c r="H6" s="315">
        <f>SUM(H7:J7)</f>
        <v>0</v>
      </c>
      <c r="I6" s="314"/>
      <c r="J6" s="316"/>
      <c r="K6" s="315">
        <f>SUM(K7:M7)</f>
        <v>0</v>
      </c>
      <c r="L6" s="314"/>
      <c r="M6" s="316"/>
      <c r="N6" s="297">
        <f>SUM(B7:M7)</f>
        <v>30358.670829999999</v>
      </c>
    </row>
    <row r="7" spans="1:21" s="7" customFormat="1" ht="12" customHeight="1" x14ac:dyDescent="0.2">
      <c r="A7" s="310"/>
      <c r="B7" s="219">
        <f>SUM(B8:B23)</f>
        <v>12753.944154999999</v>
      </c>
      <c r="C7" s="152">
        <f t="shared" ref="C7:M7" si="0">SUM(C8:C23)</f>
        <v>9639.3111130000016</v>
      </c>
      <c r="D7" s="220">
        <f t="shared" si="0"/>
        <v>7965.4155619999992</v>
      </c>
      <c r="E7" s="282">
        <f t="shared" si="0"/>
        <v>0</v>
      </c>
      <c r="F7" s="282">
        <f t="shared" si="0"/>
        <v>0</v>
      </c>
      <c r="G7" s="282">
        <f t="shared" si="0"/>
        <v>0</v>
      </c>
      <c r="H7" s="283">
        <f t="shared" si="0"/>
        <v>0</v>
      </c>
      <c r="I7" s="282">
        <f t="shared" si="0"/>
        <v>0</v>
      </c>
      <c r="J7" s="284">
        <f t="shared" si="0"/>
        <v>0</v>
      </c>
      <c r="K7" s="283">
        <f t="shared" si="0"/>
        <v>0</v>
      </c>
      <c r="L7" s="282">
        <f t="shared" si="0"/>
        <v>0</v>
      </c>
      <c r="M7" s="284">
        <f t="shared" si="0"/>
        <v>0</v>
      </c>
      <c r="N7" s="297"/>
      <c r="P7" s="60"/>
      <c r="Q7" s="60"/>
      <c r="R7" s="60"/>
      <c r="S7" s="60"/>
      <c r="T7" s="60"/>
    </row>
    <row r="8" spans="1:21" s="7" customFormat="1" ht="12" customHeight="1" x14ac:dyDescent="0.2">
      <c r="A8" s="127" t="s">
        <v>40</v>
      </c>
      <c r="B8" s="217">
        <v>1474.0508730000004</v>
      </c>
      <c r="C8" s="149">
        <v>1169.2319560000001</v>
      </c>
      <c r="D8" s="218">
        <v>1108.737165</v>
      </c>
      <c r="E8" s="280">
        <v>0</v>
      </c>
      <c r="F8" s="280">
        <v>0</v>
      </c>
      <c r="G8" s="280">
        <v>0</v>
      </c>
      <c r="H8" s="279">
        <v>0</v>
      </c>
      <c r="I8" s="280">
        <v>0</v>
      </c>
      <c r="J8" s="281">
        <v>0</v>
      </c>
      <c r="K8" s="279">
        <v>0</v>
      </c>
      <c r="L8" s="280">
        <v>0</v>
      </c>
      <c r="M8" s="281">
        <v>0</v>
      </c>
      <c r="N8" s="149">
        <f>SUM(B8:M8)</f>
        <v>3752.0199940000007</v>
      </c>
      <c r="P8" s="8"/>
      <c r="Q8" s="96"/>
      <c r="R8" s="101"/>
      <c r="S8" s="101"/>
      <c r="T8" s="101"/>
      <c r="U8" s="38"/>
    </row>
    <row r="9" spans="1:21" s="7" customFormat="1" ht="12" customHeight="1" x14ac:dyDescent="0.2">
      <c r="A9" s="127" t="s">
        <v>39</v>
      </c>
      <c r="B9" s="217">
        <v>62.076949000000013</v>
      </c>
      <c r="C9" s="149">
        <v>52.762888999999994</v>
      </c>
      <c r="D9" s="218">
        <v>49.612621999999988</v>
      </c>
      <c r="E9" s="280">
        <v>0</v>
      </c>
      <c r="F9" s="280">
        <v>0</v>
      </c>
      <c r="G9" s="280">
        <v>0</v>
      </c>
      <c r="H9" s="279">
        <v>0</v>
      </c>
      <c r="I9" s="280">
        <v>0</v>
      </c>
      <c r="J9" s="281">
        <v>0</v>
      </c>
      <c r="K9" s="279">
        <v>0</v>
      </c>
      <c r="L9" s="280">
        <v>0</v>
      </c>
      <c r="M9" s="281">
        <v>0</v>
      </c>
      <c r="N9" s="149">
        <f>SUM(B9:M9)</f>
        <v>164.45246</v>
      </c>
      <c r="P9" s="8"/>
      <c r="Q9" s="96"/>
      <c r="R9" s="101"/>
      <c r="S9" s="101"/>
      <c r="T9" s="101"/>
      <c r="U9" s="38"/>
    </row>
    <row r="10" spans="1:21" s="7" customFormat="1" ht="12" customHeight="1" x14ac:dyDescent="0.2">
      <c r="A10" s="127" t="s">
        <v>38</v>
      </c>
      <c r="B10" s="217">
        <v>896.01073800000017</v>
      </c>
      <c r="C10" s="149">
        <v>713.15296100000012</v>
      </c>
      <c r="D10" s="218">
        <v>518.30485199999998</v>
      </c>
      <c r="E10" s="280">
        <v>0</v>
      </c>
      <c r="F10" s="280">
        <v>0</v>
      </c>
      <c r="G10" s="280">
        <v>0</v>
      </c>
      <c r="H10" s="279">
        <v>0</v>
      </c>
      <c r="I10" s="280">
        <v>0</v>
      </c>
      <c r="J10" s="281">
        <v>0</v>
      </c>
      <c r="K10" s="279">
        <v>0</v>
      </c>
      <c r="L10" s="280">
        <v>0</v>
      </c>
      <c r="M10" s="281">
        <v>0</v>
      </c>
      <c r="N10" s="149">
        <f>SUM(B10:M10)</f>
        <v>2127.4685509999999</v>
      </c>
      <c r="P10" s="8"/>
      <c r="Q10" s="96"/>
      <c r="R10" s="101"/>
      <c r="S10" s="101"/>
      <c r="T10" s="101"/>
      <c r="U10" s="38"/>
    </row>
    <row r="11" spans="1:21" s="7" customFormat="1" ht="12" customHeight="1" x14ac:dyDescent="0.2">
      <c r="A11" s="127" t="s">
        <v>60</v>
      </c>
      <c r="B11" s="217">
        <v>1.1522359999999998</v>
      </c>
      <c r="C11" s="149">
        <v>1.917772</v>
      </c>
      <c r="D11" s="218">
        <v>3.9437879999999996</v>
      </c>
      <c r="E11" s="280">
        <v>0</v>
      </c>
      <c r="F11" s="280">
        <v>0</v>
      </c>
      <c r="G11" s="280">
        <v>0</v>
      </c>
      <c r="H11" s="279">
        <v>0</v>
      </c>
      <c r="I11" s="280">
        <v>0</v>
      </c>
      <c r="J11" s="281">
        <v>0</v>
      </c>
      <c r="K11" s="279">
        <v>0</v>
      </c>
      <c r="L11" s="280">
        <v>0</v>
      </c>
      <c r="M11" s="281">
        <v>0</v>
      </c>
      <c r="N11" s="149">
        <f t="shared" ref="N11:N21" si="1">SUM(B11:M11)</f>
        <v>7.0137959999999993</v>
      </c>
      <c r="P11" s="8"/>
      <c r="Q11" s="96"/>
      <c r="R11" s="101"/>
      <c r="S11" s="101"/>
      <c r="T11" s="101"/>
      <c r="U11" s="38"/>
    </row>
    <row r="12" spans="1:21" s="7" customFormat="1" ht="12" customHeight="1" x14ac:dyDescent="0.2">
      <c r="A12" s="127" t="s">
        <v>61</v>
      </c>
      <c r="B12" s="217">
        <v>2.6733269999999996</v>
      </c>
      <c r="C12" s="149">
        <v>2.4404620000000001</v>
      </c>
      <c r="D12" s="218">
        <v>2.8745310000000002</v>
      </c>
      <c r="E12" s="280">
        <v>0</v>
      </c>
      <c r="F12" s="280">
        <v>0</v>
      </c>
      <c r="G12" s="280">
        <v>0</v>
      </c>
      <c r="H12" s="279">
        <v>0</v>
      </c>
      <c r="I12" s="280">
        <v>0</v>
      </c>
      <c r="J12" s="281">
        <v>0</v>
      </c>
      <c r="K12" s="279">
        <v>0</v>
      </c>
      <c r="L12" s="280">
        <v>0</v>
      </c>
      <c r="M12" s="281">
        <v>0</v>
      </c>
      <c r="N12" s="149">
        <f t="shared" si="1"/>
        <v>7.9883199999999999</v>
      </c>
      <c r="P12" s="8"/>
      <c r="Q12" s="96"/>
      <c r="R12" s="101"/>
      <c r="S12" s="101"/>
      <c r="T12" s="101"/>
      <c r="U12" s="38"/>
    </row>
    <row r="13" spans="1:21" s="7" customFormat="1" ht="12" customHeight="1" x14ac:dyDescent="0.2">
      <c r="A13" s="127" t="s">
        <v>62</v>
      </c>
      <c r="B13" s="217">
        <v>3.8780999999999996E-2</v>
      </c>
      <c r="C13" s="149">
        <v>3.0897000000000001E-2</v>
      </c>
      <c r="D13" s="218">
        <v>4.0223000000000002E-2</v>
      </c>
      <c r="E13" s="280">
        <v>0</v>
      </c>
      <c r="F13" s="280">
        <v>0</v>
      </c>
      <c r="G13" s="280">
        <v>0</v>
      </c>
      <c r="H13" s="279">
        <v>0</v>
      </c>
      <c r="I13" s="280">
        <v>0</v>
      </c>
      <c r="J13" s="281">
        <v>0</v>
      </c>
      <c r="K13" s="279">
        <v>0</v>
      </c>
      <c r="L13" s="280">
        <v>0</v>
      </c>
      <c r="M13" s="281">
        <v>0</v>
      </c>
      <c r="N13" s="149">
        <f t="shared" si="1"/>
        <v>0.109901</v>
      </c>
      <c r="P13" s="8"/>
      <c r="Q13" s="96"/>
      <c r="R13" s="101"/>
      <c r="S13" s="101"/>
      <c r="T13" s="101"/>
      <c r="U13" s="38"/>
    </row>
    <row r="14" spans="1:21" s="7" customFormat="1" ht="12" customHeight="1" x14ac:dyDescent="0.2">
      <c r="A14" s="127" t="s">
        <v>37</v>
      </c>
      <c r="B14" s="217">
        <v>5592.0492370000002</v>
      </c>
      <c r="C14" s="149">
        <v>4113.0254059999988</v>
      </c>
      <c r="D14" s="218">
        <v>3419.5594419999993</v>
      </c>
      <c r="E14" s="280">
        <v>0</v>
      </c>
      <c r="F14" s="280">
        <v>0</v>
      </c>
      <c r="G14" s="280">
        <v>0</v>
      </c>
      <c r="H14" s="279">
        <v>0</v>
      </c>
      <c r="I14" s="280">
        <v>0</v>
      </c>
      <c r="J14" s="281">
        <v>0</v>
      </c>
      <c r="K14" s="279">
        <v>0</v>
      </c>
      <c r="L14" s="280">
        <v>0</v>
      </c>
      <c r="M14" s="281">
        <v>0</v>
      </c>
      <c r="N14" s="149">
        <f t="shared" si="1"/>
        <v>13124.634085</v>
      </c>
      <c r="P14" s="8"/>
      <c r="Q14" s="96"/>
      <c r="R14" s="101"/>
      <c r="S14" s="101"/>
      <c r="T14" s="101"/>
      <c r="U14" s="38"/>
    </row>
    <row r="15" spans="1:21" s="7" customFormat="1" ht="12" customHeight="1" x14ac:dyDescent="0.2">
      <c r="A15" s="127" t="s">
        <v>72</v>
      </c>
      <c r="B15" s="217">
        <v>126.93528999999999</v>
      </c>
      <c r="C15" s="149">
        <v>113.68253</v>
      </c>
      <c r="D15" s="218">
        <v>121.01683</v>
      </c>
      <c r="E15" s="280">
        <v>0</v>
      </c>
      <c r="F15" s="280">
        <v>0</v>
      </c>
      <c r="G15" s="280">
        <v>0</v>
      </c>
      <c r="H15" s="279">
        <v>0</v>
      </c>
      <c r="I15" s="280">
        <v>0</v>
      </c>
      <c r="J15" s="281">
        <v>0</v>
      </c>
      <c r="K15" s="279">
        <v>0</v>
      </c>
      <c r="L15" s="280">
        <v>0</v>
      </c>
      <c r="M15" s="281">
        <v>0</v>
      </c>
      <c r="N15" s="149">
        <f t="shared" si="1"/>
        <v>361.63464999999997</v>
      </c>
      <c r="P15" s="8"/>
      <c r="Q15" s="96"/>
      <c r="R15" s="101"/>
      <c r="S15" s="101"/>
      <c r="T15" s="101"/>
      <c r="U15" s="38"/>
    </row>
    <row r="16" spans="1:21" s="7" customFormat="1" ht="12" customHeight="1" x14ac:dyDescent="0.2">
      <c r="A16" s="127" t="s">
        <v>36</v>
      </c>
      <c r="B16" s="217">
        <v>0</v>
      </c>
      <c r="C16" s="149">
        <v>0</v>
      </c>
      <c r="D16" s="218">
        <v>0</v>
      </c>
      <c r="E16" s="280">
        <v>0</v>
      </c>
      <c r="F16" s="280">
        <v>0</v>
      </c>
      <c r="G16" s="280">
        <v>0</v>
      </c>
      <c r="H16" s="279">
        <v>0</v>
      </c>
      <c r="I16" s="280">
        <v>0</v>
      </c>
      <c r="J16" s="281">
        <v>0</v>
      </c>
      <c r="K16" s="279">
        <v>0</v>
      </c>
      <c r="L16" s="280">
        <v>0</v>
      </c>
      <c r="M16" s="281">
        <v>0</v>
      </c>
      <c r="N16" s="149">
        <f t="shared" si="1"/>
        <v>0</v>
      </c>
      <c r="P16" s="8"/>
      <c r="Q16" s="96"/>
      <c r="R16" s="101"/>
      <c r="S16" s="101"/>
      <c r="T16" s="101"/>
      <c r="U16" s="38"/>
    </row>
    <row r="17" spans="1:21" s="7" customFormat="1" ht="12" customHeight="1" x14ac:dyDescent="0.2">
      <c r="A17" s="127" t="s">
        <v>35</v>
      </c>
      <c r="B17" s="217">
        <v>122.152715</v>
      </c>
      <c r="C17" s="149">
        <v>119.177014</v>
      </c>
      <c r="D17" s="218">
        <v>98.839094000000003</v>
      </c>
      <c r="E17" s="280">
        <v>0</v>
      </c>
      <c r="F17" s="280">
        <v>0</v>
      </c>
      <c r="G17" s="280">
        <v>0</v>
      </c>
      <c r="H17" s="279">
        <v>0</v>
      </c>
      <c r="I17" s="280">
        <v>0</v>
      </c>
      <c r="J17" s="281">
        <v>0</v>
      </c>
      <c r="K17" s="279">
        <v>0</v>
      </c>
      <c r="L17" s="280">
        <v>0</v>
      </c>
      <c r="M17" s="281">
        <v>0</v>
      </c>
      <c r="N17" s="149">
        <f t="shared" si="1"/>
        <v>340.16882299999997</v>
      </c>
      <c r="P17" s="8"/>
      <c r="Q17" s="96"/>
      <c r="R17" s="101"/>
      <c r="S17" s="101"/>
      <c r="T17" s="101"/>
      <c r="U17" s="38"/>
    </row>
    <row r="18" spans="1:21" s="7" customFormat="1" ht="12" customHeight="1" x14ac:dyDescent="0.2">
      <c r="A18" s="127" t="s">
        <v>34</v>
      </c>
      <c r="B18" s="217">
        <v>9.9789359999999991</v>
      </c>
      <c r="C18" s="149">
        <v>9.5715029999999999</v>
      </c>
      <c r="D18" s="218">
        <v>4.3192219999999999</v>
      </c>
      <c r="E18" s="280">
        <v>0</v>
      </c>
      <c r="F18" s="280">
        <v>0</v>
      </c>
      <c r="G18" s="280">
        <v>0</v>
      </c>
      <c r="H18" s="279">
        <v>0</v>
      </c>
      <c r="I18" s="280">
        <v>0</v>
      </c>
      <c r="J18" s="281">
        <v>0</v>
      </c>
      <c r="K18" s="279">
        <v>0</v>
      </c>
      <c r="L18" s="280">
        <v>0</v>
      </c>
      <c r="M18" s="281">
        <v>0</v>
      </c>
      <c r="N18" s="149">
        <f t="shared" si="1"/>
        <v>23.869660999999997</v>
      </c>
      <c r="P18" s="8"/>
      <c r="Q18" s="96"/>
      <c r="R18" s="101"/>
      <c r="S18" s="101"/>
      <c r="T18" s="101"/>
      <c r="U18" s="38"/>
    </row>
    <row r="19" spans="1:21" s="7" customFormat="1" ht="12" customHeight="1" x14ac:dyDescent="0.2">
      <c r="A19" s="127" t="s">
        <v>33</v>
      </c>
      <c r="B19" s="217">
        <v>375.69435699999997</v>
      </c>
      <c r="C19" s="149">
        <v>325.58203500000002</v>
      </c>
      <c r="D19" s="218">
        <v>294.47743099999997</v>
      </c>
      <c r="E19" s="280">
        <v>0</v>
      </c>
      <c r="F19" s="280">
        <v>0</v>
      </c>
      <c r="G19" s="280">
        <v>0</v>
      </c>
      <c r="H19" s="279">
        <v>0</v>
      </c>
      <c r="I19" s="280">
        <v>0</v>
      </c>
      <c r="J19" s="281">
        <v>0</v>
      </c>
      <c r="K19" s="279">
        <v>0</v>
      </c>
      <c r="L19" s="280">
        <v>0</v>
      </c>
      <c r="M19" s="281">
        <v>0</v>
      </c>
      <c r="N19" s="149">
        <f t="shared" si="1"/>
        <v>995.75382300000001</v>
      </c>
      <c r="P19" s="8"/>
      <c r="Q19" s="96"/>
      <c r="R19" s="101"/>
      <c r="S19" s="101"/>
      <c r="T19" s="101"/>
      <c r="U19" s="38"/>
    </row>
    <row r="20" spans="1:21" s="7" customFormat="1" ht="12" customHeight="1" x14ac:dyDescent="0.2">
      <c r="A20" s="127" t="s">
        <v>32</v>
      </c>
      <c r="B20" s="217">
        <v>220.09222299999996</v>
      </c>
      <c r="C20" s="149">
        <v>195.36588500000002</v>
      </c>
      <c r="D20" s="218">
        <v>190.431309</v>
      </c>
      <c r="E20" s="280">
        <v>0</v>
      </c>
      <c r="F20" s="280">
        <v>0</v>
      </c>
      <c r="G20" s="280">
        <v>0</v>
      </c>
      <c r="H20" s="279">
        <v>0</v>
      </c>
      <c r="I20" s="280">
        <v>0</v>
      </c>
      <c r="J20" s="281">
        <v>0</v>
      </c>
      <c r="K20" s="279">
        <v>0</v>
      </c>
      <c r="L20" s="280">
        <v>0</v>
      </c>
      <c r="M20" s="281">
        <v>0</v>
      </c>
      <c r="N20" s="149">
        <f t="shared" si="1"/>
        <v>605.88941699999998</v>
      </c>
      <c r="P20" s="8"/>
      <c r="Q20" s="96"/>
      <c r="R20" s="101"/>
      <c r="S20" s="101"/>
      <c r="T20" s="101"/>
      <c r="U20" s="38"/>
    </row>
    <row r="21" spans="1:21" s="7" customFormat="1" ht="12" customHeight="1" x14ac:dyDescent="0.2">
      <c r="A21" s="127" t="s">
        <v>3</v>
      </c>
      <c r="B21" s="217">
        <v>1.0940000000000001E-3</v>
      </c>
      <c r="C21" s="149">
        <v>1.6719999999999999E-3</v>
      </c>
      <c r="D21" s="218">
        <v>2.094E-2</v>
      </c>
      <c r="E21" s="280">
        <v>0</v>
      </c>
      <c r="F21" s="280">
        <v>0</v>
      </c>
      <c r="G21" s="280">
        <v>0</v>
      </c>
      <c r="H21" s="279">
        <v>0</v>
      </c>
      <c r="I21" s="280">
        <v>0</v>
      </c>
      <c r="J21" s="281">
        <v>0</v>
      </c>
      <c r="K21" s="279">
        <v>0</v>
      </c>
      <c r="L21" s="280">
        <v>0</v>
      </c>
      <c r="M21" s="281">
        <v>0</v>
      </c>
      <c r="N21" s="149">
        <f t="shared" si="1"/>
        <v>2.3706000000000001E-2</v>
      </c>
      <c r="P21" s="8"/>
      <c r="Q21" s="96"/>
      <c r="R21" s="101"/>
      <c r="S21" s="101"/>
      <c r="T21" s="101"/>
      <c r="U21" s="38"/>
    </row>
    <row r="22" spans="1:21" s="7" customFormat="1" ht="12" customHeight="1" x14ac:dyDescent="0.2">
      <c r="A22" s="127" t="s">
        <v>31</v>
      </c>
      <c r="B22" s="217">
        <v>55.618932000000001</v>
      </c>
      <c r="C22" s="149">
        <v>25.584150000000001</v>
      </c>
      <c r="D22" s="218">
        <v>8.1597780000000011</v>
      </c>
      <c r="E22" s="280">
        <v>0</v>
      </c>
      <c r="F22" s="280">
        <v>0</v>
      </c>
      <c r="G22" s="280">
        <v>0</v>
      </c>
      <c r="H22" s="279">
        <v>0</v>
      </c>
      <c r="I22" s="280">
        <v>0</v>
      </c>
      <c r="J22" s="281">
        <v>0</v>
      </c>
      <c r="K22" s="279">
        <v>0</v>
      </c>
      <c r="L22" s="280">
        <v>0</v>
      </c>
      <c r="M22" s="281">
        <v>0</v>
      </c>
      <c r="N22" s="149">
        <f>SUM(B22:M22)</f>
        <v>89.362859999999998</v>
      </c>
      <c r="P22" s="8"/>
      <c r="Q22" s="96"/>
      <c r="R22" s="101"/>
      <c r="S22" s="101"/>
      <c r="T22" s="101"/>
      <c r="U22" s="38"/>
    </row>
    <row r="23" spans="1:21" s="7" customFormat="1" ht="12" customHeight="1" x14ac:dyDescent="0.2">
      <c r="A23" s="127" t="s">
        <v>30</v>
      </c>
      <c r="B23" s="217">
        <v>3815.4184670000013</v>
      </c>
      <c r="C23" s="149">
        <v>2797.7839810000014</v>
      </c>
      <c r="D23" s="218">
        <v>2145.0783350000002</v>
      </c>
      <c r="E23" s="280">
        <v>0</v>
      </c>
      <c r="F23" s="280">
        <v>0</v>
      </c>
      <c r="G23" s="280">
        <v>0</v>
      </c>
      <c r="H23" s="279">
        <v>0</v>
      </c>
      <c r="I23" s="280">
        <v>0</v>
      </c>
      <c r="J23" s="281">
        <v>0</v>
      </c>
      <c r="K23" s="279">
        <v>0</v>
      </c>
      <c r="L23" s="280">
        <v>0</v>
      </c>
      <c r="M23" s="281">
        <v>0</v>
      </c>
      <c r="N23" s="149">
        <f>SUM(B23:M23)</f>
        <v>8758.280783000002</v>
      </c>
      <c r="P23" s="8"/>
      <c r="Q23" s="96"/>
      <c r="R23" s="101"/>
      <c r="S23" s="101"/>
      <c r="T23" s="101"/>
      <c r="U23" s="38"/>
    </row>
    <row r="24" spans="1:21" s="4" customFormat="1" ht="11.25" x14ac:dyDescent="0.2">
      <c r="N24" s="3"/>
      <c r="P24" s="106"/>
      <c r="Q24" s="106"/>
      <c r="R24" s="106"/>
      <c r="S24" s="106"/>
      <c r="T24" s="106"/>
      <c r="U24" s="107"/>
    </row>
    <row r="25" spans="1:21" s="7" customFormat="1" x14ac:dyDescent="0.2">
      <c r="A25" s="2"/>
      <c r="B25" s="260"/>
      <c r="C25" s="260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1"/>
    </row>
    <row r="26" spans="1:21" s="7" customFormat="1" x14ac:dyDescent="0.2">
      <c r="A26" s="95" t="s">
        <v>40</v>
      </c>
      <c r="B26" s="23">
        <v>3752.0199940000007</v>
      </c>
      <c r="C26" s="260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21" s="7" customFormat="1" x14ac:dyDescent="0.2">
      <c r="A27" s="95" t="s">
        <v>39</v>
      </c>
      <c r="B27" s="23">
        <v>164.45246</v>
      </c>
      <c r="C27" s="260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3"/>
    </row>
    <row r="28" spans="1:21" s="7" customFormat="1" x14ac:dyDescent="0.2">
      <c r="A28" s="95" t="s">
        <v>38</v>
      </c>
      <c r="B28" s="23">
        <v>2127.4685509999999</v>
      </c>
      <c r="C28" s="260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</row>
    <row r="29" spans="1:21" s="7" customFormat="1" x14ac:dyDescent="0.2">
      <c r="A29" s="95" t="s">
        <v>60</v>
      </c>
      <c r="B29" s="23">
        <v>7.0137959999999993</v>
      </c>
      <c r="C29" s="260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Q29" s="8"/>
    </row>
    <row r="30" spans="1:21" s="7" customFormat="1" x14ac:dyDescent="0.2">
      <c r="A30" s="95" t="s">
        <v>61</v>
      </c>
      <c r="B30" s="23">
        <v>7.9883199999999999</v>
      </c>
      <c r="C30" s="260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21" s="7" customFormat="1" x14ac:dyDescent="0.2">
      <c r="A31" s="95" t="s">
        <v>62</v>
      </c>
      <c r="B31" s="23">
        <v>0.109901</v>
      </c>
      <c r="C31" s="260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21" s="7" customFormat="1" x14ac:dyDescent="0.2">
      <c r="A32" s="95" t="s">
        <v>37</v>
      </c>
      <c r="B32" s="23">
        <v>13124.634085</v>
      </c>
      <c r="C32" s="260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s="7" customFormat="1" x14ac:dyDescent="0.2">
      <c r="A33" s="95" t="s">
        <v>72</v>
      </c>
      <c r="B33" s="23">
        <v>361.63464999999997</v>
      </c>
      <c r="C33" s="260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s="7" customFormat="1" x14ac:dyDescent="0.2">
      <c r="A34" s="95" t="s">
        <v>36</v>
      </c>
      <c r="B34" s="23">
        <v>0</v>
      </c>
      <c r="C34" s="260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s="7" customFormat="1" x14ac:dyDescent="0.2">
      <c r="A35" s="95" t="s">
        <v>35</v>
      </c>
      <c r="B35" s="23">
        <v>340.16882299999997</v>
      </c>
      <c r="C35" s="260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s="7" customFormat="1" x14ac:dyDescent="0.2">
      <c r="A36" s="95" t="s">
        <v>34</v>
      </c>
      <c r="B36" s="23">
        <v>23.869660999999997</v>
      </c>
      <c r="C36" s="260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s="7" customFormat="1" x14ac:dyDescent="0.2">
      <c r="A37" s="95" t="s">
        <v>33</v>
      </c>
      <c r="B37" s="23">
        <v>995.75382300000001</v>
      </c>
      <c r="C37" s="260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s="7" customFormat="1" x14ac:dyDescent="0.2">
      <c r="A38" s="95" t="s">
        <v>32</v>
      </c>
      <c r="B38" s="23">
        <v>605.88941699999998</v>
      </c>
      <c r="C38" s="260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s="7" customFormat="1" x14ac:dyDescent="0.2">
      <c r="A39" s="95" t="s">
        <v>3</v>
      </c>
      <c r="B39" s="23">
        <v>2.3706000000000001E-2</v>
      </c>
      <c r="C39" s="260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s="7" customFormat="1" x14ac:dyDescent="0.2">
      <c r="A40" s="95" t="s">
        <v>31</v>
      </c>
      <c r="B40" s="23">
        <v>89.362859999999998</v>
      </c>
      <c r="C40" s="260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s="7" customFormat="1" x14ac:dyDescent="0.2">
      <c r="A41" s="95" t="s">
        <v>30</v>
      </c>
      <c r="B41" s="23">
        <v>8758.280783000002</v>
      </c>
      <c r="C41" s="260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s="7" customFormat="1" x14ac:dyDescent="0.2">
      <c r="A42" s="2"/>
      <c r="B42" s="260"/>
      <c r="C42" s="260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s="7" customFormat="1" x14ac:dyDescent="0.2">
      <c r="A43" s="2"/>
      <c r="B43" s="260"/>
      <c r="C43" s="260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s="7" customFormat="1" x14ac:dyDescent="0.2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s="7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mergeCells count="11">
    <mergeCell ref="N6:N7"/>
    <mergeCell ref="K6:M6"/>
    <mergeCell ref="H6:J6"/>
    <mergeCell ref="A4:A5"/>
    <mergeCell ref="A6:A7"/>
    <mergeCell ref="B6:D6"/>
    <mergeCell ref="E6:G6"/>
    <mergeCell ref="B4:D4"/>
    <mergeCell ref="E4:G4"/>
    <mergeCell ref="H4:J4"/>
    <mergeCell ref="K4:M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5"/>
  <dimension ref="A1:U35"/>
  <sheetViews>
    <sheetView showGridLines="0" zoomScaleNormal="100" zoomScaleSheetLayoutView="100" workbookViewId="0">
      <selection activeCell="Q12" sqref="Q12"/>
    </sheetView>
  </sheetViews>
  <sheetFormatPr defaultColWidth="9.140625" defaultRowHeight="12" x14ac:dyDescent="0.2"/>
  <cols>
    <col min="1" max="1" width="18.85546875" style="7" customWidth="1"/>
    <col min="2" max="13" width="9.5703125" style="7" customWidth="1"/>
    <col min="14" max="14" width="10.42578125" style="7" customWidth="1"/>
    <col min="15" max="16384" width="9.140625" style="7"/>
  </cols>
  <sheetData>
    <row r="1" spans="1:21" ht="18" x14ac:dyDescent="0.25">
      <c r="A1" s="185" t="s">
        <v>244</v>
      </c>
      <c r="N1" s="188" t="str">
        <f>'3'!N1</f>
        <v>IV. čtvrtletí 2023</v>
      </c>
    </row>
    <row r="2" spans="1:21" ht="6" customHeight="1" x14ac:dyDescent="0.2"/>
    <row r="3" spans="1:21" x14ac:dyDescent="0.2">
      <c r="A3" s="305">
        <v>2026</v>
      </c>
      <c r="B3" s="306" t="s">
        <v>42</v>
      </c>
      <c r="C3" s="307"/>
      <c r="D3" s="308"/>
      <c r="E3" s="306" t="s">
        <v>43</v>
      </c>
      <c r="F3" s="307"/>
      <c r="G3" s="308"/>
      <c r="H3" s="306" t="s">
        <v>44</v>
      </c>
      <c r="I3" s="307"/>
      <c r="J3" s="308"/>
      <c r="K3" s="306" t="s">
        <v>45</v>
      </c>
      <c r="L3" s="307"/>
      <c r="M3" s="308"/>
      <c r="N3" s="168" t="s">
        <v>7</v>
      </c>
    </row>
    <row r="4" spans="1:21" x14ac:dyDescent="0.2">
      <c r="A4" s="305"/>
      <c r="B4" s="215" t="s">
        <v>8</v>
      </c>
      <c r="C4" s="153" t="s">
        <v>9</v>
      </c>
      <c r="D4" s="216" t="s">
        <v>10</v>
      </c>
      <c r="E4" s="215" t="s">
        <v>11</v>
      </c>
      <c r="F4" s="153" t="s">
        <v>12</v>
      </c>
      <c r="G4" s="216" t="s">
        <v>13</v>
      </c>
      <c r="H4" s="215" t="s">
        <v>14</v>
      </c>
      <c r="I4" s="153" t="s">
        <v>15</v>
      </c>
      <c r="J4" s="216" t="s">
        <v>16</v>
      </c>
      <c r="K4" s="215" t="s">
        <v>17</v>
      </c>
      <c r="L4" s="153" t="s">
        <v>18</v>
      </c>
      <c r="M4" s="216" t="s">
        <v>19</v>
      </c>
      <c r="N4" s="154"/>
    </row>
    <row r="5" spans="1:21" x14ac:dyDescent="0.2">
      <c r="A5" s="310" t="s">
        <v>116</v>
      </c>
      <c r="B5" s="311">
        <f>SUM(B6:D6)</f>
        <v>30358.670830000003</v>
      </c>
      <c r="C5" s="312"/>
      <c r="D5" s="313"/>
      <c r="E5" s="315">
        <f t="shared" ref="E5" si="0">SUM(E6:G6)</f>
        <v>0</v>
      </c>
      <c r="F5" s="314"/>
      <c r="G5" s="316"/>
      <c r="H5" s="315">
        <f t="shared" ref="H5" si="1">SUM(H6:J6)</f>
        <v>0</v>
      </c>
      <c r="I5" s="314"/>
      <c r="J5" s="316"/>
      <c r="K5" s="315">
        <f t="shared" ref="K5" si="2">SUM(K6:M6)</f>
        <v>0</v>
      </c>
      <c r="L5" s="314"/>
      <c r="M5" s="316"/>
      <c r="N5" s="297">
        <f>SUM(N7:N20)</f>
        <v>30358.670829999999</v>
      </c>
    </row>
    <row r="6" spans="1:21" x14ac:dyDescent="0.2">
      <c r="A6" s="310"/>
      <c r="B6" s="221">
        <f>SUM(B7:B20)</f>
        <v>12753.944155000003</v>
      </c>
      <c r="C6" s="155">
        <f t="shared" ref="C6:M6" si="3">SUM(C7:C20)</f>
        <v>9639.3111130000016</v>
      </c>
      <c r="D6" s="222">
        <f t="shared" si="3"/>
        <v>7965.4155620000001</v>
      </c>
      <c r="E6" s="285">
        <f t="shared" si="3"/>
        <v>0</v>
      </c>
      <c r="F6" s="286">
        <f t="shared" si="3"/>
        <v>0</v>
      </c>
      <c r="G6" s="287">
        <f t="shared" si="3"/>
        <v>0</v>
      </c>
      <c r="H6" s="285">
        <f t="shared" si="3"/>
        <v>0</v>
      </c>
      <c r="I6" s="286">
        <f t="shared" si="3"/>
        <v>0</v>
      </c>
      <c r="J6" s="287">
        <f t="shared" si="3"/>
        <v>0</v>
      </c>
      <c r="K6" s="285">
        <f t="shared" si="3"/>
        <v>0</v>
      </c>
      <c r="L6" s="286">
        <f t="shared" si="3"/>
        <v>0</v>
      </c>
      <c r="M6" s="287">
        <f t="shared" si="3"/>
        <v>0</v>
      </c>
      <c r="N6" s="297"/>
      <c r="P6" s="60"/>
      <c r="Q6" s="60"/>
      <c r="R6" s="60"/>
      <c r="S6" s="60"/>
      <c r="T6" s="60"/>
      <c r="U6" s="38"/>
    </row>
    <row r="7" spans="1:21" x14ac:dyDescent="0.2">
      <c r="A7" s="127" t="s">
        <v>128</v>
      </c>
      <c r="B7" s="223">
        <v>674.05348200000003</v>
      </c>
      <c r="C7" s="156">
        <v>459.50912100000011</v>
      </c>
      <c r="D7" s="224">
        <v>377.51179999999988</v>
      </c>
      <c r="E7" s="288">
        <v>0</v>
      </c>
      <c r="F7" s="289">
        <v>0</v>
      </c>
      <c r="G7" s="290">
        <v>0</v>
      </c>
      <c r="H7" s="288">
        <v>0</v>
      </c>
      <c r="I7" s="289">
        <v>0</v>
      </c>
      <c r="J7" s="290">
        <v>0</v>
      </c>
      <c r="K7" s="288">
        <v>0</v>
      </c>
      <c r="L7" s="289">
        <v>0</v>
      </c>
      <c r="M7" s="290">
        <v>0</v>
      </c>
      <c r="N7" s="149">
        <f t="shared" ref="N7:N20" si="4">SUM(B7:M7)</f>
        <v>1511.0744030000001</v>
      </c>
      <c r="P7" s="8"/>
      <c r="Q7" s="101"/>
      <c r="R7" s="101"/>
      <c r="S7" s="101"/>
      <c r="T7" s="101"/>
      <c r="U7" s="38"/>
    </row>
    <row r="8" spans="1:21" x14ac:dyDescent="0.2">
      <c r="A8" s="127" t="s">
        <v>99</v>
      </c>
      <c r="B8" s="223">
        <v>724.14952800000037</v>
      </c>
      <c r="C8" s="156">
        <v>526.59657500000003</v>
      </c>
      <c r="D8" s="224">
        <v>448.24790599999989</v>
      </c>
      <c r="E8" s="288">
        <v>0</v>
      </c>
      <c r="F8" s="289">
        <v>0</v>
      </c>
      <c r="G8" s="290">
        <v>0</v>
      </c>
      <c r="H8" s="288">
        <v>0</v>
      </c>
      <c r="I8" s="289">
        <v>0</v>
      </c>
      <c r="J8" s="290">
        <v>0</v>
      </c>
      <c r="K8" s="288">
        <v>0</v>
      </c>
      <c r="L8" s="289">
        <v>0</v>
      </c>
      <c r="M8" s="290">
        <v>0</v>
      </c>
      <c r="N8" s="149">
        <f t="shared" si="4"/>
        <v>1698.9940090000002</v>
      </c>
      <c r="P8" s="8"/>
      <c r="Q8" s="101"/>
      <c r="R8" s="101"/>
      <c r="S8" s="101"/>
      <c r="T8" s="101"/>
      <c r="U8" s="38"/>
    </row>
    <row r="9" spans="1:21" x14ac:dyDescent="0.2">
      <c r="A9" s="127" t="s">
        <v>100</v>
      </c>
      <c r="B9" s="223">
        <v>889.70778899999959</v>
      </c>
      <c r="C9" s="156">
        <v>668.3780730000002</v>
      </c>
      <c r="D9" s="224">
        <v>484.23795400000012</v>
      </c>
      <c r="E9" s="288">
        <v>0</v>
      </c>
      <c r="F9" s="289">
        <v>0</v>
      </c>
      <c r="G9" s="290">
        <v>0</v>
      </c>
      <c r="H9" s="288">
        <v>0</v>
      </c>
      <c r="I9" s="289">
        <v>0</v>
      </c>
      <c r="J9" s="290">
        <v>0</v>
      </c>
      <c r="K9" s="288">
        <v>0</v>
      </c>
      <c r="L9" s="289">
        <v>0</v>
      </c>
      <c r="M9" s="290">
        <v>0</v>
      </c>
      <c r="N9" s="149">
        <f t="shared" si="4"/>
        <v>2042.3238160000001</v>
      </c>
      <c r="P9" s="8"/>
      <c r="Q9" s="101"/>
      <c r="R9" s="101"/>
      <c r="S9" s="101"/>
      <c r="T9" s="101"/>
      <c r="U9" s="38"/>
    </row>
    <row r="10" spans="1:21" x14ac:dyDescent="0.2">
      <c r="A10" s="127" t="s">
        <v>101</v>
      </c>
      <c r="B10" s="223">
        <v>519.35461199999997</v>
      </c>
      <c r="C10" s="156">
        <v>386.15507100000002</v>
      </c>
      <c r="D10" s="224">
        <v>347.11022900000006</v>
      </c>
      <c r="E10" s="288">
        <v>0</v>
      </c>
      <c r="F10" s="289">
        <v>0</v>
      </c>
      <c r="G10" s="290">
        <v>0</v>
      </c>
      <c r="H10" s="288">
        <v>0</v>
      </c>
      <c r="I10" s="289">
        <v>0</v>
      </c>
      <c r="J10" s="290">
        <v>0</v>
      </c>
      <c r="K10" s="288">
        <v>0</v>
      </c>
      <c r="L10" s="289">
        <v>0</v>
      </c>
      <c r="M10" s="290">
        <v>0</v>
      </c>
      <c r="N10" s="149">
        <f t="shared" si="4"/>
        <v>1252.6199120000001</v>
      </c>
      <c r="P10" s="8"/>
      <c r="Q10" s="101"/>
      <c r="R10" s="101"/>
      <c r="S10" s="101"/>
      <c r="T10" s="101"/>
      <c r="U10" s="38"/>
    </row>
    <row r="11" spans="1:21" x14ac:dyDescent="0.2">
      <c r="A11" s="127" t="s">
        <v>127</v>
      </c>
      <c r="B11" s="223">
        <v>279.03008699999992</v>
      </c>
      <c r="C11" s="156">
        <v>212.71354900000003</v>
      </c>
      <c r="D11" s="224">
        <v>173.48054100000004</v>
      </c>
      <c r="E11" s="288">
        <v>0</v>
      </c>
      <c r="F11" s="289">
        <v>0</v>
      </c>
      <c r="G11" s="290">
        <v>0</v>
      </c>
      <c r="H11" s="288">
        <v>0</v>
      </c>
      <c r="I11" s="289">
        <v>0</v>
      </c>
      <c r="J11" s="290">
        <v>0</v>
      </c>
      <c r="K11" s="288">
        <v>0</v>
      </c>
      <c r="L11" s="289">
        <v>0</v>
      </c>
      <c r="M11" s="290">
        <v>0</v>
      </c>
      <c r="N11" s="149">
        <f t="shared" si="4"/>
        <v>665.22417699999994</v>
      </c>
      <c r="P11" s="8"/>
      <c r="Q11" s="101"/>
      <c r="R11" s="101"/>
      <c r="S11" s="101"/>
      <c r="T11" s="101"/>
      <c r="U11" s="38"/>
    </row>
    <row r="12" spans="1:21" x14ac:dyDescent="0.2">
      <c r="A12" s="127" t="s">
        <v>102</v>
      </c>
      <c r="B12" s="223">
        <v>415.32728600000002</v>
      </c>
      <c r="C12" s="156">
        <v>334.84544899999997</v>
      </c>
      <c r="D12" s="224">
        <v>278.87328499999995</v>
      </c>
      <c r="E12" s="288">
        <v>0</v>
      </c>
      <c r="F12" s="289">
        <v>0</v>
      </c>
      <c r="G12" s="290">
        <v>0</v>
      </c>
      <c r="H12" s="288">
        <v>0</v>
      </c>
      <c r="I12" s="289">
        <v>0</v>
      </c>
      <c r="J12" s="290">
        <v>0</v>
      </c>
      <c r="K12" s="288">
        <v>0</v>
      </c>
      <c r="L12" s="289">
        <v>0</v>
      </c>
      <c r="M12" s="290">
        <v>0</v>
      </c>
      <c r="N12" s="149">
        <f t="shared" si="4"/>
        <v>1029.04602</v>
      </c>
      <c r="P12" s="8"/>
      <c r="Q12" s="101"/>
      <c r="R12" s="101"/>
      <c r="S12" s="101"/>
      <c r="T12" s="101"/>
      <c r="U12" s="38"/>
    </row>
    <row r="13" spans="1:21" x14ac:dyDescent="0.2">
      <c r="A13" s="127" t="s">
        <v>103</v>
      </c>
      <c r="B13" s="223">
        <v>310.96198800000002</v>
      </c>
      <c r="C13" s="156">
        <v>236.44958099999997</v>
      </c>
      <c r="D13" s="224">
        <v>190.72623400000003</v>
      </c>
      <c r="E13" s="288">
        <v>0</v>
      </c>
      <c r="F13" s="289">
        <v>0</v>
      </c>
      <c r="G13" s="290">
        <v>0</v>
      </c>
      <c r="H13" s="288">
        <v>0</v>
      </c>
      <c r="I13" s="289">
        <v>0</v>
      </c>
      <c r="J13" s="290">
        <v>0</v>
      </c>
      <c r="K13" s="288">
        <v>0</v>
      </c>
      <c r="L13" s="289">
        <v>0</v>
      </c>
      <c r="M13" s="290">
        <v>0</v>
      </c>
      <c r="N13" s="149">
        <f t="shared" si="4"/>
        <v>738.13780300000008</v>
      </c>
      <c r="P13" s="8"/>
      <c r="Q13" s="101"/>
      <c r="R13" s="101"/>
      <c r="S13" s="101"/>
      <c r="T13" s="101"/>
      <c r="U13" s="38"/>
    </row>
    <row r="14" spans="1:21" x14ac:dyDescent="0.2">
      <c r="A14" s="127" t="s">
        <v>104</v>
      </c>
      <c r="B14" s="223">
        <v>1866.1065350000001</v>
      </c>
      <c r="C14" s="156">
        <v>1465.4963770000004</v>
      </c>
      <c r="D14" s="224">
        <v>1071.7272759999998</v>
      </c>
      <c r="E14" s="288">
        <v>0</v>
      </c>
      <c r="F14" s="289">
        <v>0</v>
      </c>
      <c r="G14" s="290">
        <v>0</v>
      </c>
      <c r="H14" s="288">
        <v>0</v>
      </c>
      <c r="I14" s="289">
        <v>0</v>
      </c>
      <c r="J14" s="290">
        <v>0</v>
      </c>
      <c r="K14" s="288">
        <v>0</v>
      </c>
      <c r="L14" s="289">
        <v>0</v>
      </c>
      <c r="M14" s="290">
        <v>0</v>
      </c>
      <c r="N14" s="149">
        <f t="shared" si="4"/>
        <v>4403.3301879999999</v>
      </c>
      <c r="P14" s="8"/>
      <c r="Q14" s="101"/>
      <c r="R14" s="101"/>
      <c r="S14" s="101"/>
      <c r="T14" s="101"/>
      <c r="U14" s="38"/>
    </row>
    <row r="15" spans="1:21" x14ac:dyDescent="0.2">
      <c r="A15" s="127" t="s">
        <v>105</v>
      </c>
      <c r="B15" s="223">
        <v>525.41791300000011</v>
      </c>
      <c r="C15" s="156">
        <v>413.401723</v>
      </c>
      <c r="D15" s="224">
        <v>301.57514499999996</v>
      </c>
      <c r="E15" s="288">
        <v>0</v>
      </c>
      <c r="F15" s="289">
        <v>0</v>
      </c>
      <c r="G15" s="290">
        <v>0</v>
      </c>
      <c r="H15" s="288">
        <v>0</v>
      </c>
      <c r="I15" s="289">
        <v>0</v>
      </c>
      <c r="J15" s="290">
        <v>0</v>
      </c>
      <c r="K15" s="288">
        <v>0</v>
      </c>
      <c r="L15" s="289">
        <v>0</v>
      </c>
      <c r="M15" s="290">
        <v>0</v>
      </c>
      <c r="N15" s="149">
        <f t="shared" si="4"/>
        <v>1240.3947810000002</v>
      </c>
      <c r="P15" s="8"/>
      <c r="Q15" s="101"/>
      <c r="R15" s="101"/>
      <c r="S15" s="101"/>
      <c r="T15" s="101"/>
      <c r="U15" s="38"/>
    </row>
    <row r="16" spans="1:21" x14ac:dyDescent="0.2">
      <c r="A16" s="127" t="s">
        <v>106</v>
      </c>
      <c r="B16" s="223">
        <v>771.6087960000001</v>
      </c>
      <c r="C16" s="156">
        <v>559.91600199999993</v>
      </c>
      <c r="D16" s="224">
        <v>449.67803500000002</v>
      </c>
      <c r="E16" s="288">
        <v>0</v>
      </c>
      <c r="F16" s="289">
        <v>0</v>
      </c>
      <c r="G16" s="290">
        <v>0</v>
      </c>
      <c r="H16" s="288">
        <v>0</v>
      </c>
      <c r="I16" s="289">
        <v>0</v>
      </c>
      <c r="J16" s="290">
        <v>0</v>
      </c>
      <c r="K16" s="288">
        <v>0</v>
      </c>
      <c r="L16" s="289">
        <v>0</v>
      </c>
      <c r="M16" s="290">
        <v>0</v>
      </c>
      <c r="N16" s="149">
        <f t="shared" si="4"/>
        <v>1781.2028329999998</v>
      </c>
      <c r="P16" s="8"/>
      <c r="Q16" s="101"/>
      <c r="R16" s="101"/>
      <c r="S16" s="101"/>
      <c r="T16" s="101"/>
      <c r="U16" s="38"/>
    </row>
    <row r="17" spans="1:21" x14ac:dyDescent="0.2">
      <c r="A17" s="127" t="s">
        <v>107</v>
      </c>
      <c r="B17" s="223">
        <v>690.99453500000004</v>
      </c>
      <c r="C17" s="156">
        <v>511.42043300000006</v>
      </c>
      <c r="D17" s="224">
        <v>428.56919299999987</v>
      </c>
      <c r="E17" s="288">
        <v>0</v>
      </c>
      <c r="F17" s="289">
        <v>0</v>
      </c>
      <c r="G17" s="290">
        <v>0</v>
      </c>
      <c r="H17" s="288">
        <v>0</v>
      </c>
      <c r="I17" s="289">
        <v>0</v>
      </c>
      <c r="J17" s="290">
        <v>0</v>
      </c>
      <c r="K17" s="288">
        <v>0</v>
      </c>
      <c r="L17" s="289">
        <v>0</v>
      </c>
      <c r="M17" s="290">
        <v>0</v>
      </c>
      <c r="N17" s="149">
        <f t="shared" si="4"/>
        <v>1630.9841609999999</v>
      </c>
      <c r="P17" s="8"/>
      <c r="Q17" s="101"/>
      <c r="R17" s="101"/>
      <c r="S17" s="101"/>
      <c r="T17" s="101"/>
      <c r="U17" s="38"/>
    </row>
    <row r="18" spans="1:21" x14ac:dyDescent="0.2">
      <c r="A18" s="127" t="s">
        <v>108</v>
      </c>
      <c r="B18" s="223">
        <v>2890.0978040000009</v>
      </c>
      <c r="C18" s="156">
        <v>2151.4178340000003</v>
      </c>
      <c r="D18" s="224">
        <v>1909.7144639999992</v>
      </c>
      <c r="E18" s="288">
        <v>0</v>
      </c>
      <c r="F18" s="289">
        <v>0</v>
      </c>
      <c r="G18" s="290">
        <v>0</v>
      </c>
      <c r="H18" s="288">
        <v>0</v>
      </c>
      <c r="I18" s="289">
        <v>0</v>
      </c>
      <c r="J18" s="290">
        <v>0</v>
      </c>
      <c r="K18" s="288">
        <v>0</v>
      </c>
      <c r="L18" s="289">
        <v>0</v>
      </c>
      <c r="M18" s="290">
        <v>0</v>
      </c>
      <c r="N18" s="149">
        <f t="shared" si="4"/>
        <v>6951.2301019999995</v>
      </c>
      <c r="P18" s="8"/>
      <c r="Q18" s="101"/>
      <c r="R18" s="101"/>
      <c r="S18" s="101"/>
      <c r="T18" s="101"/>
      <c r="U18" s="38"/>
    </row>
    <row r="19" spans="1:21" x14ac:dyDescent="0.2">
      <c r="A19" s="127" t="s">
        <v>109</v>
      </c>
      <c r="B19" s="223">
        <v>1682.2213860000002</v>
      </c>
      <c r="C19" s="156">
        <v>1299.0830710000002</v>
      </c>
      <c r="D19" s="224">
        <v>1179.4252499999998</v>
      </c>
      <c r="E19" s="288">
        <v>0</v>
      </c>
      <c r="F19" s="289">
        <v>0</v>
      </c>
      <c r="G19" s="290">
        <v>0</v>
      </c>
      <c r="H19" s="288">
        <v>0</v>
      </c>
      <c r="I19" s="289">
        <v>0</v>
      </c>
      <c r="J19" s="290">
        <v>0</v>
      </c>
      <c r="K19" s="288">
        <v>0</v>
      </c>
      <c r="L19" s="289">
        <v>0</v>
      </c>
      <c r="M19" s="290">
        <v>0</v>
      </c>
      <c r="N19" s="149">
        <f t="shared" si="4"/>
        <v>4160.7297070000004</v>
      </c>
      <c r="P19" s="8"/>
      <c r="Q19" s="101"/>
      <c r="R19" s="101"/>
      <c r="S19" s="101"/>
      <c r="T19" s="101"/>
      <c r="U19" s="38"/>
    </row>
    <row r="20" spans="1:21" x14ac:dyDescent="0.2">
      <c r="A20" s="127" t="s">
        <v>110</v>
      </c>
      <c r="B20" s="223">
        <v>514.91241400000001</v>
      </c>
      <c r="C20" s="156">
        <v>413.92825399999998</v>
      </c>
      <c r="D20" s="224">
        <v>324.53825000000001</v>
      </c>
      <c r="E20" s="288">
        <v>0</v>
      </c>
      <c r="F20" s="289">
        <v>0</v>
      </c>
      <c r="G20" s="290">
        <v>0</v>
      </c>
      <c r="H20" s="288">
        <v>0</v>
      </c>
      <c r="I20" s="289">
        <v>0</v>
      </c>
      <c r="J20" s="290">
        <v>0</v>
      </c>
      <c r="K20" s="288">
        <v>0</v>
      </c>
      <c r="L20" s="289">
        <v>0</v>
      </c>
      <c r="M20" s="290">
        <v>0</v>
      </c>
      <c r="N20" s="149">
        <f t="shared" si="4"/>
        <v>1253.3789180000001</v>
      </c>
      <c r="P20" s="8"/>
      <c r="Q20" s="101"/>
      <c r="R20" s="101"/>
      <c r="S20" s="101"/>
      <c r="T20" s="101"/>
      <c r="U20" s="38"/>
    </row>
    <row r="21" spans="1:21" x14ac:dyDescent="0.2">
      <c r="A21" s="4"/>
      <c r="N21" s="3"/>
      <c r="P21" s="1"/>
      <c r="Q21" s="1"/>
      <c r="R21" s="1"/>
      <c r="S21" s="1"/>
      <c r="T21" s="1"/>
      <c r="U21" s="111"/>
    </row>
    <row r="22" spans="1:21" x14ac:dyDescent="0.2">
      <c r="A22" s="10" t="s">
        <v>128</v>
      </c>
      <c r="B22" s="23">
        <v>1511.0744030000001</v>
      </c>
      <c r="P22" s="8"/>
      <c r="U22" s="107"/>
    </row>
    <row r="23" spans="1:21" x14ac:dyDescent="0.2">
      <c r="A23" s="10" t="s">
        <v>99</v>
      </c>
      <c r="B23" s="23">
        <v>1698.9940090000002</v>
      </c>
    </row>
    <row r="24" spans="1:21" x14ac:dyDescent="0.2">
      <c r="A24" s="10" t="s">
        <v>100</v>
      </c>
      <c r="B24" s="23">
        <v>2042.3238160000001</v>
      </c>
    </row>
    <row r="25" spans="1:21" x14ac:dyDescent="0.2">
      <c r="A25" s="10" t="s">
        <v>101</v>
      </c>
      <c r="B25" s="23">
        <v>1252.6199120000001</v>
      </c>
    </row>
    <row r="26" spans="1:21" x14ac:dyDescent="0.2">
      <c r="A26" s="10" t="s">
        <v>127</v>
      </c>
      <c r="B26" s="23">
        <v>665.22417699999994</v>
      </c>
    </row>
    <row r="27" spans="1:21" x14ac:dyDescent="0.2">
      <c r="A27" s="10" t="s">
        <v>102</v>
      </c>
      <c r="B27" s="23">
        <v>1029.04602</v>
      </c>
    </row>
    <row r="28" spans="1:21" x14ac:dyDescent="0.2">
      <c r="A28" s="10" t="s">
        <v>103</v>
      </c>
      <c r="B28" s="23">
        <v>738.13780300000008</v>
      </c>
    </row>
    <row r="29" spans="1:21" x14ac:dyDescent="0.2">
      <c r="A29" s="10" t="s">
        <v>104</v>
      </c>
      <c r="B29" s="23">
        <v>4403.3301879999999</v>
      </c>
    </row>
    <row r="30" spans="1:21" x14ac:dyDescent="0.2">
      <c r="A30" s="10" t="s">
        <v>105</v>
      </c>
      <c r="B30" s="23">
        <v>1240.3947810000002</v>
      </c>
    </row>
    <row r="31" spans="1:21" x14ac:dyDescent="0.2">
      <c r="A31" s="10" t="s">
        <v>106</v>
      </c>
      <c r="B31" s="23">
        <v>1781.2028329999998</v>
      </c>
    </row>
    <row r="32" spans="1:21" x14ac:dyDescent="0.2">
      <c r="A32" s="10" t="s">
        <v>107</v>
      </c>
      <c r="B32" s="23">
        <v>1630.9841609999999</v>
      </c>
    </row>
    <row r="33" spans="1:2" x14ac:dyDescent="0.2">
      <c r="A33" s="10" t="s">
        <v>108</v>
      </c>
      <c r="B33" s="23">
        <v>6951.2301019999995</v>
      </c>
    </row>
    <row r="34" spans="1:2" x14ac:dyDescent="0.2">
      <c r="A34" s="10" t="s">
        <v>109</v>
      </c>
      <c r="B34" s="23">
        <v>4160.7297070000004</v>
      </c>
    </row>
    <row r="35" spans="1:2" x14ac:dyDescent="0.2">
      <c r="A35" s="10" t="s">
        <v>110</v>
      </c>
      <c r="B35" s="23">
        <v>1253.3789180000001</v>
      </c>
    </row>
  </sheetData>
  <sortState xmlns:xlrd2="http://schemas.microsoft.com/office/spreadsheetml/2017/richdata2" ref="A7:N20">
    <sortCondition ref="A7"/>
  </sortState>
  <mergeCells count="11">
    <mergeCell ref="N5:N6"/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6"/>
  <dimension ref="A1:T42"/>
  <sheetViews>
    <sheetView showGridLines="0" topLeftCell="A7" zoomScaleNormal="100" zoomScaleSheetLayoutView="100" workbookViewId="0">
      <selection activeCell="W31" sqref="W31"/>
    </sheetView>
  </sheetViews>
  <sheetFormatPr defaultColWidth="9.140625" defaultRowHeight="12.75" x14ac:dyDescent="0.2"/>
  <cols>
    <col min="1" max="1" width="30.85546875" style="2" customWidth="1"/>
    <col min="2" max="15" width="7.42578125" style="2" customWidth="1"/>
    <col min="16" max="16" width="9.140625" style="2" customWidth="1"/>
    <col min="17" max="16384" width="9.140625" style="2"/>
  </cols>
  <sheetData>
    <row r="1" spans="1:20" s="60" customFormat="1" ht="18" x14ac:dyDescent="0.25">
      <c r="A1" s="185" t="s">
        <v>329</v>
      </c>
      <c r="B1" s="21"/>
      <c r="C1" s="21"/>
      <c r="D1" s="21"/>
      <c r="E1" s="21"/>
      <c r="G1" s="21"/>
      <c r="H1" s="21"/>
      <c r="I1" s="21"/>
      <c r="J1" s="21"/>
      <c r="K1" s="21"/>
      <c r="L1" s="21"/>
      <c r="M1" s="21"/>
      <c r="N1" s="21"/>
      <c r="P1" s="188" t="str">
        <f>'3'!N1</f>
        <v>IV. čtvrtletí 2023</v>
      </c>
    </row>
    <row r="2" spans="1:20" s="7" customFormat="1" ht="6" customHeight="1" x14ac:dyDescent="0.2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20" s="7" customFormat="1" ht="12" customHeight="1" x14ac:dyDescent="0.2">
      <c r="A3" s="171">
        <v>2026</v>
      </c>
      <c r="B3" s="157" t="s">
        <v>85</v>
      </c>
      <c r="C3" s="157" t="s">
        <v>76</v>
      </c>
      <c r="D3" s="157" t="s">
        <v>77</v>
      </c>
      <c r="E3" s="157" t="s">
        <v>78</v>
      </c>
      <c r="F3" s="157" t="s">
        <v>88</v>
      </c>
      <c r="G3" s="157" t="s">
        <v>79</v>
      </c>
      <c r="H3" s="157" t="s">
        <v>80</v>
      </c>
      <c r="I3" s="157" t="s">
        <v>81</v>
      </c>
      <c r="J3" s="157" t="s">
        <v>82</v>
      </c>
      <c r="K3" s="157" t="s">
        <v>83</v>
      </c>
      <c r="L3" s="157" t="s">
        <v>84</v>
      </c>
      <c r="M3" s="157" t="s">
        <v>86</v>
      </c>
      <c r="N3" s="157" t="s">
        <v>87</v>
      </c>
      <c r="O3" s="157" t="s">
        <v>89</v>
      </c>
      <c r="P3" s="157" t="s">
        <v>7</v>
      </c>
    </row>
    <row r="4" spans="1:20" s="7" customFormat="1" ht="12" customHeight="1" x14ac:dyDescent="0.2">
      <c r="A4" s="128" t="s">
        <v>116</v>
      </c>
      <c r="B4" s="152">
        <f>SUM(B5:B20)</f>
        <v>1511.0744029999992</v>
      </c>
      <c r="C4" s="152">
        <f>SUM(C5:C20)</f>
        <v>1698.9940089999998</v>
      </c>
      <c r="D4" s="152">
        <f t="shared" ref="D4:P4" si="0">SUM(D5:D20)</f>
        <v>2042.3238160000005</v>
      </c>
      <c r="E4" s="152">
        <f t="shared" si="0"/>
        <v>1252.6199120000003</v>
      </c>
      <c r="F4" s="152">
        <f>SUM(F5:F20)</f>
        <v>665.22417700000017</v>
      </c>
      <c r="G4" s="152">
        <f t="shared" si="0"/>
        <v>1029.04602</v>
      </c>
      <c r="H4" s="152">
        <f t="shared" si="0"/>
        <v>738.13780300000008</v>
      </c>
      <c r="I4" s="152">
        <f t="shared" si="0"/>
        <v>4403.3301879999999</v>
      </c>
      <c r="J4" s="152">
        <f t="shared" si="0"/>
        <v>1240.394781</v>
      </c>
      <c r="K4" s="152">
        <f t="shared" si="0"/>
        <v>1781.2028330000001</v>
      </c>
      <c r="L4" s="152">
        <f t="shared" si="0"/>
        <v>1630.9841609999999</v>
      </c>
      <c r="M4" s="152">
        <f t="shared" si="0"/>
        <v>6951.2301020000004</v>
      </c>
      <c r="N4" s="152">
        <f t="shared" si="0"/>
        <v>4160.7297069999995</v>
      </c>
      <c r="O4" s="152">
        <f t="shared" si="0"/>
        <v>1253.3789179999997</v>
      </c>
      <c r="P4" s="152">
        <f t="shared" si="0"/>
        <v>30358.670830000003</v>
      </c>
    </row>
    <row r="5" spans="1:20" s="7" customFormat="1" ht="12" customHeight="1" x14ac:dyDescent="0.2">
      <c r="A5" s="127" t="s">
        <v>40</v>
      </c>
      <c r="B5" s="156">
        <v>0</v>
      </c>
      <c r="C5" s="156">
        <v>676.5646660000001</v>
      </c>
      <c r="D5" s="156">
        <v>261.09808000000004</v>
      </c>
      <c r="E5" s="156">
        <v>136.07133400000001</v>
      </c>
      <c r="F5" s="156">
        <v>282.11748000000006</v>
      </c>
      <c r="G5" s="156">
        <v>286.48202000000003</v>
      </c>
      <c r="H5" s="156">
        <v>2.2983869999999995</v>
      </c>
      <c r="I5" s="156">
        <v>313.74573099999992</v>
      </c>
      <c r="J5" s="156">
        <v>32.464233999999998</v>
      </c>
      <c r="K5" s="156">
        <v>38.197736000000013</v>
      </c>
      <c r="L5" s="156">
        <v>298.44013799999999</v>
      </c>
      <c r="M5" s="156">
        <v>689.572271</v>
      </c>
      <c r="N5" s="156">
        <v>459.21471800000006</v>
      </c>
      <c r="O5" s="156">
        <v>275.753199</v>
      </c>
      <c r="P5" s="149">
        <f>SUM(B5:O5)</f>
        <v>3752.0199940000011</v>
      </c>
      <c r="T5" s="8"/>
    </row>
    <row r="6" spans="1:20" s="7" customFormat="1" ht="12" customHeight="1" x14ac:dyDescent="0.2">
      <c r="A6" s="127" t="s">
        <v>39</v>
      </c>
      <c r="B6" s="156">
        <v>9.2575079999999996</v>
      </c>
      <c r="C6" s="156">
        <v>28.111913999999999</v>
      </c>
      <c r="D6" s="156">
        <v>19.941120999999999</v>
      </c>
      <c r="E6" s="156">
        <v>1.6</v>
      </c>
      <c r="F6" s="156">
        <v>20.53875</v>
      </c>
      <c r="G6" s="156">
        <v>14.331</v>
      </c>
      <c r="H6" s="156">
        <v>2.2597600000000004</v>
      </c>
      <c r="I6" s="156">
        <v>1.0843690000000001</v>
      </c>
      <c r="J6" s="156">
        <v>12.407548</v>
      </c>
      <c r="K6" s="156">
        <v>17.813509000000003</v>
      </c>
      <c r="L6" s="156">
        <v>16.708939999999998</v>
      </c>
      <c r="M6" s="156">
        <v>12.268455999999997</v>
      </c>
      <c r="N6" s="156">
        <v>5.4007449999999997</v>
      </c>
      <c r="O6" s="156">
        <v>2.7288399999999999</v>
      </c>
      <c r="P6" s="149">
        <f t="shared" ref="P6:P20" si="1">SUM(B6:O6)</f>
        <v>164.45245999999997</v>
      </c>
      <c r="T6" s="8"/>
    </row>
    <row r="7" spans="1:20" s="7" customFormat="1" ht="12" customHeight="1" x14ac:dyDescent="0.2">
      <c r="A7" s="127" t="s">
        <v>38</v>
      </c>
      <c r="B7" s="156">
        <v>0</v>
      </c>
      <c r="C7" s="156">
        <v>0</v>
      </c>
      <c r="D7" s="156">
        <v>9.5819999999999989E-2</v>
      </c>
      <c r="E7" s="156">
        <v>0</v>
      </c>
      <c r="F7" s="156">
        <v>0</v>
      </c>
      <c r="G7" s="156">
        <v>0.38286000000000003</v>
      </c>
      <c r="H7" s="156">
        <v>0</v>
      </c>
      <c r="I7" s="156">
        <v>2085.6354109999997</v>
      </c>
      <c r="J7" s="156">
        <v>0</v>
      </c>
      <c r="K7" s="156">
        <v>0</v>
      </c>
      <c r="L7" s="156">
        <v>0</v>
      </c>
      <c r="M7" s="156">
        <v>0</v>
      </c>
      <c r="N7" s="156">
        <v>1.6046299999999998</v>
      </c>
      <c r="O7" s="156">
        <v>39.749830000000003</v>
      </c>
      <c r="P7" s="149">
        <f t="shared" si="1"/>
        <v>2127.4685509999999</v>
      </c>
      <c r="T7" s="8"/>
    </row>
    <row r="8" spans="1:20" s="7" customFormat="1" ht="12" customHeight="1" x14ac:dyDescent="0.2">
      <c r="A8" s="127" t="s">
        <v>60</v>
      </c>
      <c r="B8" s="149">
        <v>0</v>
      </c>
      <c r="C8" s="149">
        <v>2.2230000000000001E-3</v>
      </c>
      <c r="D8" s="149">
        <v>1.121</v>
      </c>
      <c r="E8" s="149">
        <v>1.58E-3</v>
      </c>
      <c r="F8" s="149">
        <v>0.13938999999999999</v>
      </c>
      <c r="G8" s="149">
        <v>7.4499999999999997E-2</v>
      </c>
      <c r="H8" s="149">
        <v>1.8403</v>
      </c>
      <c r="I8" s="149">
        <v>0</v>
      </c>
      <c r="J8" s="149">
        <v>0</v>
      </c>
      <c r="K8" s="149">
        <v>1.532</v>
      </c>
      <c r="L8" s="149">
        <v>0.64903</v>
      </c>
      <c r="M8" s="149">
        <v>1.3825879999999999</v>
      </c>
      <c r="N8" s="149">
        <v>0.27118499999999995</v>
      </c>
      <c r="O8" s="156">
        <v>0</v>
      </c>
      <c r="P8" s="149">
        <f t="shared" si="1"/>
        <v>7.0137960000000001</v>
      </c>
      <c r="T8" s="8"/>
    </row>
    <row r="9" spans="1:20" s="7" customFormat="1" ht="12" customHeight="1" x14ac:dyDescent="0.2">
      <c r="A9" s="127" t="s">
        <v>61</v>
      </c>
      <c r="B9" s="149">
        <v>3.9396699999999996</v>
      </c>
      <c r="C9" s="149">
        <v>0</v>
      </c>
      <c r="D9" s="149">
        <v>8.5000000000000006E-2</v>
      </c>
      <c r="E9" s="149">
        <v>0.52768900000000007</v>
      </c>
      <c r="F9" s="149">
        <v>1.371421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0.92800000000000005</v>
      </c>
      <c r="M9" s="149">
        <v>0</v>
      </c>
      <c r="N9" s="149">
        <v>1.1365399999999999</v>
      </c>
      <c r="O9" s="156">
        <v>0</v>
      </c>
      <c r="P9" s="149">
        <f t="shared" si="1"/>
        <v>7.988319999999999</v>
      </c>
      <c r="T9" s="8"/>
    </row>
    <row r="10" spans="1:20" s="7" customFormat="1" ht="12" customHeight="1" x14ac:dyDescent="0.2">
      <c r="A10" s="127" t="s">
        <v>62</v>
      </c>
      <c r="B10" s="149">
        <v>0</v>
      </c>
      <c r="C10" s="149">
        <v>0</v>
      </c>
      <c r="D10" s="149">
        <v>0</v>
      </c>
      <c r="E10" s="149">
        <v>7.6000999999999999E-2</v>
      </c>
      <c r="F10" s="149">
        <v>2.29E-2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49">
        <v>1.0999999999999999E-2</v>
      </c>
      <c r="O10" s="156">
        <v>0</v>
      </c>
      <c r="P10" s="149">
        <f t="shared" si="1"/>
        <v>0.109901</v>
      </c>
      <c r="T10" s="8"/>
    </row>
    <row r="11" spans="1:20" s="7" customFormat="1" ht="12" customHeight="1" x14ac:dyDescent="0.2">
      <c r="A11" s="127" t="s">
        <v>37</v>
      </c>
      <c r="B11" s="149">
        <v>0</v>
      </c>
      <c r="C11" s="149">
        <v>411.35448999999994</v>
      </c>
      <c r="D11" s="149">
        <v>9.7972099999999998</v>
      </c>
      <c r="E11" s="149">
        <v>799.80922900000007</v>
      </c>
      <c r="F11" s="149">
        <v>99.687477000000001</v>
      </c>
      <c r="G11" s="149">
        <v>351.59377000000001</v>
      </c>
      <c r="H11" s="149">
        <v>21.333633000000003</v>
      </c>
      <c r="I11" s="149">
        <v>88.620412000000002</v>
      </c>
      <c r="J11" s="149">
        <v>479.15816100000001</v>
      </c>
      <c r="K11" s="149">
        <v>1533.0783670000001</v>
      </c>
      <c r="L11" s="149">
        <v>991.49568499999998</v>
      </c>
      <c r="M11" s="149">
        <v>4583.3824010000008</v>
      </c>
      <c r="N11" s="149">
        <v>3277.333181</v>
      </c>
      <c r="O11" s="156">
        <v>477.99006900000001</v>
      </c>
      <c r="P11" s="149">
        <f t="shared" si="1"/>
        <v>13124.634085</v>
      </c>
      <c r="T11" s="8"/>
    </row>
    <row r="12" spans="1:20" s="7" customFormat="1" ht="12" customHeight="1" x14ac:dyDescent="0.2">
      <c r="A12" s="127" t="s">
        <v>72</v>
      </c>
      <c r="B12" s="149">
        <v>0</v>
      </c>
      <c r="C12" s="149">
        <v>343.64969000000002</v>
      </c>
      <c r="D12" s="149">
        <v>0</v>
      </c>
      <c r="E12" s="149">
        <v>0</v>
      </c>
      <c r="F12" s="149">
        <v>17.984960000000004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56">
        <v>0</v>
      </c>
      <c r="P12" s="149">
        <f t="shared" si="1"/>
        <v>361.63465000000002</v>
      </c>
      <c r="T12" s="8"/>
    </row>
    <row r="13" spans="1:20" s="7" customFormat="1" ht="12" customHeight="1" x14ac:dyDescent="0.2">
      <c r="A13" s="127" t="s">
        <v>36</v>
      </c>
      <c r="B13" s="149">
        <v>0</v>
      </c>
      <c r="C13" s="149">
        <v>0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56">
        <v>0</v>
      </c>
      <c r="P13" s="149">
        <f t="shared" si="1"/>
        <v>0</v>
      </c>
      <c r="T13" s="8"/>
    </row>
    <row r="14" spans="1:20" s="7" customFormat="1" ht="12" customHeight="1" x14ac:dyDescent="0.2">
      <c r="A14" s="127" t="s">
        <v>35</v>
      </c>
      <c r="B14" s="149">
        <v>0</v>
      </c>
      <c r="C14" s="149">
        <v>0</v>
      </c>
      <c r="D14" s="149">
        <v>24.294699999999999</v>
      </c>
      <c r="E14" s="149">
        <v>0</v>
      </c>
      <c r="F14" s="149">
        <v>3.2981530000000001</v>
      </c>
      <c r="G14" s="149">
        <v>0</v>
      </c>
      <c r="H14" s="149">
        <v>1.0980999999999999</v>
      </c>
      <c r="I14" s="149">
        <v>163.41838000000001</v>
      </c>
      <c r="J14" s="149">
        <v>0</v>
      </c>
      <c r="K14" s="149">
        <v>21.568999999999999</v>
      </c>
      <c r="L14" s="149">
        <v>0</v>
      </c>
      <c r="M14" s="149">
        <v>116.07299999999999</v>
      </c>
      <c r="N14" s="149">
        <v>0.96848999999999996</v>
      </c>
      <c r="O14" s="156">
        <v>9.4489999999999998</v>
      </c>
      <c r="P14" s="149">
        <f t="shared" si="1"/>
        <v>340.16882299999997</v>
      </c>
      <c r="T14" s="8"/>
    </row>
    <row r="15" spans="1:20" s="7" customFormat="1" ht="12" customHeight="1" x14ac:dyDescent="0.2">
      <c r="A15" s="127" t="s">
        <v>34</v>
      </c>
      <c r="B15" s="149">
        <v>0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7.7546610000000005</v>
      </c>
      <c r="N15" s="149">
        <v>0</v>
      </c>
      <c r="O15" s="156">
        <v>16.114999999999998</v>
      </c>
      <c r="P15" s="149">
        <f t="shared" si="1"/>
        <v>23.869661000000001</v>
      </c>
      <c r="T15" s="8"/>
    </row>
    <row r="16" spans="1:20" s="7" customFormat="1" ht="12" customHeight="1" x14ac:dyDescent="0.2">
      <c r="A16" s="127" t="s">
        <v>33</v>
      </c>
      <c r="B16" s="149">
        <v>268.05799999999999</v>
      </c>
      <c r="C16" s="149">
        <v>2.3645419999999997</v>
      </c>
      <c r="D16" s="149">
        <v>290.05799999999999</v>
      </c>
      <c r="E16" s="149">
        <v>0</v>
      </c>
      <c r="F16" s="149">
        <v>3.3764760000000003</v>
      </c>
      <c r="G16" s="149">
        <v>0</v>
      </c>
      <c r="H16" s="149">
        <v>173.39744099999999</v>
      </c>
      <c r="I16" s="149">
        <v>10.236000000000001</v>
      </c>
      <c r="J16" s="149">
        <v>122.84350000000001</v>
      </c>
      <c r="K16" s="149">
        <v>0</v>
      </c>
      <c r="L16" s="149">
        <v>99.246164000000007</v>
      </c>
      <c r="M16" s="149">
        <v>21.227</v>
      </c>
      <c r="N16" s="149">
        <v>0</v>
      </c>
      <c r="O16" s="156">
        <v>4.9467000000000008</v>
      </c>
      <c r="P16" s="149">
        <f t="shared" si="1"/>
        <v>995.75382300000001</v>
      </c>
      <c r="T16" s="8"/>
    </row>
    <row r="17" spans="1:20" s="7" customFormat="1" ht="12" customHeight="1" x14ac:dyDescent="0.2">
      <c r="A17" s="127" t="s">
        <v>32</v>
      </c>
      <c r="B17" s="149">
        <v>0</v>
      </c>
      <c r="C17" s="149">
        <v>0.23354399999999997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464.02688300000011</v>
      </c>
      <c r="J17" s="149">
        <v>0</v>
      </c>
      <c r="K17" s="149">
        <v>0</v>
      </c>
      <c r="L17" s="149">
        <v>0</v>
      </c>
      <c r="M17" s="149">
        <v>96.175989999999999</v>
      </c>
      <c r="N17" s="149">
        <v>5.35</v>
      </c>
      <c r="O17" s="156">
        <v>40.103000000000002</v>
      </c>
      <c r="P17" s="149">
        <f t="shared" si="1"/>
        <v>605.88941700000009</v>
      </c>
      <c r="T17" s="8"/>
    </row>
    <row r="18" spans="1:20" s="7" customFormat="1" ht="12" customHeight="1" x14ac:dyDescent="0.2">
      <c r="A18" s="127" t="s">
        <v>3</v>
      </c>
      <c r="B18" s="149">
        <v>0</v>
      </c>
      <c r="C18" s="149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56">
        <v>2.3706000000000001E-2</v>
      </c>
      <c r="P18" s="149">
        <f t="shared" si="1"/>
        <v>2.3706000000000001E-2</v>
      </c>
      <c r="T18" s="8"/>
    </row>
    <row r="19" spans="1:20" s="7" customFormat="1" ht="12" customHeight="1" x14ac:dyDescent="0.2">
      <c r="A19" s="127" t="s">
        <v>31</v>
      </c>
      <c r="B19" s="149">
        <v>0</v>
      </c>
      <c r="C19" s="149">
        <v>16.957811</v>
      </c>
      <c r="D19" s="149">
        <v>5.379599999999999E-2</v>
      </c>
      <c r="E19" s="149">
        <v>8.5986999999999994E-2</v>
      </c>
      <c r="F19" s="149">
        <v>0.16159999999999999</v>
      </c>
      <c r="G19" s="149">
        <v>10.7461</v>
      </c>
      <c r="H19" s="149">
        <v>2.5188899999999999</v>
      </c>
      <c r="I19" s="149">
        <v>42.665080000000003</v>
      </c>
      <c r="J19" s="149">
        <v>6.6089370000000001</v>
      </c>
      <c r="K19" s="149">
        <v>9.8919999999999998E-3</v>
      </c>
      <c r="L19" s="149">
        <v>0.41783599999999999</v>
      </c>
      <c r="M19" s="149">
        <v>8.1397919999999981</v>
      </c>
      <c r="N19" s="149">
        <v>0.78312899999999996</v>
      </c>
      <c r="O19" s="156">
        <v>0.21401000000000001</v>
      </c>
      <c r="P19" s="149">
        <f t="shared" si="1"/>
        <v>89.362859999999998</v>
      </c>
      <c r="T19" s="8"/>
    </row>
    <row r="20" spans="1:20" s="7" customFormat="1" ht="12" customHeight="1" x14ac:dyDescent="0.2">
      <c r="A20" s="127" t="s">
        <v>30</v>
      </c>
      <c r="B20" s="149">
        <v>1229.8192249999991</v>
      </c>
      <c r="C20" s="149">
        <v>219.75512899999998</v>
      </c>
      <c r="D20" s="149">
        <v>1435.7790890000006</v>
      </c>
      <c r="E20" s="149">
        <v>314.44809200000014</v>
      </c>
      <c r="F20" s="149">
        <v>236.5255700000001</v>
      </c>
      <c r="G20" s="149">
        <v>365.43576999999993</v>
      </c>
      <c r="H20" s="149">
        <v>533.39129200000002</v>
      </c>
      <c r="I20" s="149">
        <v>1233.8979219999999</v>
      </c>
      <c r="J20" s="149">
        <v>586.91240100000005</v>
      </c>
      <c r="K20" s="149">
        <v>169.002329</v>
      </c>
      <c r="L20" s="149">
        <v>223.09836799999997</v>
      </c>
      <c r="M20" s="149">
        <v>1415.2539429999997</v>
      </c>
      <c r="N20" s="149">
        <v>408.65608899999995</v>
      </c>
      <c r="O20" s="156">
        <v>386.30556399999989</v>
      </c>
      <c r="P20" s="149">
        <f t="shared" si="1"/>
        <v>8758.2807830000002</v>
      </c>
      <c r="T20" s="8"/>
    </row>
    <row r="21" spans="1:20" s="4" customFormat="1" ht="11.25" x14ac:dyDescent="0.2">
      <c r="P21" s="3"/>
    </row>
    <row r="22" spans="1:20" s="7" customFormat="1" x14ac:dyDescent="0.2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1"/>
    </row>
    <row r="23" spans="1:20" s="7" customFormat="1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20" s="7" customFormat="1" x14ac:dyDescent="0.2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20" s="7" customFormat="1" x14ac:dyDescent="0.2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20" s="7" customFormat="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S26" s="8"/>
    </row>
    <row r="27" spans="1:20" s="7" customFormat="1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20" s="7" customFormat="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20" s="7" customFormat="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20" s="7" customFormat="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20" s="7" customFormat="1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20" s="7" customFormat="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s="7" customFormat="1" x14ac:dyDescent="0.2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s="7" customFormat="1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s="7" customFormat="1" x14ac:dyDescent="0.2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s="7" customFormat="1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s="7" customFormat="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7" customFormat="1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7" customFormat="1" x14ac:dyDescent="0.2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7" customFormat="1" x14ac:dyDescent="0.2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s="7" customFormat="1" x14ac:dyDescent="0.2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s="7" customForma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"/>
  <dimension ref="A1:N47"/>
  <sheetViews>
    <sheetView showGridLines="0" zoomScaleNormal="100" zoomScaleSheetLayoutView="100" workbookViewId="0">
      <selection activeCell="O35" sqref="O35"/>
    </sheetView>
  </sheetViews>
  <sheetFormatPr defaultColWidth="9.140625" defaultRowHeight="12" x14ac:dyDescent="0.2"/>
  <cols>
    <col min="1" max="1" width="31.5703125" style="7" customWidth="1"/>
    <col min="2" max="4" width="10.28515625" style="7" bestFit="1" customWidth="1"/>
    <col min="5" max="5" width="10.28515625" style="7" customWidth="1"/>
    <col min="6" max="16384" width="9.140625" style="7"/>
  </cols>
  <sheetData>
    <row r="1" spans="1:14" ht="18" x14ac:dyDescent="0.25">
      <c r="A1" s="185" t="s">
        <v>319</v>
      </c>
      <c r="B1" s="66"/>
      <c r="C1" s="66"/>
      <c r="D1" s="66"/>
      <c r="E1" s="66"/>
    </row>
    <row r="2" spans="1:14" ht="6" customHeight="1" x14ac:dyDescent="0.2"/>
    <row r="3" spans="1:14" ht="12" customHeight="1" x14ac:dyDescent="0.2">
      <c r="A3" s="305">
        <v>2026</v>
      </c>
      <c r="B3" s="306" t="s">
        <v>343</v>
      </c>
      <c r="C3" s="307"/>
      <c r="D3" s="307"/>
      <c r="E3" s="242"/>
    </row>
    <row r="4" spans="1:14" x14ac:dyDescent="0.2">
      <c r="A4" s="305"/>
      <c r="B4" s="225" t="s">
        <v>8</v>
      </c>
      <c r="C4" s="138" t="s">
        <v>9</v>
      </c>
      <c r="D4" s="138" t="s">
        <v>10</v>
      </c>
      <c r="E4" s="243"/>
    </row>
    <row r="5" spans="1:14" ht="12.75" customHeight="1" x14ac:dyDescent="0.2">
      <c r="A5" s="317" t="s">
        <v>73</v>
      </c>
      <c r="B5" s="311">
        <f>+B6+C6+D6</f>
        <v>15252102.636</v>
      </c>
      <c r="C5" s="307"/>
      <c r="D5" s="307"/>
      <c r="E5" s="243"/>
    </row>
    <row r="6" spans="1:14" x14ac:dyDescent="0.2">
      <c r="A6" s="318"/>
      <c r="B6" s="219">
        <f>SUM(B7:B14)</f>
        <v>6488059.9750000015</v>
      </c>
      <c r="C6" s="152">
        <f t="shared" ref="C6:D6" si="0">SUM(C7:C14)</f>
        <v>4826178.3669999987</v>
      </c>
      <c r="D6" s="152">
        <f t="shared" si="0"/>
        <v>3937864.2939999988</v>
      </c>
      <c r="E6" s="244"/>
    </row>
    <row r="7" spans="1:14" x14ac:dyDescent="0.2">
      <c r="A7" s="130" t="s">
        <v>63</v>
      </c>
      <c r="B7" s="217">
        <v>66078.67</v>
      </c>
      <c r="C7" s="149">
        <v>54681.81</v>
      </c>
      <c r="D7" s="149">
        <v>28391.65</v>
      </c>
      <c r="E7" s="249">
        <f>+SUM(B7:D7)/$B$5</f>
        <v>9.7791192178284785E-3</v>
      </c>
      <c r="F7" s="11"/>
      <c r="K7" s="100"/>
      <c r="N7" s="38"/>
    </row>
    <row r="8" spans="1:14" x14ac:dyDescent="0.2">
      <c r="A8" s="130" t="s">
        <v>64</v>
      </c>
      <c r="B8" s="217">
        <v>829932.06800000009</v>
      </c>
      <c r="C8" s="149">
        <v>658471.15100000019</v>
      </c>
      <c r="D8" s="149">
        <v>489913.20199999999</v>
      </c>
      <c r="E8" s="249">
        <f t="shared" ref="E8:E14" si="1">+SUM(B8:D8)/$B$5</f>
        <v>0.12970778313086617</v>
      </c>
      <c r="F8" s="11"/>
      <c r="K8" s="100"/>
      <c r="N8" s="38"/>
    </row>
    <row r="9" spans="1:14" x14ac:dyDescent="0.2">
      <c r="A9" s="130" t="s">
        <v>65</v>
      </c>
      <c r="B9" s="217">
        <v>0</v>
      </c>
      <c r="C9" s="149">
        <v>0</v>
      </c>
      <c r="D9" s="149">
        <v>0</v>
      </c>
      <c r="E9" s="249">
        <f t="shared" si="1"/>
        <v>0</v>
      </c>
      <c r="F9" s="11"/>
      <c r="K9" s="100"/>
      <c r="N9" s="38"/>
    </row>
    <row r="10" spans="1:14" x14ac:dyDescent="0.2">
      <c r="A10" s="130" t="s">
        <v>66</v>
      </c>
      <c r="B10" s="217">
        <v>565577.64399999997</v>
      </c>
      <c r="C10" s="149">
        <v>424263.065</v>
      </c>
      <c r="D10" s="149">
        <v>334855.40100000001</v>
      </c>
      <c r="E10" s="249">
        <f t="shared" si="1"/>
        <v>8.6853343543157102E-2</v>
      </c>
      <c r="F10" s="11"/>
      <c r="K10" s="100"/>
      <c r="N10" s="38"/>
    </row>
    <row r="11" spans="1:14" x14ac:dyDescent="0.2">
      <c r="A11" s="127" t="s">
        <v>67</v>
      </c>
      <c r="B11" s="217">
        <v>5026471.5930000013</v>
      </c>
      <c r="C11" s="149">
        <v>3688762.3409999991</v>
      </c>
      <c r="D11" s="149">
        <v>3084704.0409999988</v>
      </c>
      <c r="E11" s="249">
        <f t="shared" si="1"/>
        <v>0.77365975410814825</v>
      </c>
      <c r="F11" s="11"/>
      <c r="K11" s="100"/>
      <c r="N11" s="38"/>
    </row>
    <row r="12" spans="1:14" x14ac:dyDescent="0.2">
      <c r="A12" s="127" t="s">
        <v>68</v>
      </c>
      <c r="B12" s="217">
        <v>0</v>
      </c>
      <c r="C12" s="149">
        <v>0</v>
      </c>
      <c r="D12" s="149">
        <v>0</v>
      </c>
      <c r="E12" s="249">
        <f t="shared" si="1"/>
        <v>0</v>
      </c>
      <c r="F12" s="11"/>
      <c r="K12" s="100"/>
    </row>
    <row r="13" spans="1:14" x14ac:dyDescent="0.2">
      <c r="A13" s="127" t="s">
        <v>69</v>
      </c>
      <c r="B13" s="217">
        <v>0</v>
      </c>
      <c r="C13" s="149">
        <v>0</v>
      </c>
      <c r="D13" s="149">
        <v>0</v>
      </c>
      <c r="E13" s="249">
        <f t="shared" si="1"/>
        <v>0</v>
      </c>
      <c r="F13" s="11"/>
      <c r="K13" s="100"/>
    </row>
    <row r="14" spans="1:14" x14ac:dyDescent="0.2">
      <c r="A14" s="127" t="s">
        <v>70</v>
      </c>
      <c r="B14" s="217">
        <v>0</v>
      </c>
      <c r="C14" s="149">
        <v>0</v>
      </c>
      <c r="D14" s="149">
        <v>0</v>
      </c>
      <c r="E14" s="249">
        <f t="shared" si="1"/>
        <v>0</v>
      </c>
      <c r="F14" s="11"/>
      <c r="K14" s="100"/>
    </row>
    <row r="15" spans="1:14" x14ac:dyDescent="0.2">
      <c r="A15" s="247"/>
      <c r="B15" s="248"/>
      <c r="C15" s="248"/>
      <c r="D15" s="248"/>
      <c r="E15" s="249"/>
      <c r="F15" s="11"/>
      <c r="K15" s="100"/>
    </row>
    <row r="16" spans="1:14" x14ac:dyDescent="0.2">
      <c r="A16" s="251"/>
      <c r="B16" s="252"/>
      <c r="C16" s="252"/>
      <c r="D16" s="252"/>
      <c r="E16" s="249"/>
      <c r="F16" s="11"/>
      <c r="K16" s="100"/>
    </row>
    <row r="17" spans="1:14" x14ac:dyDescent="0.2">
      <c r="A17" s="245"/>
      <c r="B17" s="246"/>
      <c r="C17" s="246"/>
      <c r="D17" s="246"/>
      <c r="E17" s="249"/>
      <c r="F17" s="11"/>
      <c r="K17" s="100"/>
    </row>
    <row r="18" spans="1:14" x14ac:dyDescent="0.2">
      <c r="A18" s="305">
        <v>2026</v>
      </c>
      <c r="B18" s="306" t="s">
        <v>343</v>
      </c>
      <c r="C18" s="307"/>
      <c r="D18" s="307"/>
      <c r="E18" s="249"/>
      <c r="F18" s="11"/>
      <c r="K18" s="100"/>
    </row>
    <row r="19" spans="1:14" x14ac:dyDescent="0.2">
      <c r="A19" s="305"/>
      <c r="B19" s="225" t="s">
        <v>8</v>
      </c>
      <c r="C19" s="138" t="s">
        <v>9</v>
      </c>
      <c r="D19" s="138" t="s">
        <v>10</v>
      </c>
      <c r="E19" s="264"/>
      <c r="F19" s="265"/>
      <c r="K19" s="100"/>
    </row>
    <row r="20" spans="1:14" ht="12.75" customHeight="1" x14ac:dyDescent="0.2">
      <c r="A20" s="317" t="s">
        <v>75</v>
      </c>
      <c r="B20" s="311">
        <f>+B21+C21+D21</f>
        <v>3752019.9939999999</v>
      </c>
      <c r="C20" s="307"/>
      <c r="D20" s="307"/>
      <c r="E20" s="264"/>
      <c r="F20" s="265"/>
      <c r="K20" s="100"/>
    </row>
    <row r="21" spans="1:14" x14ac:dyDescent="0.2">
      <c r="A21" s="318"/>
      <c r="B21" s="219">
        <f t="shared" ref="B21:D21" si="2">SUM(B22:B28)</f>
        <v>1474050.8729999999</v>
      </c>
      <c r="C21" s="152">
        <f t="shared" si="2"/>
        <v>1169231.9559999995</v>
      </c>
      <c r="D21" s="152">
        <f t="shared" si="2"/>
        <v>1108737.1650000003</v>
      </c>
      <c r="E21" s="266"/>
      <c r="F21" s="139"/>
    </row>
    <row r="22" spans="1:14" x14ac:dyDescent="0.2">
      <c r="A22" s="130" t="s">
        <v>20</v>
      </c>
      <c r="B22" s="217">
        <v>100242.351</v>
      </c>
      <c r="C22" s="149">
        <v>80035.042999999991</v>
      </c>
      <c r="D22" s="149">
        <v>59250.070999999989</v>
      </c>
      <c r="E22" s="268">
        <f>+SUM(B22:D22)</f>
        <v>239527.46499999997</v>
      </c>
      <c r="F22" s="269">
        <f>+E22/$B$20</f>
        <v>6.3839602502928444E-2</v>
      </c>
      <c r="K22" s="100"/>
      <c r="N22" s="263"/>
    </row>
    <row r="23" spans="1:14" x14ac:dyDescent="0.2">
      <c r="A23" s="130" t="s">
        <v>41</v>
      </c>
      <c r="B23" s="217">
        <v>87564.66</v>
      </c>
      <c r="C23" s="149">
        <v>65915.360000000001</v>
      </c>
      <c r="D23" s="149">
        <v>80143.11</v>
      </c>
      <c r="E23" s="268">
        <f t="shared" ref="E23:E28" si="3">+SUM(B23:D23)</f>
        <v>233623.13</v>
      </c>
      <c r="F23" s="269">
        <f t="shared" ref="F23:F28" si="4">+E23/$B$20</f>
        <v>6.2265960835388878E-2</v>
      </c>
      <c r="K23" s="100"/>
      <c r="N23" s="263"/>
    </row>
    <row r="24" spans="1:14" x14ac:dyDescent="0.2">
      <c r="A24" s="130" t="s">
        <v>21</v>
      </c>
      <c r="B24" s="217">
        <v>0</v>
      </c>
      <c r="C24" s="149">
        <v>0</v>
      </c>
      <c r="D24" s="149">
        <v>0</v>
      </c>
      <c r="E24" s="268">
        <f t="shared" si="3"/>
        <v>0</v>
      </c>
      <c r="F24" s="269">
        <f t="shared" si="4"/>
        <v>0</v>
      </c>
      <c r="K24" s="100"/>
      <c r="N24" s="263"/>
    </row>
    <row r="25" spans="1:14" x14ac:dyDescent="0.2">
      <c r="A25" s="130" t="s">
        <v>22</v>
      </c>
      <c r="B25" s="217">
        <v>0</v>
      </c>
      <c r="C25" s="149">
        <v>0</v>
      </c>
      <c r="D25" s="149">
        <v>0</v>
      </c>
      <c r="E25" s="268">
        <f t="shared" si="3"/>
        <v>0</v>
      </c>
      <c r="F25" s="269">
        <f t="shared" si="4"/>
        <v>0</v>
      </c>
      <c r="K25" s="100"/>
      <c r="N25" s="263"/>
    </row>
    <row r="26" spans="1:14" x14ac:dyDescent="0.2">
      <c r="A26" s="130" t="s">
        <v>23</v>
      </c>
      <c r="B26" s="217">
        <v>0</v>
      </c>
      <c r="C26" s="149">
        <v>0</v>
      </c>
      <c r="D26" s="149">
        <v>0</v>
      </c>
      <c r="E26" s="268">
        <f t="shared" si="3"/>
        <v>0</v>
      </c>
      <c r="F26" s="269">
        <f t="shared" si="4"/>
        <v>0</v>
      </c>
      <c r="K26" s="100"/>
      <c r="N26" s="263"/>
    </row>
    <row r="27" spans="1:14" x14ac:dyDescent="0.2">
      <c r="A27" s="130" t="s">
        <v>24</v>
      </c>
      <c r="B27" s="217">
        <v>1216228.3759999999</v>
      </c>
      <c r="C27" s="149">
        <v>971784.69399999967</v>
      </c>
      <c r="D27" s="149">
        <v>933145.45400000014</v>
      </c>
      <c r="E27" s="268">
        <f t="shared" si="3"/>
        <v>3121158.5239999993</v>
      </c>
      <c r="F27" s="269">
        <f t="shared" si="4"/>
        <v>0.83186084535561233</v>
      </c>
      <c r="K27" s="100"/>
      <c r="N27" s="263"/>
    </row>
    <row r="28" spans="1:14" x14ac:dyDescent="0.2">
      <c r="A28" s="127" t="s">
        <v>115</v>
      </c>
      <c r="B28" s="217">
        <v>70015.486000000004</v>
      </c>
      <c r="C28" s="149">
        <v>51496.858999999997</v>
      </c>
      <c r="D28" s="149">
        <v>36198.53</v>
      </c>
      <c r="E28" s="268">
        <f t="shared" si="3"/>
        <v>157710.875</v>
      </c>
      <c r="F28" s="269">
        <f t="shared" si="4"/>
        <v>4.2033591306070213E-2</v>
      </c>
      <c r="K28" s="100"/>
      <c r="N28" s="263"/>
    </row>
    <row r="29" spans="1:14" x14ac:dyDescent="0.2">
      <c r="A29" s="247"/>
      <c r="B29" s="248"/>
      <c r="C29" s="248"/>
      <c r="D29" s="248"/>
      <c r="E29" s="267"/>
      <c r="F29" s="11"/>
      <c r="K29" s="100"/>
      <c r="N29" s="38"/>
    </row>
    <row r="30" spans="1:14" x14ac:dyDescent="0.2">
      <c r="A30" s="251"/>
      <c r="B30" s="252"/>
      <c r="C30" s="252"/>
      <c r="D30" s="252"/>
      <c r="E30" s="249"/>
      <c r="F30" s="11"/>
      <c r="K30" s="100"/>
      <c r="N30" s="38"/>
    </row>
    <row r="31" spans="1:14" x14ac:dyDescent="0.2">
      <c r="A31" s="245"/>
      <c r="B31" s="246"/>
      <c r="C31" s="246"/>
      <c r="D31" s="246"/>
      <c r="E31" s="249"/>
      <c r="F31" s="11"/>
      <c r="K31" s="100"/>
    </row>
    <row r="32" spans="1:14" x14ac:dyDescent="0.2">
      <c r="A32" s="305">
        <v>2026</v>
      </c>
      <c r="B32" s="306" t="s">
        <v>343</v>
      </c>
      <c r="C32" s="307"/>
      <c r="D32" s="307"/>
      <c r="E32" s="249"/>
      <c r="F32" s="11"/>
      <c r="K32" s="100"/>
    </row>
    <row r="33" spans="1:14" x14ac:dyDescent="0.2">
      <c r="A33" s="305"/>
      <c r="B33" s="225" t="s">
        <v>8</v>
      </c>
      <c r="C33" s="138" t="s">
        <v>9</v>
      </c>
      <c r="D33" s="138" t="s">
        <v>10</v>
      </c>
      <c r="E33" s="249"/>
      <c r="F33" s="11"/>
      <c r="K33" s="100"/>
    </row>
    <row r="34" spans="1:14" ht="12.75" customHeight="1" x14ac:dyDescent="0.2">
      <c r="A34" s="317" t="s">
        <v>74</v>
      </c>
      <c r="B34" s="311">
        <f>+B35+C35+D35</f>
        <v>164452.46</v>
      </c>
      <c r="C34" s="307"/>
      <c r="D34" s="307"/>
      <c r="E34" s="249"/>
      <c r="F34" s="11"/>
      <c r="K34" s="100"/>
    </row>
    <row r="35" spans="1:14" x14ac:dyDescent="0.2">
      <c r="A35" s="318"/>
      <c r="B35" s="219">
        <f t="shared" ref="B35:D35" si="5">SUM(B36:B38)</f>
        <v>62076.949000000015</v>
      </c>
      <c r="C35" s="152">
        <f t="shared" si="5"/>
        <v>52762.888999999981</v>
      </c>
      <c r="D35" s="152">
        <f t="shared" si="5"/>
        <v>49612.621999999996</v>
      </c>
      <c r="E35" s="250"/>
    </row>
    <row r="36" spans="1:14" x14ac:dyDescent="0.2">
      <c r="A36" s="127" t="s">
        <v>27</v>
      </c>
      <c r="B36" s="217">
        <v>3457.6640000000002</v>
      </c>
      <c r="C36" s="149">
        <v>2772.27</v>
      </c>
      <c r="D36" s="149">
        <v>3398.5740000000001</v>
      </c>
      <c r="E36" s="249">
        <f>+SUM(B36:D36)/$B$34</f>
        <v>5.8548883975344607E-2</v>
      </c>
      <c r="F36" s="91"/>
      <c r="K36" s="100"/>
      <c r="N36" s="38"/>
    </row>
    <row r="37" spans="1:14" x14ac:dyDescent="0.2">
      <c r="A37" s="127" t="s">
        <v>28</v>
      </c>
      <c r="B37" s="217">
        <v>1002.168</v>
      </c>
      <c r="C37" s="149">
        <v>1008.2009999999999</v>
      </c>
      <c r="D37" s="149">
        <v>1310.3110000000001</v>
      </c>
      <c r="E37" s="249">
        <f>+SUM(B37:D37)/$B$34</f>
        <v>2.0192340084179954E-2</v>
      </c>
      <c r="F37" s="91"/>
      <c r="K37" s="100"/>
      <c r="N37" s="38"/>
    </row>
    <row r="38" spans="1:14" x14ac:dyDescent="0.2">
      <c r="A38" s="127" t="s">
        <v>29</v>
      </c>
      <c r="B38" s="217">
        <v>57617.117000000013</v>
      </c>
      <c r="C38" s="149">
        <v>48982.417999999983</v>
      </c>
      <c r="D38" s="149">
        <v>44903.736999999994</v>
      </c>
      <c r="E38" s="249">
        <f>+SUM(B38:D38)/$B$34</f>
        <v>0.92125877594047545</v>
      </c>
      <c r="F38" s="91"/>
      <c r="K38" s="100"/>
      <c r="N38" s="38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4" x14ac:dyDescent="0.2">
      <c r="A40" s="10"/>
      <c r="B40" s="10"/>
      <c r="C40" s="10"/>
      <c r="D40" s="10"/>
      <c r="E40" s="10"/>
    </row>
    <row r="41" spans="1:14" x14ac:dyDescent="0.2">
      <c r="A41" s="10"/>
      <c r="B41" s="10"/>
      <c r="C41" s="10"/>
      <c r="D41" s="10"/>
      <c r="E41" s="10"/>
    </row>
    <row r="42" spans="1:14" x14ac:dyDescent="0.2">
      <c r="A42" s="10"/>
      <c r="B42" s="10"/>
      <c r="C42" s="10"/>
      <c r="D42" s="10"/>
      <c r="E42" s="10"/>
    </row>
    <row r="43" spans="1:14" x14ac:dyDescent="0.2">
      <c r="A43" s="10"/>
      <c r="B43" s="10"/>
      <c r="C43" s="10"/>
      <c r="D43" s="10"/>
      <c r="E43" s="10"/>
    </row>
    <row r="44" spans="1:14" x14ac:dyDescent="0.2">
      <c r="A44" s="10"/>
      <c r="B44" s="10"/>
      <c r="C44" s="10"/>
      <c r="D44" s="10"/>
      <c r="E44" s="10"/>
    </row>
    <row r="45" spans="1:14" x14ac:dyDescent="0.2">
      <c r="A45" s="10"/>
      <c r="B45" s="10"/>
      <c r="C45" s="10"/>
      <c r="D45" s="10"/>
      <c r="E45" s="10"/>
    </row>
    <row r="46" spans="1:14" x14ac:dyDescent="0.2">
      <c r="A46" s="10"/>
      <c r="B46" s="10"/>
      <c r="C46" s="10"/>
      <c r="D46" s="10"/>
      <c r="E46" s="10"/>
    </row>
    <row r="47" spans="1:14" x14ac:dyDescent="0.2">
      <c r="A47" s="10"/>
      <c r="B47" s="10"/>
      <c r="C47" s="10"/>
      <c r="D47" s="10"/>
      <c r="E47" s="10"/>
    </row>
  </sheetData>
  <mergeCells count="12">
    <mergeCell ref="A3:A4"/>
    <mergeCell ref="B3:D3"/>
    <mergeCell ref="A32:A33"/>
    <mergeCell ref="B32:D32"/>
    <mergeCell ref="A34:A35"/>
    <mergeCell ref="B34:D34"/>
    <mergeCell ref="A5:A6"/>
    <mergeCell ref="B5:D5"/>
    <mergeCell ref="A18:A19"/>
    <mergeCell ref="B18:D18"/>
    <mergeCell ref="A20:A21"/>
    <mergeCell ref="B20:D20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7"/>
  <dimension ref="A1:T36"/>
  <sheetViews>
    <sheetView showGridLines="0" zoomScaleNormal="100" zoomScaleSheetLayoutView="100" workbookViewId="0">
      <selection activeCell="Q29" sqref="Q29"/>
    </sheetView>
  </sheetViews>
  <sheetFormatPr defaultColWidth="9.140625" defaultRowHeight="12" x14ac:dyDescent="0.2"/>
  <cols>
    <col min="1" max="1" width="24" style="7" customWidth="1"/>
    <col min="2" max="13" width="10" style="7" customWidth="1"/>
    <col min="14" max="14" width="9.140625" style="7" customWidth="1"/>
    <col min="15" max="16384" width="9.140625" style="7"/>
  </cols>
  <sheetData>
    <row r="1" spans="1:20" ht="23.25" x14ac:dyDescent="0.4">
      <c r="A1" s="135" t="s">
        <v>253</v>
      </c>
      <c r="M1" s="188" t="str">
        <f>'3'!N1</f>
        <v>IV. čtvrtletí 2023</v>
      </c>
    </row>
    <row r="2" spans="1:20" ht="6" customHeight="1" x14ac:dyDescent="0.2"/>
    <row r="3" spans="1:20" x14ac:dyDescent="0.2">
      <c r="A3" s="305">
        <v>2026</v>
      </c>
      <c r="B3" s="306" t="s">
        <v>42</v>
      </c>
      <c r="C3" s="307"/>
      <c r="D3" s="308"/>
      <c r="E3" s="306" t="s">
        <v>43</v>
      </c>
      <c r="F3" s="307"/>
      <c r="G3" s="308"/>
      <c r="H3" s="306" t="s">
        <v>44</v>
      </c>
      <c r="I3" s="307"/>
      <c r="J3" s="308"/>
      <c r="K3" s="307" t="s">
        <v>45</v>
      </c>
      <c r="L3" s="307"/>
      <c r="M3" s="307"/>
    </row>
    <row r="4" spans="1:20" x14ac:dyDescent="0.2">
      <c r="A4" s="305"/>
      <c r="B4" s="215" t="s">
        <v>8</v>
      </c>
      <c r="C4" s="153" t="s">
        <v>9</v>
      </c>
      <c r="D4" s="216" t="s">
        <v>10</v>
      </c>
      <c r="E4" s="215" t="s">
        <v>11</v>
      </c>
      <c r="F4" s="153" t="s">
        <v>12</v>
      </c>
      <c r="G4" s="216" t="s">
        <v>13</v>
      </c>
      <c r="H4" s="215" t="s">
        <v>14</v>
      </c>
      <c r="I4" s="153" t="s">
        <v>15</v>
      </c>
      <c r="J4" s="216" t="s">
        <v>16</v>
      </c>
      <c r="K4" s="153" t="s">
        <v>17</v>
      </c>
      <c r="L4" s="153" t="s">
        <v>18</v>
      </c>
      <c r="M4" s="153" t="s">
        <v>19</v>
      </c>
    </row>
    <row r="5" spans="1:20" x14ac:dyDescent="0.2">
      <c r="A5" s="305" t="s">
        <v>156</v>
      </c>
      <c r="B5" s="311">
        <f>D6</f>
        <v>39007.222819999995</v>
      </c>
      <c r="C5" s="312"/>
      <c r="D5" s="313"/>
      <c r="E5" s="315">
        <f>G6</f>
        <v>0</v>
      </c>
      <c r="F5" s="314"/>
      <c r="G5" s="316"/>
      <c r="H5" s="315">
        <f>J6</f>
        <v>0</v>
      </c>
      <c r="I5" s="314"/>
      <c r="J5" s="316"/>
      <c r="K5" s="314">
        <f>M6</f>
        <v>0</v>
      </c>
      <c r="L5" s="314"/>
      <c r="M5" s="314"/>
    </row>
    <row r="6" spans="1:20" x14ac:dyDescent="0.2">
      <c r="A6" s="305"/>
      <c r="B6" s="219">
        <f>SUM(B7:B20)</f>
        <v>40329.615419999987</v>
      </c>
      <c r="C6" s="152">
        <f t="shared" ref="C6:M6" si="0">SUM(C7:C20)</f>
        <v>40328.110519999987</v>
      </c>
      <c r="D6" s="220">
        <f t="shared" si="0"/>
        <v>39007.222819999995</v>
      </c>
      <c r="E6" s="283">
        <f t="shared" si="0"/>
        <v>0</v>
      </c>
      <c r="F6" s="282">
        <f t="shared" si="0"/>
        <v>0</v>
      </c>
      <c r="G6" s="284">
        <f t="shared" si="0"/>
        <v>0</v>
      </c>
      <c r="H6" s="283">
        <f t="shared" si="0"/>
        <v>0</v>
      </c>
      <c r="I6" s="282">
        <f t="shared" si="0"/>
        <v>0</v>
      </c>
      <c r="J6" s="284">
        <f t="shared" si="0"/>
        <v>0</v>
      </c>
      <c r="K6" s="282">
        <f t="shared" si="0"/>
        <v>0</v>
      </c>
      <c r="L6" s="282">
        <f t="shared" si="0"/>
        <v>0</v>
      </c>
      <c r="M6" s="282">
        <f t="shared" si="0"/>
        <v>0</v>
      </c>
    </row>
    <row r="7" spans="1:20" x14ac:dyDescent="0.2">
      <c r="A7" s="127" t="s">
        <v>125</v>
      </c>
      <c r="B7" s="217">
        <v>1635.5642000000009</v>
      </c>
      <c r="C7" s="149">
        <v>1635.5257000000011</v>
      </c>
      <c r="D7" s="218">
        <v>1635.4880000000007</v>
      </c>
      <c r="E7" s="279">
        <v>0</v>
      </c>
      <c r="F7" s="280">
        <v>0</v>
      </c>
      <c r="G7" s="281">
        <v>0</v>
      </c>
      <c r="H7" s="279">
        <v>0</v>
      </c>
      <c r="I7" s="280">
        <v>0</v>
      </c>
      <c r="J7" s="281">
        <v>0</v>
      </c>
      <c r="K7" s="280">
        <v>0</v>
      </c>
      <c r="L7" s="280">
        <v>0</v>
      </c>
      <c r="M7" s="280">
        <v>0</v>
      </c>
      <c r="T7" s="38"/>
    </row>
    <row r="8" spans="1:20" x14ac:dyDescent="0.2">
      <c r="A8" s="127" t="s">
        <v>152</v>
      </c>
      <c r="B8" s="217">
        <v>1991.633</v>
      </c>
      <c r="C8" s="149">
        <v>1989.0210000000004</v>
      </c>
      <c r="D8" s="218">
        <v>2016.2250000000004</v>
      </c>
      <c r="E8" s="279">
        <v>0</v>
      </c>
      <c r="F8" s="280">
        <v>0</v>
      </c>
      <c r="G8" s="281">
        <v>0</v>
      </c>
      <c r="H8" s="279">
        <v>0</v>
      </c>
      <c r="I8" s="280">
        <v>0</v>
      </c>
      <c r="J8" s="281">
        <v>0</v>
      </c>
      <c r="K8" s="280">
        <v>0</v>
      </c>
      <c r="L8" s="280">
        <v>0</v>
      </c>
      <c r="M8" s="280">
        <v>0</v>
      </c>
      <c r="T8" s="38"/>
    </row>
    <row r="9" spans="1:20" x14ac:dyDescent="0.2">
      <c r="A9" s="127" t="s">
        <v>153</v>
      </c>
      <c r="B9" s="217">
        <v>1559.0573599999996</v>
      </c>
      <c r="C9" s="149">
        <v>1558.6563599999995</v>
      </c>
      <c r="D9" s="218">
        <v>1558.6563599999995</v>
      </c>
      <c r="E9" s="279">
        <v>0</v>
      </c>
      <c r="F9" s="280">
        <v>0</v>
      </c>
      <c r="G9" s="281">
        <v>0</v>
      </c>
      <c r="H9" s="279">
        <v>0</v>
      </c>
      <c r="I9" s="280">
        <v>0</v>
      </c>
      <c r="J9" s="281">
        <v>0</v>
      </c>
      <c r="K9" s="280">
        <v>0</v>
      </c>
      <c r="L9" s="280">
        <v>0</v>
      </c>
      <c r="M9" s="280">
        <v>0</v>
      </c>
      <c r="T9" s="38"/>
    </row>
    <row r="10" spans="1:20" x14ac:dyDescent="0.2">
      <c r="A10" s="127" t="s">
        <v>154</v>
      </c>
      <c r="B10" s="217">
        <v>2873.8125299999997</v>
      </c>
      <c r="C10" s="149">
        <v>2873.8125299999997</v>
      </c>
      <c r="D10" s="218">
        <v>2875.9725299999996</v>
      </c>
      <c r="E10" s="279">
        <v>0</v>
      </c>
      <c r="F10" s="280">
        <v>0</v>
      </c>
      <c r="G10" s="281">
        <v>0</v>
      </c>
      <c r="H10" s="279">
        <v>0</v>
      </c>
      <c r="I10" s="280">
        <v>0</v>
      </c>
      <c r="J10" s="281">
        <v>0</v>
      </c>
      <c r="K10" s="280">
        <v>0</v>
      </c>
      <c r="L10" s="280">
        <v>0</v>
      </c>
      <c r="M10" s="280">
        <v>0</v>
      </c>
      <c r="T10" s="38"/>
    </row>
    <row r="11" spans="1:20" x14ac:dyDescent="0.2">
      <c r="A11" s="127" t="s">
        <v>126</v>
      </c>
      <c r="B11" s="217">
        <v>636.13410000000022</v>
      </c>
      <c r="C11" s="149">
        <v>636.0907000000002</v>
      </c>
      <c r="D11" s="218">
        <v>636.0907000000002</v>
      </c>
      <c r="E11" s="279">
        <v>0</v>
      </c>
      <c r="F11" s="280">
        <v>0</v>
      </c>
      <c r="G11" s="281">
        <v>0</v>
      </c>
      <c r="H11" s="279">
        <v>0</v>
      </c>
      <c r="I11" s="280">
        <v>0</v>
      </c>
      <c r="J11" s="281">
        <v>0</v>
      </c>
      <c r="K11" s="280">
        <v>0</v>
      </c>
      <c r="L11" s="280">
        <v>0</v>
      </c>
      <c r="M11" s="280">
        <v>0</v>
      </c>
      <c r="T11" s="38"/>
    </row>
    <row r="12" spans="1:20" x14ac:dyDescent="0.2">
      <c r="A12" s="127" t="s">
        <v>143</v>
      </c>
      <c r="B12" s="217">
        <v>947.60409999999956</v>
      </c>
      <c r="C12" s="149">
        <v>960.89409999999964</v>
      </c>
      <c r="D12" s="218">
        <v>960.89409999999964</v>
      </c>
      <c r="E12" s="279">
        <v>0</v>
      </c>
      <c r="F12" s="280">
        <v>0</v>
      </c>
      <c r="G12" s="281">
        <v>0</v>
      </c>
      <c r="H12" s="279">
        <v>0</v>
      </c>
      <c r="I12" s="280">
        <v>0</v>
      </c>
      <c r="J12" s="281">
        <v>0</v>
      </c>
      <c r="K12" s="280">
        <v>0</v>
      </c>
      <c r="L12" s="280">
        <v>0</v>
      </c>
      <c r="M12" s="280">
        <v>0</v>
      </c>
      <c r="T12" s="38"/>
    </row>
    <row r="13" spans="1:20" x14ac:dyDescent="0.2">
      <c r="A13" s="127" t="s">
        <v>144</v>
      </c>
      <c r="B13" s="217">
        <v>474.31040000000013</v>
      </c>
      <c r="C13" s="149">
        <v>474.27640000000014</v>
      </c>
      <c r="D13" s="218">
        <v>500.31040000000013</v>
      </c>
      <c r="E13" s="279">
        <v>0</v>
      </c>
      <c r="F13" s="280">
        <v>0</v>
      </c>
      <c r="G13" s="281">
        <v>0</v>
      </c>
      <c r="H13" s="279">
        <v>0</v>
      </c>
      <c r="I13" s="280">
        <v>0</v>
      </c>
      <c r="J13" s="281">
        <v>0</v>
      </c>
      <c r="K13" s="280">
        <v>0</v>
      </c>
      <c r="L13" s="280">
        <v>0</v>
      </c>
      <c r="M13" s="280">
        <v>0</v>
      </c>
      <c r="T13" s="38"/>
    </row>
    <row r="14" spans="1:20" x14ac:dyDescent="0.2">
      <c r="A14" s="127" t="s">
        <v>145</v>
      </c>
      <c r="B14" s="217">
        <v>5113.3374199999944</v>
      </c>
      <c r="C14" s="149">
        <v>5104.287419999996</v>
      </c>
      <c r="D14" s="218">
        <v>3569.555420000001</v>
      </c>
      <c r="E14" s="279">
        <v>0</v>
      </c>
      <c r="F14" s="280">
        <v>0</v>
      </c>
      <c r="G14" s="281">
        <v>0</v>
      </c>
      <c r="H14" s="279">
        <v>0</v>
      </c>
      <c r="I14" s="280">
        <v>0</v>
      </c>
      <c r="J14" s="281">
        <v>0</v>
      </c>
      <c r="K14" s="280">
        <v>0</v>
      </c>
      <c r="L14" s="280">
        <v>0</v>
      </c>
      <c r="M14" s="280">
        <v>0</v>
      </c>
      <c r="T14" s="38"/>
    </row>
    <row r="15" spans="1:20" x14ac:dyDescent="0.2">
      <c r="A15" s="127" t="s">
        <v>146</v>
      </c>
      <c r="B15" s="217">
        <v>1175.4494500000005</v>
      </c>
      <c r="C15" s="149">
        <v>1173.9634500000004</v>
      </c>
      <c r="D15" s="218">
        <v>1173.9634500000004</v>
      </c>
      <c r="E15" s="279">
        <v>0</v>
      </c>
      <c r="F15" s="280">
        <v>0</v>
      </c>
      <c r="G15" s="281">
        <v>0</v>
      </c>
      <c r="H15" s="279">
        <v>0</v>
      </c>
      <c r="I15" s="280">
        <v>0</v>
      </c>
      <c r="J15" s="281">
        <v>0</v>
      </c>
      <c r="K15" s="280">
        <v>0</v>
      </c>
      <c r="L15" s="280">
        <v>0</v>
      </c>
      <c r="M15" s="280">
        <v>0</v>
      </c>
      <c r="T15" s="38"/>
    </row>
    <row r="16" spans="1:20" x14ac:dyDescent="0.2">
      <c r="A16" s="127" t="s">
        <v>147</v>
      </c>
      <c r="B16" s="217">
        <v>5582.7018299999972</v>
      </c>
      <c r="C16" s="149">
        <v>5582.7018299999972</v>
      </c>
      <c r="D16" s="218">
        <v>5744.7018299999972</v>
      </c>
      <c r="E16" s="279">
        <v>0</v>
      </c>
      <c r="F16" s="280">
        <v>0</v>
      </c>
      <c r="G16" s="281">
        <v>0</v>
      </c>
      <c r="H16" s="279">
        <v>0</v>
      </c>
      <c r="I16" s="280">
        <v>0</v>
      </c>
      <c r="J16" s="281">
        <v>0</v>
      </c>
      <c r="K16" s="280">
        <v>0</v>
      </c>
      <c r="L16" s="280">
        <v>0</v>
      </c>
      <c r="M16" s="280">
        <v>0</v>
      </c>
      <c r="T16" s="38"/>
    </row>
    <row r="17" spans="1:20" x14ac:dyDescent="0.2">
      <c r="A17" s="127" t="s">
        <v>148</v>
      </c>
      <c r="B17" s="217">
        <v>1010.1878000000003</v>
      </c>
      <c r="C17" s="149">
        <v>1010.1258000000003</v>
      </c>
      <c r="D17" s="218">
        <v>1010.3598000000003</v>
      </c>
      <c r="E17" s="279">
        <v>0</v>
      </c>
      <c r="F17" s="280">
        <v>0</v>
      </c>
      <c r="G17" s="281">
        <v>0</v>
      </c>
      <c r="H17" s="279">
        <v>0</v>
      </c>
      <c r="I17" s="280">
        <v>0</v>
      </c>
      <c r="J17" s="281">
        <v>0</v>
      </c>
      <c r="K17" s="280">
        <v>0</v>
      </c>
      <c r="L17" s="280">
        <v>0</v>
      </c>
      <c r="M17" s="280">
        <v>0</v>
      </c>
      <c r="T17" s="38"/>
    </row>
    <row r="18" spans="1:20" x14ac:dyDescent="0.2">
      <c r="A18" s="127" t="s">
        <v>149</v>
      </c>
      <c r="B18" s="217">
        <v>4541.1492600000001</v>
      </c>
      <c r="C18" s="149">
        <v>4540.0582599999998</v>
      </c>
      <c r="D18" s="218">
        <v>4538.3082600000007</v>
      </c>
      <c r="E18" s="279">
        <v>0</v>
      </c>
      <c r="F18" s="280">
        <v>0</v>
      </c>
      <c r="G18" s="281">
        <v>0</v>
      </c>
      <c r="H18" s="279">
        <v>0</v>
      </c>
      <c r="I18" s="280">
        <v>0</v>
      </c>
      <c r="J18" s="281">
        <v>0</v>
      </c>
      <c r="K18" s="280">
        <v>0</v>
      </c>
      <c r="L18" s="280">
        <v>0</v>
      </c>
      <c r="M18" s="280">
        <v>0</v>
      </c>
      <c r="T18" s="38"/>
    </row>
    <row r="19" spans="1:20" x14ac:dyDescent="0.2">
      <c r="A19" s="127" t="s">
        <v>150</v>
      </c>
      <c r="B19" s="217">
        <v>11674.416769999998</v>
      </c>
      <c r="C19" s="149">
        <v>11674.419769999997</v>
      </c>
      <c r="D19" s="218">
        <v>11672.419769999997</v>
      </c>
      <c r="E19" s="279">
        <v>0</v>
      </c>
      <c r="F19" s="280">
        <v>0</v>
      </c>
      <c r="G19" s="281">
        <v>0</v>
      </c>
      <c r="H19" s="279">
        <v>0</v>
      </c>
      <c r="I19" s="280">
        <v>0</v>
      </c>
      <c r="J19" s="281">
        <v>0</v>
      </c>
      <c r="K19" s="280">
        <v>0</v>
      </c>
      <c r="L19" s="280">
        <v>0</v>
      </c>
      <c r="M19" s="280">
        <v>0</v>
      </c>
      <c r="T19" s="38"/>
    </row>
    <row r="20" spans="1:20" x14ac:dyDescent="0.2">
      <c r="A20" s="127" t="s">
        <v>151</v>
      </c>
      <c r="B20" s="217">
        <v>1114.2571999999991</v>
      </c>
      <c r="C20" s="149">
        <v>1114.2771999999991</v>
      </c>
      <c r="D20" s="218">
        <v>1114.2771999999991</v>
      </c>
      <c r="E20" s="279">
        <v>0</v>
      </c>
      <c r="F20" s="280">
        <v>0</v>
      </c>
      <c r="G20" s="281">
        <v>0</v>
      </c>
      <c r="H20" s="279">
        <v>0</v>
      </c>
      <c r="I20" s="280">
        <v>0</v>
      </c>
      <c r="J20" s="281">
        <v>0</v>
      </c>
      <c r="K20" s="280">
        <v>0</v>
      </c>
      <c r="L20" s="280">
        <v>0</v>
      </c>
      <c r="M20" s="280">
        <v>0</v>
      </c>
      <c r="T20" s="38"/>
    </row>
    <row r="21" spans="1:20" x14ac:dyDescent="0.2">
      <c r="A21" s="4"/>
      <c r="M21" s="3"/>
    </row>
    <row r="23" spans="1:20" x14ac:dyDescent="0.2">
      <c r="A23" s="10" t="s">
        <v>85</v>
      </c>
      <c r="B23" s="10">
        <v>1635.4880000000007</v>
      </c>
    </row>
    <row r="24" spans="1:20" x14ac:dyDescent="0.2">
      <c r="A24" s="10" t="s">
        <v>76</v>
      </c>
      <c r="B24" s="10">
        <v>2016.2250000000004</v>
      </c>
    </row>
    <row r="25" spans="1:20" x14ac:dyDescent="0.2">
      <c r="A25" s="10" t="s">
        <v>77</v>
      </c>
      <c r="B25" s="10">
        <v>1558.6563599999995</v>
      </c>
    </row>
    <row r="26" spans="1:20" x14ac:dyDescent="0.2">
      <c r="A26" s="10" t="s">
        <v>78</v>
      </c>
      <c r="B26" s="10">
        <v>2875.9725299999996</v>
      </c>
    </row>
    <row r="27" spans="1:20" x14ac:dyDescent="0.2">
      <c r="A27" s="10" t="s">
        <v>88</v>
      </c>
      <c r="B27" s="10">
        <v>636.0907000000002</v>
      </c>
    </row>
    <row r="28" spans="1:20" x14ac:dyDescent="0.2">
      <c r="A28" s="10" t="s">
        <v>79</v>
      </c>
      <c r="B28" s="10">
        <v>960.89409999999964</v>
      </c>
    </row>
    <row r="29" spans="1:20" x14ac:dyDescent="0.2">
      <c r="A29" s="10" t="s">
        <v>80</v>
      </c>
      <c r="B29" s="10">
        <v>500.31040000000013</v>
      </c>
    </row>
    <row r="30" spans="1:20" x14ac:dyDescent="0.2">
      <c r="A30" s="10" t="s">
        <v>81</v>
      </c>
      <c r="B30" s="10">
        <v>3569.555420000001</v>
      </c>
    </row>
    <row r="31" spans="1:20" x14ac:dyDescent="0.2">
      <c r="A31" s="10" t="s">
        <v>82</v>
      </c>
      <c r="B31" s="10">
        <v>1173.9634500000004</v>
      </c>
    </row>
    <row r="32" spans="1:20" x14ac:dyDescent="0.2">
      <c r="A32" s="10" t="s">
        <v>83</v>
      </c>
      <c r="B32" s="10">
        <v>5744.7018299999972</v>
      </c>
    </row>
    <row r="33" spans="1:2" x14ac:dyDescent="0.2">
      <c r="A33" s="10" t="s">
        <v>84</v>
      </c>
      <c r="B33" s="10">
        <v>1010.3598000000003</v>
      </c>
    </row>
    <row r="34" spans="1:2" x14ac:dyDescent="0.2">
      <c r="A34" s="10" t="s">
        <v>86</v>
      </c>
      <c r="B34" s="10">
        <v>4538.3082600000007</v>
      </c>
    </row>
    <row r="35" spans="1:2" x14ac:dyDescent="0.2">
      <c r="A35" s="10" t="s">
        <v>87</v>
      </c>
      <c r="B35" s="10">
        <v>11672.419769999997</v>
      </c>
    </row>
    <row r="36" spans="1:2" x14ac:dyDescent="0.2">
      <c r="A36" s="10" t="s">
        <v>89</v>
      </c>
      <c r="B36" s="10">
        <v>1114.2771999999991</v>
      </c>
    </row>
  </sheetData>
  <sortState xmlns:xlrd2="http://schemas.microsoft.com/office/spreadsheetml/2017/richdata2" ref="A7:M20">
    <sortCondition ref="A7"/>
  </sortState>
  <mergeCells count="10"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3"/>
  <dimension ref="A1:U30"/>
  <sheetViews>
    <sheetView showGridLines="0" zoomScaleNormal="100" zoomScaleSheetLayoutView="100" workbookViewId="0">
      <selection activeCell="T28" sqref="T28"/>
    </sheetView>
  </sheetViews>
  <sheetFormatPr defaultColWidth="9.140625" defaultRowHeight="12" x14ac:dyDescent="0.2"/>
  <cols>
    <col min="1" max="1" width="31.5703125" style="7" customWidth="1"/>
    <col min="2" max="13" width="8.5703125" style="7" customWidth="1"/>
    <col min="14" max="14" width="9.7109375" style="7" customWidth="1"/>
    <col min="15" max="16384" width="9.140625" style="7"/>
  </cols>
  <sheetData>
    <row r="1" spans="1:21" ht="20.25" x14ac:dyDescent="0.3">
      <c r="A1" s="136" t="s">
        <v>254</v>
      </c>
      <c r="N1" s="188" t="str">
        <f>'3'!N1</f>
        <v>IV. čtvrtletí 2023</v>
      </c>
    </row>
    <row r="2" spans="1:21" ht="18" x14ac:dyDescent="0.25">
      <c r="A2" s="185" t="s">
        <v>255</v>
      </c>
    </row>
    <row r="3" spans="1:21" ht="6" customHeight="1" x14ac:dyDescent="0.2"/>
    <row r="4" spans="1:21" x14ac:dyDescent="0.2">
      <c r="A4" s="305">
        <v>2026</v>
      </c>
      <c r="B4" s="306" t="s">
        <v>42</v>
      </c>
      <c r="C4" s="307"/>
      <c r="D4" s="308"/>
      <c r="E4" s="307" t="s">
        <v>43</v>
      </c>
      <c r="F4" s="307"/>
      <c r="G4" s="307"/>
      <c r="H4" s="306" t="s">
        <v>44</v>
      </c>
      <c r="I4" s="307"/>
      <c r="J4" s="308"/>
      <c r="K4" s="306" t="s">
        <v>45</v>
      </c>
      <c r="L4" s="307"/>
      <c r="M4" s="308"/>
      <c r="N4" s="168" t="s">
        <v>7</v>
      </c>
    </row>
    <row r="5" spans="1:21" x14ac:dyDescent="0.2">
      <c r="A5" s="305"/>
      <c r="B5" s="215" t="s">
        <v>8</v>
      </c>
      <c r="C5" s="153" t="s">
        <v>9</v>
      </c>
      <c r="D5" s="216" t="s">
        <v>10</v>
      </c>
      <c r="E5" s="153" t="s">
        <v>11</v>
      </c>
      <c r="F5" s="153" t="s">
        <v>12</v>
      </c>
      <c r="G5" s="153" t="s">
        <v>13</v>
      </c>
      <c r="H5" s="215" t="s">
        <v>14</v>
      </c>
      <c r="I5" s="153" t="s">
        <v>15</v>
      </c>
      <c r="J5" s="216" t="s">
        <v>16</v>
      </c>
      <c r="K5" s="215" t="s">
        <v>17</v>
      </c>
      <c r="L5" s="153" t="s">
        <v>18</v>
      </c>
      <c r="M5" s="216" t="s">
        <v>19</v>
      </c>
      <c r="N5" s="154"/>
    </row>
    <row r="6" spans="1:21" x14ac:dyDescent="0.2">
      <c r="A6" s="310" t="s">
        <v>155</v>
      </c>
      <c r="B6" s="311">
        <f>SUM(B7:D7)</f>
        <v>27850.907635000003</v>
      </c>
      <c r="C6" s="312"/>
      <c r="D6" s="313"/>
      <c r="E6" s="314">
        <f t="shared" ref="E6" si="0">SUM(E7:G7)</f>
        <v>0</v>
      </c>
      <c r="F6" s="314"/>
      <c r="G6" s="314"/>
      <c r="H6" s="315">
        <f t="shared" ref="H6" si="1">SUM(H7:J7)</f>
        <v>0</v>
      </c>
      <c r="I6" s="314"/>
      <c r="J6" s="316"/>
      <c r="K6" s="315">
        <f t="shared" ref="K6" si="2">SUM(K7:M7)</f>
        <v>0</v>
      </c>
      <c r="L6" s="314"/>
      <c r="M6" s="316"/>
      <c r="N6" s="297">
        <f>SUM(B7:M7)</f>
        <v>27850.907635000003</v>
      </c>
      <c r="Q6" s="8"/>
      <c r="R6" s="98"/>
      <c r="S6" s="38"/>
    </row>
    <row r="7" spans="1:21" x14ac:dyDescent="0.2">
      <c r="A7" s="310"/>
      <c r="B7" s="219">
        <f t="shared" ref="B7:M7" si="3">SUM(B8:B15)</f>
        <v>11622.852297000003</v>
      </c>
      <c r="C7" s="152">
        <f t="shared" si="3"/>
        <v>8984.1505300000008</v>
      </c>
      <c r="D7" s="220">
        <f t="shared" si="3"/>
        <v>7243.9048080000002</v>
      </c>
      <c r="E7" s="282">
        <f t="shared" si="3"/>
        <v>0</v>
      </c>
      <c r="F7" s="282">
        <f t="shared" si="3"/>
        <v>0</v>
      </c>
      <c r="G7" s="282">
        <f t="shared" si="3"/>
        <v>0</v>
      </c>
      <c r="H7" s="283">
        <f t="shared" si="3"/>
        <v>0</v>
      </c>
      <c r="I7" s="282">
        <f t="shared" si="3"/>
        <v>0</v>
      </c>
      <c r="J7" s="284">
        <f t="shared" si="3"/>
        <v>0</v>
      </c>
      <c r="K7" s="283">
        <f t="shared" si="3"/>
        <v>0</v>
      </c>
      <c r="L7" s="282">
        <f t="shared" si="3"/>
        <v>0</v>
      </c>
      <c r="M7" s="284">
        <f t="shared" si="3"/>
        <v>0</v>
      </c>
      <c r="N7" s="297"/>
      <c r="Q7" s="8"/>
    </row>
    <row r="8" spans="1:21" x14ac:dyDescent="0.2">
      <c r="A8" s="127" t="s">
        <v>26</v>
      </c>
      <c r="B8" s="217">
        <v>2127.3715479999996</v>
      </c>
      <c r="C8" s="149">
        <v>1702.5600239999994</v>
      </c>
      <c r="D8" s="218">
        <v>1550.938555</v>
      </c>
      <c r="E8" s="280">
        <v>0</v>
      </c>
      <c r="F8" s="280">
        <v>0</v>
      </c>
      <c r="G8" s="280">
        <v>0</v>
      </c>
      <c r="H8" s="279">
        <v>0</v>
      </c>
      <c r="I8" s="280">
        <v>0</v>
      </c>
      <c r="J8" s="281">
        <v>0</v>
      </c>
      <c r="K8" s="279">
        <v>0</v>
      </c>
      <c r="L8" s="280">
        <v>0</v>
      </c>
      <c r="M8" s="281">
        <v>0</v>
      </c>
      <c r="N8" s="149">
        <f t="shared" ref="N8:N13" si="4">SUM(B8:M8)</f>
        <v>5380.8701269999992</v>
      </c>
      <c r="P8" s="38"/>
      <c r="Q8" s="270"/>
      <c r="R8" s="38"/>
      <c r="S8" s="38"/>
      <c r="T8" s="8"/>
      <c r="U8" s="8"/>
    </row>
    <row r="9" spans="1:21" x14ac:dyDescent="0.2">
      <c r="A9" s="127" t="s">
        <v>0</v>
      </c>
      <c r="B9" s="217">
        <v>396.48677700000002</v>
      </c>
      <c r="C9" s="149">
        <v>266.72102799999999</v>
      </c>
      <c r="D9" s="218">
        <v>277.22251599999998</v>
      </c>
      <c r="E9" s="280">
        <v>0</v>
      </c>
      <c r="F9" s="280">
        <v>0</v>
      </c>
      <c r="G9" s="280">
        <v>0</v>
      </c>
      <c r="H9" s="279">
        <v>0</v>
      </c>
      <c r="I9" s="280">
        <v>0</v>
      </c>
      <c r="J9" s="281">
        <v>0</v>
      </c>
      <c r="K9" s="279">
        <v>0</v>
      </c>
      <c r="L9" s="280">
        <v>0</v>
      </c>
      <c r="M9" s="281">
        <v>0</v>
      </c>
      <c r="N9" s="149">
        <f t="shared" si="4"/>
        <v>940.43032100000005</v>
      </c>
      <c r="P9" s="98"/>
      <c r="Q9" s="270"/>
      <c r="S9" s="38"/>
    </row>
    <row r="10" spans="1:21" x14ac:dyDescent="0.2">
      <c r="A10" s="127" t="s">
        <v>1</v>
      </c>
      <c r="B10" s="217">
        <v>109.06074499999998</v>
      </c>
      <c r="C10" s="149">
        <v>88.010738000000018</v>
      </c>
      <c r="D10" s="218">
        <v>71.508646000000013</v>
      </c>
      <c r="E10" s="280">
        <v>0</v>
      </c>
      <c r="F10" s="280">
        <v>0</v>
      </c>
      <c r="G10" s="280">
        <v>0</v>
      </c>
      <c r="H10" s="279">
        <v>0</v>
      </c>
      <c r="I10" s="280">
        <v>0</v>
      </c>
      <c r="J10" s="281">
        <v>0</v>
      </c>
      <c r="K10" s="279">
        <v>0</v>
      </c>
      <c r="L10" s="280">
        <v>0</v>
      </c>
      <c r="M10" s="281">
        <v>0</v>
      </c>
      <c r="N10" s="149">
        <f t="shared" si="4"/>
        <v>268.580129</v>
      </c>
      <c r="P10" s="98"/>
      <c r="Q10" s="270"/>
      <c r="S10" s="38"/>
    </row>
    <row r="11" spans="1:21" x14ac:dyDescent="0.2">
      <c r="A11" s="127" t="s">
        <v>2</v>
      </c>
      <c r="B11" s="217">
        <v>51.840322</v>
      </c>
      <c r="C11" s="149">
        <v>40.134998000000003</v>
      </c>
      <c r="D11" s="218">
        <v>28.487450000000003</v>
      </c>
      <c r="E11" s="280">
        <v>0</v>
      </c>
      <c r="F11" s="280">
        <v>0</v>
      </c>
      <c r="G11" s="280">
        <v>0</v>
      </c>
      <c r="H11" s="279">
        <v>0</v>
      </c>
      <c r="I11" s="280">
        <v>0</v>
      </c>
      <c r="J11" s="281">
        <v>0</v>
      </c>
      <c r="K11" s="279">
        <v>0</v>
      </c>
      <c r="L11" s="280">
        <v>0</v>
      </c>
      <c r="M11" s="281">
        <v>0</v>
      </c>
      <c r="N11" s="149">
        <f t="shared" si="4"/>
        <v>120.46277000000001</v>
      </c>
      <c r="P11" s="98"/>
      <c r="Q11" s="270"/>
      <c r="S11" s="38"/>
    </row>
    <row r="12" spans="1:21" x14ac:dyDescent="0.2">
      <c r="A12" s="127" t="s">
        <v>6</v>
      </c>
      <c r="B12" s="217">
        <v>68.784215000000032</v>
      </c>
      <c r="C12" s="149">
        <v>57.639940999999986</v>
      </c>
      <c r="D12" s="218">
        <v>56.460645000000007</v>
      </c>
      <c r="E12" s="280">
        <v>0</v>
      </c>
      <c r="F12" s="280">
        <v>0</v>
      </c>
      <c r="G12" s="280">
        <v>0</v>
      </c>
      <c r="H12" s="279">
        <v>0</v>
      </c>
      <c r="I12" s="280">
        <v>0</v>
      </c>
      <c r="J12" s="281">
        <v>0</v>
      </c>
      <c r="K12" s="279">
        <v>0</v>
      </c>
      <c r="L12" s="280">
        <v>0</v>
      </c>
      <c r="M12" s="281">
        <v>0</v>
      </c>
      <c r="N12" s="149">
        <f t="shared" si="4"/>
        <v>182.88480100000001</v>
      </c>
      <c r="P12" s="98"/>
      <c r="Q12" s="270"/>
      <c r="S12" s="38"/>
    </row>
    <row r="13" spans="1:21" x14ac:dyDescent="0.2">
      <c r="A13" s="127" t="s">
        <v>25</v>
      </c>
      <c r="B13" s="217">
        <v>5582.367917999999</v>
      </c>
      <c r="C13" s="149">
        <v>4267.2138590000013</v>
      </c>
      <c r="D13" s="218">
        <v>3249.9693199999983</v>
      </c>
      <c r="E13" s="280">
        <v>0</v>
      </c>
      <c r="F13" s="280">
        <v>0</v>
      </c>
      <c r="G13" s="280">
        <v>0</v>
      </c>
      <c r="H13" s="279">
        <v>0</v>
      </c>
      <c r="I13" s="280">
        <v>0</v>
      </c>
      <c r="J13" s="281">
        <v>0</v>
      </c>
      <c r="K13" s="279">
        <v>0</v>
      </c>
      <c r="L13" s="280">
        <v>0</v>
      </c>
      <c r="M13" s="281">
        <v>0</v>
      </c>
      <c r="N13" s="149">
        <f t="shared" si="4"/>
        <v>13099.551096999998</v>
      </c>
      <c r="P13" s="98"/>
      <c r="Q13" s="270"/>
      <c r="R13" s="8"/>
      <c r="S13" s="38"/>
      <c r="T13" s="8"/>
      <c r="U13" s="8"/>
    </row>
    <row r="14" spans="1:21" x14ac:dyDescent="0.2">
      <c r="A14" s="127" t="s">
        <v>5</v>
      </c>
      <c r="B14" s="217">
        <v>2977.2254720000037</v>
      </c>
      <c r="C14" s="149">
        <v>2327.772524</v>
      </c>
      <c r="D14" s="218">
        <v>1817.6478720000014</v>
      </c>
      <c r="E14" s="280">
        <v>0</v>
      </c>
      <c r="F14" s="280">
        <v>0</v>
      </c>
      <c r="G14" s="280">
        <v>0</v>
      </c>
      <c r="H14" s="279">
        <v>0</v>
      </c>
      <c r="I14" s="280">
        <v>0</v>
      </c>
      <c r="J14" s="281">
        <v>0</v>
      </c>
      <c r="K14" s="279">
        <v>0</v>
      </c>
      <c r="L14" s="280">
        <v>0</v>
      </c>
      <c r="M14" s="281">
        <v>0</v>
      </c>
      <c r="N14" s="149">
        <f t="shared" ref="N14:N15" si="5">SUM(B14:M14)</f>
        <v>7122.6458680000051</v>
      </c>
      <c r="P14" s="98"/>
      <c r="Q14" s="270"/>
      <c r="R14" s="8"/>
      <c r="S14" s="38"/>
      <c r="T14" s="8"/>
      <c r="U14" s="8"/>
    </row>
    <row r="15" spans="1:21" x14ac:dyDescent="0.2">
      <c r="A15" s="127" t="s">
        <v>3</v>
      </c>
      <c r="B15" s="217">
        <v>309.71530000000001</v>
      </c>
      <c r="C15" s="149">
        <v>234.097418</v>
      </c>
      <c r="D15" s="218">
        <v>191.66980400000008</v>
      </c>
      <c r="E15" s="280">
        <v>0</v>
      </c>
      <c r="F15" s="280">
        <v>0</v>
      </c>
      <c r="G15" s="280">
        <v>0</v>
      </c>
      <c r="H15" s="279">
        <v>0</v>
      </c>
      <c r="I15" s="280">
        <v>0</v>
      </c>
      <c r="J15" s="281">
        <v>0</v>
      </c>
      <c r="K15" s="279">
        <v>0</v>
      </c>
      <c r="L15" s="280">
        <v>0</v>
      </c>
      <c r="M15" s="281">
        <v>0</v>
      </c>
      <c r="N15" s="149">
        <f t="shared" si="5"/>
        <v>735.48252200000013</v>
      </c>
      <c r="P15" s="98"/>
      <c r="Q15" s="270"/>
      <c r="S15" s="38"/>
    </row>
    <row r="16" spans="1:21" x14ac:dyDescent="0.2">
      <c r="A16" s="4" t="s">
        <v>341</v>
      </c>
      <c r="N16" s="3"/>
    </row>
    <row r="17" spans="1:2" x14ac:dyDescent="0.2">
      <c r="A17" s="150"/>
      <c r="B17" s="8"/>
    </row>
    <row r="18" spans="1:2" x14ac:dyDescent="0.2">
      <c r="B18" s="8"/>
    </row>
    <row r="19" spans="1:2" x14ac:dyDescent="0.2">
      <c r="B19" s="8"/>
    </row>
    <row r="20" spans="1:2" x14ac:dyDescent="0.2">
      <c r="B20" s="8"/>
    </row>
    <row r="21" spans="1:2" x14ac:dyDescent="0.2">
      <c r="B21" s="8"/>
    </row>
    <row r="22" spans="1:2" x14ac:dyDescent="0.2">
      <c r="B22" s="8"/>
    </row>
    <row r="23" spans="1:2" x14ac:dyDescent="0.2">
      <c r="B23" s="8"/>
    </row>
    <row r="24" spans="1:2" x14ac:dyDescent="0.2">
      <c r="B24" s="8"/>
    </row>
    <row r="25" spans="1:2" x14ac:dyDescent="0.2">
      <c r="B25" s="8"/>
    </row>
    <row r="26" spans="1:2" x14ac:dyDescent="0.2">
      <c r="B26" s="8"/>
    </row>
    <row r="27" spans="1:2" x14ac:dyDescent="0.2">
      <c r="B27" s="8"/>
    </row>
    <row r="28" spans="1:2" x14ac:dyDescent="0.2">
      <c r="B28" s="8"/>
    </row>
    <row r="29" spans="1:2" x14ac:dyDescent="0.2">
      <c r="B29" s="8"/>
    </row>
    <row r="30" spans="1:2" x14ac:dyDescent="0.2">
      <c r="B30" s="8"/>
    </row>
  </sheetData>
  <mergeCells count="11">
    <mergeCell ref="N6:N7"/>
    <mergeCell ref="A4:A5"/>
    <mergeCell ref="B4:D4"/>
    <mergeCell ref="E4:G4"/>
    <mergeCell ref="H4:J4"/>
    <mergeCell ref="K4:M4"/>
    <mergeCell ref="A6:A7"/>
    <mergeCell ref="B6:D6"/>
    <mergeCell ref="E6:G6"/>
    <mergeCell ref="H6:J6"/>
    <mergeCell ref="K6:M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1"/>
  <dimension ref="A1:Q32"/>
  <sheetViews>
    <sheetView showGridLines="0" topLeftCell="A4" zoomScaleNormal="100" zoomScaleSheetLayoutView="100" workbookViewId="0">
      <selection activeCell="N26" sqref="N26"/>
    </sheetView>
  </sheetViews>
  <sheetFormatPr defaultColWidth="9.140625" defaultRowHeight="12" x14ac:dyDescent="0.2"/>
  <cols>
    <col min="1" max="1" width="28.28515625" style="7" customWidth="1"/>
    <col min="2" max="7" width="12" style="7" customWidth="1"/>
    <col min="8" max="8" width="16.5703125" style="7" customWidth="1"/>
    <col min="9" max="9" width="11.85546875" style="7" customWidth="1"/>
    <col min="10" max="10" width="15.28515625" style="7" customWidth="1"/>
    <col min="11" max="16384" width="9.140625" style="7"/>
  </cols>
  <sheetData>
    <row r="1" spans="1:12" ht="18" x14ac:dyDescent="0.25">
      <c r="A1" s="185" t="s">
        <v>330</v>
      </c>
      <c r="B1" s="6"/>
      <c r="J1" s="188" t="str">
        <f>'3'!N1</f>
        <v>IV. čtvrtletí 2023</v>
      </c>
    </row>
    <row r="2" spans="1:12" ht="6" customHeight="1" x14ac:dyDescent="0.2">
      <c r="A2" s="6"/>
      <c r="B2" s="319"/>
      <c r="C2" s="319"/>
      <c r="D2" s="319"/>
      <c r="E2" s="319"/>
      <c r="F2" s="319"/>
      <c r="G2" s="319"/>
      <c r="H2" s="319"/>
      <c r="I2" s="319"/>
      <c r="J2" s="319"/>
    </row>
    <row r="3" spans="1:12" ht="36" x14ac:dyDescent="0.2">
      <c r="A3" s="259">
        <v>2026</v>
      </c>
      <c r="B3" s="167" t="s">
        <v>26</v>
      </c>
      <c r="C3" s="167" t="s">
        <v>0</v>
      </c>
      <c r="D3" s="167" t="s">
        <v>1</v>
      </c>
      <c r="E3" s="167" t="s">
        <v>2</v>
      </c>
      <c r="F3" s="167" t="s">
        <v>200</v>
      </c>
      <c r="G3" s="167" t="s">
        <v>25</v>
      </c>
      <c r="H3" s="167" t="s">
        <v>5</v>
      </c>
      <c r="I3" s="167" t="s">
        <v>3</v>
      </c>
      <c r="J3" s="167" t="s">
        <v>4</v>
      </c>
    </row>
    <row r="4" spans="1:12" ht="12" customHeight="1" x14ac:dyDescent="0.2">
      <c r="A4" s="171" t="s">
        <v>157</v>
      </c>
      <c r="B4" s="155">
        <f>SUM(B5:B18)</f>
        <v>5380.8701270000001</v>
      </c>
      <c r="C4" s="155">
        <f t="shared" ref="C4:I4" si="0">SUM(C5:C18)</f>
        <v>940.43032099999982</v>
      </c>
      <c r="D4" s="155">
        <f t="shared" si="0"/>
        <v>268.58012899999994</v>
      </c>
      <c r="E4" s="155">
        <f t="shared" si="0"/>
        <v>120.46277000000001</v>
      </c>
      <c r="F4" s="155">
        <f t="shared" si="0"/>
        <v>182.88480100000004</v>
      </c>
      <c r="G4" s="155">
        <f t="shared" si="0"/>
        <v>13099.551097000001</v>
      </c>
      <c r="H4" s="155">
        <f t="shared" si="0"/>
        <v>7122.6458680000005</v>
      </c>
      <c r="I4" s="155">
        <f t="shared" si="0"/>
        <v>735.48252200000002</v>
      </c>
      <c r="J4" s="155">
        <f t="shared" ref="J4" si="1">SUM(B4:I4)</f>
        <v>27850.907635</v>
      </c>
      <c r="L4" s="38"/>
    </row>
    <row r="5" spans="1:12" x14ac:dyDescent="0.2">
      <c r="A5" s="158" t="s">
        <v>128</v>
      </c>
      <c r="B5" s="166">
        <v>115.452974</v>
      </c>
      <c r="C5" s="166">
        <v>99.045166999999992</v>
      </c>
      <c r="D5" s="166">
        <v>92.580629000000002</v>
      </c>
      <c r="E5" s="166">
        <v>14.780029000000003</v>
      </c>
      <c r="F5" s="166">
        <v>1.7992109999999999</v>
      </c>
      <c r="G5" s="166">
        <v>2288.9173930000002</v>
      </c>
      <c r="H5" s="166">
        <v>1768.7274209999994</v>
      </c>
      <c r="I5" s="166">
        <v>39.926200000000001</v>
      </c>
      <c r="J5" s="156">
        <f t="shared" ref="J5:J18" si="2">SUM(B5:I5)</f>
        <v>4421.2290239999993</v>
      </c>
      <c r="L5" s="38"/>
    </row>
    <row r="6" spans="1:12" x14ac:dyDescent="0.2">
      <c r="A6" s="158" t="s">
        <v>99</v>
      </c>
      <c r="B6" s="166">
        <v>287.92844500000001</v>
      </c>
      <c r="C6" s="166">
        <v>14.821118</v>
      </c>
      <c r="D6" s="166">
        <v>20.797442999999998</v>
      </c>
      <c r="E6" s="166">
        <v>1.8720140000000001</v>
      </c>
      <c r="F6" s="166">
        <v>7.5125400000000004</v>
      </c>
      <c r="G6" s="166">
        <v>832.68148700000017</v>
      </c>
      <c r="H6" s="166">
        <v>432.25160099999982</v>
      </c>
      <c r="I6" s="166">
        <v>42.19172300000001</v>
      </c>
      <c r="J6" s="156">
        <f t="shared" si="2"/>
        <v>1640.0563710000001</v>
      </c>
      <c r="L6" s="38"/>
    </row>
    <row r="7" spans="1:12" x14ac:dyDescent="0.2">
      <c r="A7" s="158" t="s">
        <v>100</v>
      </c>
      <c r="B7" s="166">
        <v>184.15791900000005</v>
      </c>
      <c r="C7" s="166">
        <v>2.7945199999999999</v>
      </c>
      <c r="D7" s="166">
        <v>0.27600000000000002</v>
      </c>
      <c r="E7" s="166">
        <v>0.88590000000000002</v>
      </c>
      <c r="F7" s="166">
        <v>10.493328</v>
      </c>
      <c r="G7" s="166">
        <v>1079.5621679999999</v>
      </c>
      <c r="H7" s="166">
        <v>312.99101199999996</v>
      </c>
      <c r="I7" s="166">
        <v>290.82588900000002</v>
      </c>
      <c r="J7" s="156">
        <f t="shared" si="2"/>
        <v>1881.9867359999998</v>
      </c>
      <c r="L7" s="38"/>
    </row>
    <row r="8" spans="1:12" x14ac:dyDescent="0.2">
      <c r="A8" s="158" t="s">
        <v>101</v>
      </c>
      <c r="B8" s="166">
        <v>67.047522000000001</v>
      </c>
      <c r="C8" s="166">
        <v>1.1764600000000003</v>
      </c>
      <c r="D8" s="166">
        <v>9.2520799999999994</v>
      </c>
      <c r="E8" s="166">
        <v>8.7707010000000007</v>
      </c>
      <c r="F8" s="166">
        <v>1.49244</v>
      </c>
      <c r="G8" s="166">
        <v>687.09007599999995</v>
      </c>
      <c r="H8" s="166">
        <v>294.90599700000001</v>
      </c>
      <c r="I8" s="166">
        <v>68.266102000000004</v>
      </c>
      <c r="J8" s="156">
        <f t="shared" si="2"/>
        <v>1138.0013779999999</v>
      </c>
      <c r="L8" s="38"/>
    </row>
    <row r="9" spans="1:12" x14ac:dyDescent="0.2">
      <c r="A9" s="158" t="s">
        <v>127</v>
      </c>
      <c r="B9" s="166">
        <v>57.858218000000008</v>
      </c>
      <c r="C9" s="166">
        <v>18.619870000000002</v>
      </c>
      <c r="D9" s="166">
        <v>1.38358</v>
      </c>
      <c r="E9" s="166">
        <v>2.7902199999999997</v>
      </c>
      <c r="F9" s="166">
        <v>26.127623000000003</v>
      </c>
      <c r="G9" s="166">
        <v>353.15847300000001</v>
      </c>
      <c r="H9" s="166">
        <v>133.65575799999999</v>
      </c>
      <c r="I9" s="166">
        <v>19.199154000000004</v>
      </c>
      <c r="J9" s="156">
        <f t="shared" si="2"/>
        <v>612.79289600000004</v>
      </c>
      <c r="L9" s="38"/>
    </row>
    <row r="10" spans="1:12" x14ac:dyDescent="0.2">
      <c r="A10" s="158" t="s">
        <v>102</v>
      </c>
      <c r="B10" s="166">
        <v>211.42200299999999</v>
      </c>
      <c r="C10" s="166">
        <v>140.26047</v>
      </c>
      <c r="D10" s="166">
        <v>7.8707000000000003</v>
      </c>
      <c r="E10" s="166">
        <v>2.8490000000000002</v>
      </c>
      <c r="F10" s="166">
        <v>0.438</v>
      </c>
      <c r="G10" s="166">
        <v>587.00550500000031</v>
      </c>
      <c r="H10" s="166">
        <v>364.64991600000013</v>
      </c>
      <c r="I10" s="166">
        <v>13.164843000000001</v>
      </c>
      <c r="J10" s="156">
        <f t="shared" si="2"/>
        <v>1327.6604370000005</v>
      </c>
      <c r="L10" s="38"/>
    </row>
    <row r="11" spans="1:12" x14ac:dyDescent="0.2">
      <c r="A11" s="158" t="s">
        <v>103</v>
      </c>
      <c r="B11" s="166">
        <v>79.320052000000004</v>
      </c>
      <c r="C11" s="166">
        <v>2.3176000000000005</v>
      </c>
      <c r="D11" s="166">
        <v>3.738</v>
      </c>
      <c r="E11" s="166">
        <v>1.0544</v>
      </c>
      <c r="F11" s="166">
        <v>2.2597600000000004</v>
      </c>
      <c r="G11" s="166">
        <v>379.81543000000011</v>
      </c>
      <c r="H11" s="166">
        <v>216.16293799999997</v>
      </c>
      <c r="I11" s="166">
        <v>21.087131000000003</v>
      </c>
      <c r="J11" s="156">
        <f t="shared" si="2"/>
        <v>705.75531100000012</v>
      </c>
      <c r="L11" s="38"/>
    </row>
    <row r="12" spans="1:12" x14ac:dyDescent="0.2">
      <c r="A12" s="158" t="s">
        <v>104</v>
      </c>
      <c r="B12" s="166">
        <v>683.68118400000003</v>
      </c>
      <c r="C12" s="166">
        <v>288.70975799999997</v>
      </c>
      <c r="D12" s="166">
        <v>17.849126000000002</v>
      </c>
      <c r="E12" s="166">
        <v>28.522736999999999</v>
      </c>
      <c r="F12" s="166">
        <v>21.227459</v>
      </c>
      <c r="G12" s="166">
        <v>2181.3502399999993</v>
      </c>
      <c r="H12" s="166">
        <v>1119.8384440000007</v>
      </c>
      <c r="I12" s="166">
        <v>23.192344999999992</v>
      </c>
      <c r="J12" s="156">
        <f t="shared" si="2"/>
        <v>4364.3712930000002</v>
      </c>
    </row>
    <row r="13" spans="1:12" x14ac:dyDescent="0.2">
      <c r="A13" s="158" t="s">
        <v>105</v>
      </c>
      <c r="B13" s="166">
        <v>173.010231</v>
      </c>
      <c r="C13" s="166">
        <v>16.956116000000002</v>
      </c>
      <c r="D13" s="166">
        <v>0.50700000000000001</v>
      </c>
      <c r="E13" s="166">
        <v>13.026183000000001</v>
      </c>
      <c r="F13" s="166">
        <v>3.953897</v>
      </c>
      <c r="G13" s="166">
        <v>582.86690399999986</v>
      </c>
      <c r="H13" s="166">
        <v>363.87998199999998</v>
      </c>
      <c r="I13" s="166">
        <v>5.5562830000000005</v>
      </c>
      <c r="J13" s="156">
        <f t="shared" si="2"/>
        <v>1159.7565959999997</v>
      </c>
    </row>
    <row r="14" spans="1:12" x14ac:dyDescent="0.2">
      <c r="A14" s="158" t="s">
        <v>106</v>
      </c>
      <c r="B14" s="166">
        <v>293.92968500000001</v>
      </c>
      <c r="C14" s="166">
        <v>10.297928000000001</v>
      </c>
      <c r="D14" s="166">
        <v>25.162999999999997</v>
      </c>
      <c r="E14" s="166">
        <v>33.373300999999998</v>
      </c>
      <c r="F14" s="166">
        <v>11.693580000000004</v>
      </c>
      <c r="G14" s="166">
        <v>472.54332899999997</v>
      </c>
      <c r="H14" s="166">
        <v>334.67251000000005</v>
      </c>
      <c r="I14" s="166">
        <v>113.98339900000001</v>
      </c>
      <c r="J14" s="156">
        <f t="shared" si="2"/>
        <v>1295.6567319999999</v>
      </c>
    </row>
    <row r="15" spans="1:12" x14ac:dyDescent="0.2">
      <c r="A15" s="158" t="s">
        <v>107</v>
      </c>
      <c r="B15" s="166">
        <v>326.98571800000002</v>
      </c>
      <c r="C15" s="166">
        <v>5.1623000000000001</v>
      </c>
      <c r="D15" s="166">
        <v>14.62336</v>
      </c>
      <c r="E15" s="166">
        <v>2.7252939999999999</v>
      </c>
      <c r="F15" s="166">
        <v>15.628425999999999</v>
      </c>
      <c r="G15" s="166">
        <v>689.83994799999994</v>
      </c>
      <c r="H15" s="166">
        <v>439.80758499999996</v>
      </c>
      <c r="I15" s="166">
        <v>0.28549999999999998</v>
      </c>
      <c r="J15" s="156">
        <f t="shared" si="2"/>
        <v>1495.058131</v>
      </c>
    </row>
    <row r="16" spans="1:12" x14ac:dyDescent="0.2">
      <c r="A16" s="158" t="s">
        <v>108</v>
      </c>
      <c r="B16" s="166">
        <v>1418.282911</v>
      </c>
      <c r="C16" s="166">
        <v>173.94688600000001</v>
      </c>
      <c r="D16" s="166">
        <v>9.0196100000000001</v>
      </c>
      <c r="E16" s="166">
        <v>0.59087999999999996</v>
      </c>
      <c r="F16" s="166">
        <v>3.963927</v>
      </c>
      <c r="G16" s="166">
        <v>929.80067899999972</v>
      </c>
      <c r="H16" s="166">
        <v>401.43737500000015</v>
      </c>
      <c r="I16" s="166">
        <v>32.527740000000009</v>
      </c>
      <c r="J16" s="156">
        <f t="shared" si="2"/>
        <v>2969.5700079999997</v>
      </c>
    </row>
    <row r="17" spans="1:17" x14ac:dyDescent="0.2">
      <c r="A17" s="158" t="s">
        <v>109</v>
      </c>
      <c r="B17" s="166">
        <v>1011.312807</v>
      </c>
      <c r="C17" s="166">
        <v>162.68082800000002</v>
      </c>
      <c r="D17" s="166">
        <v>58.955451000000004</v>
      </c>
      <c r="E17" s="166">
        <v>4.1732340000000008</v>
      </c>
      <c r="F17" s="166">
        <v>72.829220000000007</v>
      </c>
      <c r="G17" s="166">
        <v>1537.8873829999993</v>
      </c>
      <c r="H17" s="166">
        <v>707.96501200000012</v>
      </c>
      <c r="I17" s="166">
        <v>63.049921000000005</v>
      </c>
      <c r="J17" s="156">
        <f t="shared" si="2"/>
        <v>3618.8538559999993</v>
      </c>
    </row>
    <row r="18" spans="1:17" x14ac:dyDescent="0.2">
      <c r="A18" s="158" t="s">
        <v>110</v>
      </c>
      <c r="B18" s="166">
        <v>470.48045799999994</v>
      </c>
      <c r="C18" s="166">
        <v>3.6412999999999998</v>
      </c>
      <c r="D18" s="166">
        <v>6.5641499999999997</v>
      </c>
      <c r="E18" s="166">
        <v>5.0488770000000001</v>
      </c>
      <c r="F18" s="166">
        <v>3.4653900000000002</v>
      </c>
      <c r="G18" s="166">
        <v>497.032082</v>
      </c>
      <c r="H18" s="166">
        <v>231.70031699999996</v>
      </c>
      <c r="I18" s="166">
        <v>2.2262919999999999</v>
      </c>
      <c r="J18" s="156">
        <f t="shared" si="2"/>
        <v>1220.158866</v>
      </c>
    </row>
    <row r="19" spans="1:17" x14ac:dyDescent="0.2">
      <c r="A19" s="186" t="s">
        <v>341</v>
      </c>
      <c r="J19" s="3"/>
    </row>
    <row r="20" spans="1:17" x14ac:dyDescent="0.2">
      <c r="A20" s="159"/>
    </row>
    <row r="32" spans="1:17" x14ac:dyDescent="0.2">
      <c r="K32" s="38"/>
      <c r="L32" s="38"/>
      <c r="M32" s="38"/>
      <c r="N32" s="38"/>
      <c r="O32" s="38"/>
      <c r="P32" s="38"/>
      <c r="Q32" s="38"/>
    </row>
  </sheetData>
  <sortState xmlns:xlrd2="http://schemas.microsoft.com/office/spreadsheetml/2017/richdata2" ref="A5:J18">
    <sortCondition ref="A5"/>
  </sortState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6"/>
  <dimension ref="A1:O42"/>
  <sheetViews>
    <sheetView showGridLines="0" topLeftCell="A8" zoomScaleNormal="100" zoomScaleSheetLayoutView="100" workbookViewId="0">
      <selection activeCell="A36" sqref="A36"/>
    </sheetView>
  </sheetViews>
  <sheetFormatPr defaultColWidth="9.140625" defaultRowHeight="12" x14ac:dyDescent="0.2"/>
  <cols>
    <col min="1" max="1" width="38" style="7" customWidth="1"/>
    <col min="2" max="9" width="13.28515625" style="7" customWidth="1"/>
    <col min="10" max="15" width="9.140625" style="139" customWidth="1"/>
    <col min="16" max="16384" width="9.140625" style="7"/>
  </cols>
  <sheetData>
    <row r="1" spans="1:15" ht="20.25" x14ac:dyDescent="0.3">
      <c r="A1" s="136" t="s">
        <v>256</v>
      </c>
      <c r="I1" s="188" t="str">
        <f>'3'!N1</f>
        <v>IV. čtvrtletí 2023</v>
      </c>
    </row>
    <row r="2" spans="1:15" ht="18" x14ac:dyDescent="0.25">
      <c r="A2" s="185" t="s">
        <v>257</v>
      </c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7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153" t="s">
        <v>278</v>
      </c>
      <c r="I6" s="153" t="s">
        <v>279</v>
      </c>
    </row>
    <row r="7" spans="1:15" ht="13.5" x14ac:dyDescent="0.2">
      <c r="A7" s="132" t="s">
        <v>190</v>
      </c>
      <c r="B7" s="219">
        <v>1635.5642000000009</v>
      </c>
      <c r="C7" s="253">
        <v>4.0554916851225489E-2</v>
      </c>
      <c r="D7" s="219">
        <v>1635.5257000000011</v>
      </c>
      <c r="E7" s="253">
        <v>4.0555475545745991E-2</v>
      </c>
      <c r="F7" s="219">
        <v>1635.4880000000007</v>
      </c>
      <c r="G7" s="253">
        <v>4.1927824688955923E-2</v>
      </c>
      <c r="H7" s="152">
        <v>1635.4880000000007</v>
      </c>
      <c r="I7" s="163">
        <v>4.1927824688955923E-2</v>
      </c>
      <c r="O7" s="211"/>
    </row>
    <row r="8" spans="1:15" x14ac:dyDescent="0.2">
      <c r="A8" s="128" t="s">
        <v>308</v>
      </c>
      <c r="B8" s="219">
        <v>818768.24699999997</v>
      </c>
      <c r="C8" s="253">
        <v>4.2985649933473521E-2</v>
      </c>
      <c r="D8" s="219">
        <v>579735.71</v>
      </c>
      <c r="E8" s="253">
        <v>3.9079589499998353E-2</v>
      </c>
      <c r="F8" s="219">
        <v>495363.52399999986</v>
      </c>
      <c r="G8" s="253">
        <v>3.7891568644394691E-2</v>
      </c>
      <c r="H8" s="152">
        <v>1893867.4809999997</v>
      </c>
      <c r="I8" s="163">
        <v>4.0333319082067741E-2</v>
      </c>
      <c r="O8" s="211"/>
    </row>
    <row r="9" spans="1:15" x14ac:dyDescent="0.2">
      <c r="A9" s="128" t="s">
        <v>309</v>
      </c>
      <c r="B9" s="219">
        <v>674053.48199999996</v>
      </c>
      <c r="C9" s="253">
        <v>5.2850590672827047E-2</v>
      </c>
      <c r="D9" s="219">
        <v>459509.12100000004</v>
      </c>
      <c r="E9" s="253">
        <v>4.7670327849495979E-2</v>
      </c>
      <c r="F9" s="219">
        <v>377511.79999999987</v>
      </c>
      <c r="G9" s="253">
        <v>4.7393861257028019E-2</v>
      </c>
      <c r="H9" s="152">
        <v>1511074.4029999999</v>
      </c>
      <c r="I9" s="164">
        <v>4.9774063280358702E-2</v>
      </c>
      <c r="J9" s="212"/>
      <c r="O9" s="213"/>
    </row>
    <row r="10" spans="1:15" x14ac:dyDescent="0.2">
      <c r="A10" s="131" t="s">
        <v>40</v>
      </c>
      <c r="B10" s="217">
        <v>0</v>
      </c>
      <c r="C10" s="254">
        <v>0</v>
      </c>
      <c r="D10" s="217">
        <v>0</v>
      </c>
      <c r="E10" s="254">
        <v>0</v>
      </c>
      <c r="F10" s="217">
        <v>0</v>
      </c>
      <c r="G10" s="257">
        <v>0</v>
      </c>
      <c r="H10" s="149">
        <v>0</v>
      </c>
      <c r="I10" s="165">
        <v>0</v>
      </c>
      <c r="J10" s="212"/>
      <c r="O10" s="213"/>
    </row>
    <row r="11" spans="1:15" x14ac:dyDescent="0.2">
      <c r="A11" s="131" t="s">
        <v>39</v>
      </c>
      <c r="B11" s="217">
        <v>3362.6640000000002</v>
      </c>
      <c r="C11" s="254">
        <v>5.4169285929306858E-2</v>
      </c>
      <c r="D11" s="217">
        <v>2772.27</v>
      </c>
      <c r="E11" s="254">
        <v>5.2542043328976933E-2</v>
      </c>
      <c r="F11" s="217">
        <v>3122.5740000000001</v>
      </c>
      <c r="G11" s="257">
        <v>6.2939104488369937E-2</v>
      </c>
      <c r="H11" s="149">
        <v>9257.5079999999998</v>
      </c>
      <c r="I11" s="165">
        <v>5.6292912857612461E-2</v>
      </c>
      <c r="J11" s="212"/>
      <c r="O11" s="213"/>
    </row>
    <row r="12" spans="1:15" x14ac:dyDescent="0.2">
      <c r="A12" s="131" t="s">
        <v>38</v>
      </c>
      <c r="B12" s="217">
        <v>0</v>
      </c>
      <c r="C12" s="254">
        <v>0</v>
      </c>
      <c r="D12" s="217">
        <v>0</v>
      </c>
      <c r="E12" s="254">
        <v>0</v>
      </c>
      <c r="F12" s="217">
        <v>0</v>
      </c>
      <c r="G12" s="257">
        <v>0</v>
      </c>
      <c r="H12" s="149">
        <v>0</v>
      </c>
      <c r="I12" s="165">
        <v>0</v>
      </c>
      <c r="J12" s="212"/>
      <c r="O12" s="213"/>
    </row>
    <row r="13" spans="1:15" x14ac:dyDescent="0.2">
      <c r="A13" s="131" t="s">
        <v>60</v>
      </c>
      <c r="B13" s="217">
        <v>0</v>
      </c>
      <c r="C13" s="254">
        <v>0</v>
      </c>
      <c r="D13" s="217">
        <v>0</v>
      </c>
      <c r="E13" s="254">
        <v>0</v>
      </c>
      <c r="F13" s="217">
        <v>0</v>
      </c>
      <c r="G13" s="257">
        <v>0</v>
      </c>
      <c r="H13" s="149">
        <v>0</v>
      </c>
      <c r="I13" s="165">
        <v>0</v>
      </c>
      <c r="J13" s="212"/>
      <c r="O13" s="213"/>
    </row>
    <row r="14" spans="1:15" x14ac:dyDescent="0.2">
      <c r="A14" s="131" t="s">
        <v>61</v>
      </c>
      <c r="B14" s="217">
        <v>1221.0999999999999</v>
      </c>
      <c r="C14" s="254">
        <v>0.45677165569344869</v>
      </c>
      <c r="D14" s="217">
        <v>1199.47</v>
      </c>
      <c r="E14" s="254">
        <v>0.49149300419346825</v>
      </c>
      <c r="F14" s="217">
        <v>1519.1</v>
      </c>
      <c r="G14" s="257">
        <v>0.52846881804370871</v>
      </c>
      <c r="H14" s="149">
        <v>3939.6699999999996</v>
      </c>
      <c r="I14" s="165">
        <v>0.49317879103491097</v>
      </c>
      <c r="J14" s="212"/>
      <c r="O14" s="213"/>
    </row>
    <row r="15" spans="1:15" x14ac:dyDescent="0.2">
      <c r="A15" s="131" t="s">
        <v>62</v>
      </c>
      <c r="B15" s="217">
        <v>0</v>
      </c>
      <c r="C15" s="254">
        <v>0</v>
      </c>
      <c r="D15" s="217">
        <v>0</v>
      </c>
      <c r="E15" s="254">
        <v>0</v>
      </c>
      <c r="F15" s="217">
        <v>0</v>
      </c>
      <c r="G15" s="257">
        <v>0</v>
      </c>
      <c r="H15" s="149">
        <v>0</v>
      </c>
      <c r="I15" s="165">
        <v>0</v>
      </c>
      <c r="J15" s="212"/>
      <c r="O15" s="213"/>
    </row>
    <row r="16" spans="1:15" x14ac:dyDescent="0.2">
      <c r="A16" s="131" t="s">
        <v>37</v>
      </c>
      <c r="B16" s="217">
        <v>0</v>
      </c>
      <c r="C16" s="254">
        <v>0</v>
      </c>
      <c r="D16" s="217">
        <v>0</v>
      </c>
      <c r="E16" s="254">
        <v>0</v>
      </c>
      <c r="F16" s="217">
        <v>0</v>
      </c>
      <c r="G16" s="257">
        <v>0</v>
      </c>
      <c r="H16" s="149">
        <v>0</v>
      </c>
      <c r="I16" s="165">
        <v>0</v>
      </c>
      <c r="J16" s="212"/>
      <c r="O16" s="213"/>
    </row>
    <row r="17" spans="1:15" x14ac:dyDescent="0.2">
      <c r="A17" s="131" t="s">
        <v>72</v>
      </c>
      <c r="B17" s="217">
        <v>0</v>
      </c>
      <c r="C17" s="254">
        <v>0</v>
      </c>
      <c r="D17" s="217">
        <v>0</v>
      </c>
      <c r="E17" s="254">
        <v>0</v>
      </c>
      <c r="F17" s="217">
        <v>0</v>
      </c>
      <c r="G17" s="257">
        <v>0</v>
      </c>
      <c r="H17" s="149">
        <v>0</v>
      </c>
      <c r="I17" s="165">
        <v>0</v>
      </c>
      <c r="J17" s="212"/>
      <c r="O17" s="213"/>
    </row>
    <row r="18" spans="1:15" x14ac:dyDescent="0.2">
      <c r="A18" s="131" t="s">
        <v>36</v>
      </c>
      <c r="B18" s="217">
        <v>0</v>
      </c>
      <c r="C18" s="254">
        <v>0</v>
      </c>
      <c r="D18" s="217">
        <v>0</v>
      </c>
      <c r="E18" s="254">
        <v>0</v>
      </c>
      <c r="F18" s="217">
        <v>0</v>
      </c>
      <c r="G18" s="257">
        <v>0</v>
      </c>
      <c r="H18" s="149">
        <v>0</v>
      </c>
      <c r="I18" s="165">
        <v>0</v>
      </c>
      <c r="O18" s="213"/>
    </row>
    <row r="19" spans="1:15" x14ac:dyDescent="0.2">
      <c r="A19" s="131" t="s">
        <v>35</v>
      </c>
      <c r="B19" s="217">
        <v>0</v>
      </c>
      <c r="C19" s="254">
        <v>0</v>
      </c>
      <c r="D19" s="217">
        <v>0</v>
      </c>
      <c r="E19" s="254">
        <v>0</v>
      </c>
      <c r="F19" s="217">
        <v>0</v>
      </c>
      <c r="G19" s="257">
        <v>0</v>
      </c>
      <c r="H19" s="149">
        <v>0</v>
      </c>
      <c r="I19" s="165">
        <v>0</v>
      </c>
      <c r="O19" s="213"/>
    </row>
    <row r="20" spans="1:15" x14ac:dyDescent="0.2">
      <c r="A20" s="131" t="s">
        <v>34</v>
      </c>
      <c r="B20" s="217">
        <v>0</v>
      </c>
      <c r="C20" s="254">
        <v>0</v>
      </c>
      <c r="D20" s="217">
        <v>0</v>
      </c>
      <c r="E20" s="254">
        <v>0</v>
      </c>
      <c r="F20" s="217">
        <v>0</v>
      </c>
      <c r="G20" s="257">
        <v>0</v>
      </c>
      <c r="H20" s="149">
        <v>0</v>
      </c>
      <c r="I20" s="165">
        <v>0</v>
      </c>
      <c r="O20" s="213"/>
    </row>
    <row r="21" spans="1:15" x14ac:dyDescent="0.2">
      <c r="A21" s="131" t="s">
        <v>33</v>
      </c>
      <c r="B21" s="217">
        <v>100582</v>
      </c>
      <c r="C21" s="254">
        <v>0.26772294586261253</v>
      </c>
      <c r="D21" s="217">
        <v>86799</v>
      </c>
      <c r="E21" s="254">
        <v>0.26659640480470614</v>
      </c>
      <c r="F21" s="217">
        <v>80677</v>
      </c>
      <c r="G21" s="257">
        <v>0.27396666605665954</v>
      </c>
      <c r="H21" s="149">
        <v>268058</v>
      </c>
      <c r="I21" s="165">
        <v>0.26920107541480159</v>
      </c>
      <c r="O21" s="213"/>
    </row>
    <row r="22" spans="1:15" x14ac:dyDescent="0.2">
      <c r="A22" s="131" t="s">
        <v>32</v>
      </c>
      <c r="B22" s="217">
        <v>0</v>
      </c>
      <c r="C22" s="254">
        <v>0</v>
      </c>
      <c r="D22" s="217">
        <v>0</v>
      </c>
      <c r="E22" s="254">
        <v>0</v>
      </c>
      <c r="F22" s="217">
        <v>0</v>
      </c>
      <c r="G22" s="257">
        <v>0</v>
      </c>
      <c r="H22" s="149">
        <v>0</v>
      </c>
      <c r="I22" s="165">
        <v>0</v>
      </c>
      <c r="O22" s="213"/>
    </row>
    <row r="23" spans="1:15" x14ac:dyDescent="0.2">
      <c r="A23" s="131" t="s">
        <v>3</v>
      </c>
      <c r="B23" s="217">
        <v>0</v>
      </c>
      <c r="C23" s="254">
        <v>0</v>
      </c>
      <c r="D23" s="217">
        <v>0</v>
      </c>
      <c r="E23" s="254">
        <v>0</v>
      </c>
      <c r="F23" s="217">
        <v>0</v>
      </c>
      <c r="G23" s="257">
        <v>0</v>
      </c>
      <c r="H23" s="149">
        <v>0</v>
      </c>
      <c r="I23" s="165">
        <v>0</v>
      </c>
      <c r="O23" s="213"/>
    </row>
    <row r="24" spans="1:15" x14ac:dyDescent="0.2">
      <c r="A24" s="131" t="s">
        <v>31</v>
      </c>
      <c r="B24" s="217">
        <v>0</v>
      </c>
      <c r="C24" s="254">
        <v>0</v>
      </c>
      <c r="D24" s="217">
        <v>0</v>
      </c>
      <c r="E24" s="254">
        <v>0</v>
      </c>
      <c r="F24" s="217">
        <v>0</v>
      </c>
      <c r="G24" s="257">
        <v>0</v>
      </c>
      <c r="H24" s="149">
        <v>0</v>
      </c>
      <c r="I24" s="165">
        <v>0</v>
      </c>
      <c r="O24" s="213"/>
    </row>
    <row r="25" spans="1:15" x14ac:dyDescent="0.2">
      <c r="A25" s="131" t="s">
        <v>30</v>
      </c>
      <c r="B25" s="217">
        <v>568887.71799999999</v>
      </c>
      <c r="C25" s="254">
        <v>0.14910231287088851</v>
      </c>
      <c r="D25" s="217">
        <v>368738.38100000005</v>
      </c>
      <c r="E25" s="254">
        <v>0.13179658740779671</v>
      </c>
      <c r="F25" s="217">
        <v>292193.12599999987</v>
      </c>
      <c r="G25" s="257">
        <v>0.13621559699357078</v>
      </c>
      <c r="H25" s="149">
        <v>1229819.2249999999</v>
      </c>
      <c r="I25" s="165">
        <v>0.14041788057161897</v>
      </c>
      <c r="O25" s="212"/>
    </row>
    <row r="26" spans="1:15" ht="13.5" customHeight="1" x14ac:dyDescent="0.2">
      <c r="A26" s="129" t="s">
        <v>310</v>
      </c>
      <c r="B26" s="219">
        <v>1550476.4000000001</v>
      </c>
      <c r="C26" s="253"/>
      <c r="D26" s="219">
        <v>1163268.2</v>
      </c>
      <c r="E26" s="253"/>
      <c r="F26" s="219">
        <v>969006.3</v>
      </c>
      <c r="G26" s="253"/>
      <c r="H26" s="152">
        <v>3682750.9000000004</v>
      </c>
      <c r="I26" s="164"/>
      <c r="O26" s="214"/>
    </row>
    <row r="27" spans="1:15" ht="13.5" customHeight="1" x14ac:dyDescent="0.2">
      <c r="A27" s="129" t="s">
        <v>311</v>
      </c>
      <c r="B27" s="219">
        <v>1768629.4319999996</v>
      </c>
      <c r="C27" s="253">
        <v>0.15216827907694427</v>
      </c>
      <c r="D27" s="219">
        <v>1515080.9549999996</v>
      </c>
      <c r="E27" s="253">
        <v>0.16863931096666512</v>
      </c>
      <c r="F27" s="219">
        <v>1137518.6370000001</v>
      </c>
      <c r="G27" s="253">
        <v>0.15703114095918971</v>
      </c>
      <c r="H27" s="152">
        <v>4421229.0239999993</v>
      </c>
      <c r="I27" s="164">
        <v>0.15874631742499759</v>
      </c>
      <c r="O27" s="214"/>
    </row>
    <row r="28" spans="1:15" ht="12.75" customHeight="1" x14ac:dyDescent="0.2">
      <c r="A28" s="131" t="s">
        <v>26</v>
      </c>
      <c r="B28" s="217">
        <v>43565.714999999997</v>
      </c>
      <c r="C28" s="254">
        <v>2.0478658295941449E-2</v>
      </c>
      <c r="D28" s="217">
        <v>39020.047999999995</v>
      </c>
      <c r="E28" s="254">
        <v>2.2918456588876195E-2</v>
      </c>
      <c r="F28" s="217">
        <v>32867.211000000003</v>
      </c>
      <c r="G28" s="254">
        <v>2.1191820200768693E-2</v>
      </c>
      <c r="H28" s="149">
        <v>115452.97399999999</v>
      </c>
      <c r="I28" s="165">
        <v>2.1456190406953488E-2</v>
      </c>
      <c r="O28" s="214"/>
    </row>
    <row r="29" spans="1:15" ht="12.75" customHeight="1" x14ac:dyDescent="0.2">
      <c r="A29" s="131" t="s">
        <v>0</v>
      </c>
      <c r="B29" s="217">
        <v>37660.566999999995</v>
      </c>
      <c r="C29" s="254">
        <v>9.4985682208514097E-2</v>
      </c>
      <c r="D29" s="217">
        <v>33790.231999999996</v>
      </c>
      <c r="E29" s="254">
        <v>0.1266875441106953</v>
      </c>
      <c r="F29" s="217">
        <v>27594.368000000002</v>
      </c>
      <c r="G29" s="254">
        <v>9.9538696921717587E-2</v>
      </c>
      <c r="H29" s="149">
        <v>99045.167000000001</v>
      </c>
      <c r="I29" s="165">
        <v>0.10531898513723059</v>
      </c>
      <c r="O29" s="214"/>
    </row>
    <row r="30" spans="1:15" ht="12.75" customHeight="1" x14ac:dyDescent="0.2">
      <c r="A30" s="131" t="s">
        <v>1</v>
      </c>
      <c r="B30" s="217">
        <v>32238.578000000001</v>
      </c>
      <c r="C30" s="254">
        <v>0.29560203352727882</v>
      </c>
      <c r="D30" s="217">
        <v>33133.205000000002</v>
      </c>
      <c r="E30" s="254">
        <v>0.37646775555955453</v>
      </c>
      <c r="F30" s="217">
        <v>27208.846000000001</v>
      </c>
      <c r="G30" s="254">
        <v>0.38049728979625758</v>
      </c>
      <c r="H30" s="149">
        <v>92580.629000000001</v>
      </c>
      <c r="I30" s="165">
        <v>0.34470394122120629</v>
      </c>
      <c r="O30" s="214"/>
    </row>
    <row r="31" spans="1:15" ht="12.75" customHeight="1" x14ac:dyDescent="0.2">
      <c r="A31" s="131" t="s">
        <v>2</v>
      </c>
      <c r="B31" s="217">
        <v>5309.5140000000001</v>
      </c>
      <c r="C31" s="254">
        <v>0.10242054437856309</v>
      </c>
      <c r="D31" s="217">
        <v>5063.1710000000003</v>
      </c>
      <c r="E31" s="254">
        <v>0.12615351320062354</v>
      </c>
      <c r="F31" s="217">
        <v>4407.3440000000001</v>
      </c>
      <c r="G31" s="254">
        <v>0.15471177658934021</v>
      </c>
      <c r="H31" s="149">
        <v>14780.029000000002</v>
      </c>
      <c r="I31" s="165">
        <v>0.12269375011051133</v>
      </c>
    </row>
    <row r="32" spans="1:15" x14ac:dyDescent="0.2">
      <c r="A32" s="131" t="s">
        <v>6</v>
      </c>
      <c r="B32" s="217">
        <v>704.59699999999998</v>
      </c>
      <c r="C32" s="254">
        <v>1.024358568313965E-2</v>
      </c>
      <c r="D32" s="217">
        <v>595.11799999999994</v>
      </c>
      <c r="E32" s="254">
        <v>1.0324750332412728E-2</v>
      </c>
      <c r="F32" s="217">
        <v>499.49599999999998</v>
      </c>
      <c r="G32" s="254">
        <v>8.8467993945163022E-3</v>
      </c>
      <c r="H32" s="149">
        <v>1799.2109999999998</v>
      </c>
      <c r="I32" s="165">
        <v>9.8379471129478903E-3</v>
      </c>
    </row>
    <row r="33" spans="1:9" x14ac:dyDescent="0.2">
      <c r="A33" s="131" t="s">
        <v>25</v>
      </c>
      <c r="B33" s="217">
        <v>965556.098</v>
      </c>
      <c r="C33" s="254">
        <v>0.1729653280083214</v>
      </c>
      <c r="D33" s="217">
        <v>789395.13799999992</v>
      </c>
      <c r="E33" s="254">
        <v>0.1849907607360908</v>
      </c>
      <c r="F33" s="217">
        <v>533966.15700000001</v>
      </c>
      <c r="G33" s="254">
        <v>0.1642988300578789</v>
      </c>
      <c r="H33" s="149">
        <v>2288917.3930000002</v>
      </c>
      <c r="I33" s="165">
        <v>0.17473250617910091</v>
      </c>
    </row>
    <row r="34" spans="1:9" x14ac:dyDescent="0.2">
      <c r="A34" s="131" t="s">
        <v>5</v>
      </c>
      <c r="B34" s="217">
        <v>668602.72999999975</v>
      </c>
      <c r="C34" s="254">
        <v>0.22457242029131708</v>
      </c>
      <c r="D34" s="217">
        <v>600492.94699999993</v>
      </c>
      <c r="E34" s="254">
        <v>0.25796891268744954</v>
      </c>
      <c r="F34" s="217">
        <v>499631.74400000006</v>
      </c>
      <c r="G34" s="254">
        <v>0.27487818278588982</v>
      </c>
      <c r="H34" s="149">
        <v>1768727.4209999996</v>
      </c>
      <c r="I34" s="165">
        <v>0.24832449258026179</v>
      </c>
    </row>
    <row r="35" spans="1:9" x14ac:dyDescent="0.2">
      <c r="A35" s="131" t="s">
        <v>3</v>
      </c>
      <c r="B35" s="217">
        <v>14991.633000000002</v>
      </c>
      <c r="C35" s="254">
        <v>4.8404560575470441E-2</v>
      </c>
      <c r="D35" s="217">
        <v>13591.096</v>
      </c>
      <c r="E35" s="254">
        <v>5.8057436583943869E-2</v>
      </c>
      <c r="F35" s="217">
        <v>11343.470999999998</v>
      </c>
      <c r="G35" s="254">
        <v>5.9182358218512046E-2</v>
      </c>
      <c r="H35" s="149">
        <v>39926.199999999997</v>
      </c>
      <c r="I35" s="165">
        <v>5.4285722373699032E-2</v>
      </c>
    </row>
    <row r="36" spans="1:9" ht="12" customHeight="1" x14ac:dyDescent="0.2">
      <c r="A36" s="150" t="s">
        <v>318</v>
      </c>
      <c r="B36" s="64"/>
      <c r="C36" s="8"/>
      <c r="E36" s="10"/>
      <c r="F36" s="10"/>
      <c r="G36" s="10"/>
      <c r="I36" s="3"/>
    </row>
    <row r="37" spans="1:9" x14ac:dyDescent="0.2">
      <c r="A37" s="150"/>
      <c r="B37" s="64"/>
    </row>
    <row r="38" spans="1:9" x14ac:dyDescent="0.2">
      <c r="A38" s="10" t="s">
        <v>163</v>
      </c>
      <c r="B38" s="86">
        <f>+I7</f>
        <v>4.1927824688955923E-2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9" x14ac:dyDescent="0.2">
      <c r="A39" s="10" t="s">
        <v>59</v>
      </c>
      <c r="B39" s="86">
        <f t="shared" ref="B39:B40" si="0">+I8</f>
        <v>4.0333319082067741E-2</v>
      </c>
      <c r="C39" s="23"/>
      <c r="D39" s="10"/>
      <c r="E39" s="10"/>
    </row>
    <row r="40" spans="1:9" x14ac:dyDescent="0.2">
      <c r="A40" s="10" t="s">
        <v>116</v>
      </c>
      <c r="B40" s="86">
        <f t="shared" si="0"/>
        <v>4.9774063280358702E-2</v>
      </c>
      <c r="C40" s="23"/>
      <c r="D40" s="10"/>
      <c r="E40" s="10"/>
      <c r="H40" s="87">
        <f>I7</f>
        <v>4.1927824688955923E-2</v>
      </c>
    </row>
    <row r="41" spans="1:9" x14ac:dyDescent="0.2">
      <c r="B41" s="1"/>
      <c r="C41" s="1"/>
      <c r="H41" s="87">
        <f>I8</f>
        <v>4.0333319082067741E-2</v>
      </c>
    </row>
    <row r="42" spans="1:9" x14ac:dyDescent="0.2">
      <c r="B42" s="8"/>
      <c r="C42" s="8"/>
      <c r="H42" s="87">
        <f>I9</f>
        <v>4.9774063280358702E-2</v>
      </c>
    </row>
  </sheetData>
  <mergeCells count="5">
    <mergeCell ref="A5:A6"/>
    <mergeCell ref="B5:C5"/>
    <mergeCell ref="D5:E5"/>
    <mergeCell ref="F5:G5"/>
    <mergeCell ref="H5:I5"/>
  </mergeCells>
  <conditionalFormatting sqref="C10:C25 C28:C35 E10:E25 E28:E35 G10:G25 G28:G35 I10:I25 I28:I35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{434664EA-4D25-45A7-8C03-F8AE07084FA9}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scale="9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4664EA-4D25-45A7-8C03-F8AE07084FA9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C28:C35 E10:E25 E28:E35 G10:G25 G28:G35 I10:I25 I28:I35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O41"/>
  <sheetViews>
    <sheetView showGridLines="0" zoomScaleNormal="100" zoomScaleSheetLayoutView="100" workbookViewId="0">
      <selection activeCell="M20" sqref="M20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258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1991.633</v>
      </c>
      <c r="C7" s="255">
        <v>4.938388276850076E-2</v>
      </c>
      <c r="D7" s="221">
        <v>1989.0210000000004</v>
      </c>
      <c r="E7" s="255">
        <v>4.9320956879781955E-2</v>
      </c>
      <c r="F7" s="221">
        <v>2016.2250000000004</v>
      </c>
      <c r="G7" s="255">
        <v>5.1688504185594841E-2</v>
      </c>
      <c r="H7" s="155">
        <v>2016.2250000000004</v>
      </c>
      <c r="I7" s="160">
        <v>5.1688504185594841E-2</v>
      </c>
      <c r="J7" s="10"/>
      <c r="O7" s="55"/>
    </row>
    <row r="8" spans="1:15" x14ac:dyDescent="0.2">
      <c r="A8" s="128" t="s">
        <v>308</v>
      </c>
      <c r="B8" s="221">
        <v>1025024.9240000002</v>
      </c>
      <c r="C8" s="255">
        <v>5.3814205323169197E-2</v>
      </c>
      <c r="D8" s="221">
        <v>775453.41900000023</v>
      </c>
      <c r="E8" s="255">
        <v>5.2272787009946718E-2</v>
      </c>
      <c r="F8" s="221">
        <v>704561.48500000034</v>
      </c>
      <c r="G8" s="255">
        <v>5.3893632816360088E-2</v>
      </c>
      <c r="H8" s="155">
        <v>2505039.8280000007</v>
      </c>
      <c r="I8" s="160">
        <v>5.3349335003451674E-2</v>
      </c>
      <c r="J8" s="10"/>
      <c r="O8" s="55"/>
    </row>
    <row r="9" spans="1:15" x14ac:dyDescent="0.2">
      <c r="A9" s="128" t="s">
        <v>309</v>
      </c>
      <c r="B9" s="221">
        <v>724149.52799999993</v>
      </c>
      <c r="C9" s="255">
        <v>5.6778477245888491E-2</v>
      </c>
      <c r="D9" s="221">
        <v>526596.57500000007</v>
      </c>
      <c r="E9" s="255">
        <v>5.4630104664824923E-2</v>
      </c>
      <c r="F9" s="221">
        <v>448247.90600000002</v>
      </c>
      <c r="G9" s="255">
        <v>5.6274264978518146E-2</v>
      </c>
      <c r="H9" s="155">
        <v>1698994.0090000001</v>
      </c>
      <c r="I9" s="161">
        <v>5.5964044622173602E-2</v>
      </c>
      <c r="J9" s="84"/>
      <c r="O9" s="86"/>
    </row>
    <row r="10" spans="1:15" x14ac:dyDescent="0.2">
      <c r="A10" s="131" t="s">
        <v>40</v>
      </c>
      <c r="B10" s="223">
        <v>288799.424</v>
      </c>
      <c r="C10" s="256">
        <v>0.19592229093981883</v>
      </c>
      <c r="D10" s="223">
        <v>212548.954</v>
      </c>
      <c r="E10" s="256">
        <v>0.18178510509338147</v>
      </c>
      <c r="F10" s="223">
        <v>175216.28799999997</v>
      </c>
      <c r="G10" s="256">
        <v>0.15803230335478108</v>
      </c>
      <c r="H10" s="156">
        <v>676564.66599999997</v>
      </c>
      <c r="I10" s="162">
        <v>0.18032011212144941</v>
      </c>
      <c r="J10" s="84"/>
      <c r="O10" s="100"/>
    </row>
    <row r="11" spans="1:15" x14ac:dyDescent="0.2">
      <c r="A11" s="131" t="s">
        <v>39</v>
      </c>
      <c r="B11" s="223">
        <v>10437.366</v>
      </c>
      <c r="C11" s="256">
        <v>0.16813593722204354</v>
      </c>
      <c r="D11" s="223">
        <v>8699.7910000000011</v>
      </c>
      <c r="E11" s="256">
        <v>0.16488465974636077</v>
      </c>
      <c r="F11" s="223">
        <v>8974.7569999999996</v>
      </c>
      <c r="G11" s="256">
        <v>0.18089664763132257</v>
      </c>
      <c r="H11" s="156">
        <v>28111.913999999997</v>
      </c>
      <c r="I11" s="162">
        <v>0.170942496086711</v>
      </c>
      <c r="J11" s="84"/>
      <c r="O11" s="100"/>
    </row>
    <row r="12" spans="1:15" x14ac:dyDescent="0.2">
      <c r="A12" s="131" t="s">
        <v>38</v>
      </c>
      <c r="B12" s="223">
        <v>0</v>
      </c>
      <c r="C12" s="256">
        <v>0</v>
      </c>
      <c r="D12" s="223">
        <v>0</v>
      </c>
      <c r="E12" s="256">
        <v>0</v>
      </c>
      <c r="F12" s="223">
        <v>0</v>
      </c>
      <c r="G12" s="256">
        <v>0</v>
      </c>
      <c r="H12" s="156">
        <v>0</v>
      </c>
      <c r="I12" s="162">
        <v>0</v>
      </c>
      <c r="J12" s="84"/>
      <c r="O12" s="100"/>
    </row>
    <row r="13" spans="1:15" x14ac:dyDescent="0.2">
      <c r="A13" s="131" t="s">
        <v>60</v>
      </c>
      <c r="B13" s="223">
        <v>3.0000000000000001E-3</v>
      </c>
      <c r="C13" s="256">
        <v>2.6036332834592918E-6</v>
      </c>
      <c r="D13" s="223">
        <v>2</v>
      </c>
      <c r="E13" s="256">
        <v>1.0428768383311468E-3</v>
      </c>
      <c r="F13" s="223">
        <v>0.22</v>
      </c>
      <c r="G13" s="256">
        <v>5.5783931590643316E-5</v>
      </c>
      <c r="H13" s="156">
        <v>2.2230000000000003</v>
      </c>
      <c r="I13" s="162">
        <v>3.1694677176239523E-4</v>
      </c>
      <c r="J13" s="84"/>
      <c r="O13" s="100"/>
    </row>
    <row r="14" spans="1:15" x14ac:dyDescent="0.2">
      <c r="A14" s="131" t="s">
        <v>61</v>
      </c>
      <c r="B14" s="223">
        <v>0</v>
      </c>
      <c r="C14" s="256">
        <v>0</v>
      </c>
      <c r="D14" s="223">
        <v>0</v>
      </c>
      <c r="E14" s="256">
        <v>0</v>
      </c>
      <c r="F14" s="223">
        <v>0</v>
      </c>
      <c r="G14" s="256">
        <v>0</v>
      </c>
      <c r="H14" s="156">
        <v>0</v>
      </c>
      <c r="I14" s="162">
        <v>0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223">
        <v>0</v>
      </c>
      <c r="E15" s="256">
        <v>0</v>
      </c>
      <c r="F15" s="223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193194.54300000003</v>
      </c>
      <c r="C16" s="256">
        <v>3.4548076172455922E-2</v>
      </c>
      <c r="D16" s="223">
        <v>121468.00499999999</v>
      </c>
      <c r="E16" s="256">
        <v>2.9532519984633427E-2</v>
      </c>
      <c r="F16" s="223">
        <v>96691.941999999995</v>
      </c>
      <c r="G16" s="256">
        <v>2.8276140140277174E-2</v>
      </c>
      <c r="H16" s="156">
        <v>411354.49</v>
      </c>
      <c r="I16" s="162">
        <v>3.1342168271962151E-2</v>
      </c>
      <c r="J16" s="84"/>
      <c r="O16" s="100"/>
    </row>
    <row r="17" spans="1:15" x14ac:dyDescent="0.2">
      <c r="A17" s="131" t="s">
        <v>72</v>
      </c>
      <c r="B17" s="223">
        <v>120128.48</v>
      </c>
      <c r="C17" s="256">
        <v>0.94637574783182832</v>
      </c>
      <c r="D17" s="223">
        <v>107773.69</v>
      </c>
      <c r="E17" s="256">
        <v>0.94802332425219604</v>
      </c>
      <c r="F17" s="223">
        <v>115747.52</v>
      </c>
      <c r="G17" s="256">
        <v>0.95645803976190757</v>
      </c>
      <c r="H17" s="156">
        <v>343649.69</v>
      </c>
      <c r="I17" s="162">
        <v>0.95026759742187328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223">
        <v>0</v>
      </c>
      <c r="E18" s="256">
        <v>0</v>
      </c>
      <c r="F18" s="223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0</v>
      </c>
      <c r="C19" s="256">
        <v>0</v>
      </c>
      <c r="D19" s="223">
        <v>0</v>
      </c>
      <c r="E19" s="256">
        <v>0</v>
      </c>
      <c r="F19" s="223">
        <v>0</v>
      </c>
      <c r="G19" s="256">
        <v>0</v>
      </c>
      <c r="H19" s="156">
        <v>0</v>
      </c>
      <c r="I19" s="162">
        <v>0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223">
        <v>0</v>
      </c>
      <c r="E20" s="256">
        <v>0</v>
      </c>
      <c r="F20" s="223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650.46299999999997</v>
      </c>
      <c r="C21" s="256">
        <v>1.7313621774734296E-3</v>
      </c>
      <c r="D21" s="223">
        <v>754.11699999999996</v>
      </c>
      <c r="E21" s="256">
        <v>2.3162119494707376E-3</v>
      </c>
      <c r="F21" s="223">
        <v>959.96199999999999</v>
      </c>
      <c r="G21" s="256">
        <v>3.2598830977984185E-3</v>
      </c>
      <c r="H21" s="156">
        <v>2364.5419999999999</v>
      </c>
      <c r="I21" s="162">
        <v>2.374625078391489E-3</v>
      </c>
      <c r="J21" s="84"/>
      <c r="O21" s="100"/>
    </row>
    <row r="22" spans="1:15" x14ac:dyDescent="0.2">
      <c r="A22" s="131" t="s">
        <v>32</v>
      </c>
      <c r="B22" s="223">
        <v>99.007000000000005</v>
      </c>
      <c r="C22" s="256">
        <v>4.4984324593786318E-4</v>
      </c>
      <c r="D22" s="223">
        <v>82.325999999999993</v>
      </c>
      <c r="E22" s="256">
        <v>4.2139393988873742E-4</v>
      </c>
      <c r="F22" s="223">
        <v>52.210999999999999</v>
      </c>
      <c r="G22" s="256">
        <v>2.7417235261455874E-4</v>
      </c>
      <c r="H22" s="156">
        <v>233.54399999999998</v>
      </c>
      <c r="I22" s="162">
        <v>3.8545647678807365E-4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223">
        <v>0</v>
      </c>
      <c r="E23" s="256">
        <v>0</v>
      </c>
      <c r="F23" s="223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11088.054</v>
      </c>
      <c r="C24" s="256">
        <v>0.19935754969189268</v>
      </c>
      <c r="D24" s="223">
        <v>3780.8960000000002</v>
      </c>
      <c r="E24" s="256">
        <v>0.14778274830314861</v>
      </c>
      <c r="F24" s="223">
        <v>2088.8609999999999</v>
      </c>
      <c r="G24" s="256">
        <v>0.25599483221234687</v>
      </c>
      <c r="H24" s="156">
        <v>16957.811000000002</v>
      </c>
      <c r="I24" s="162">
        <v>0.18976352144503883</v>
      </c>
      <c r="J24" s="84"/>
      <c r="O24" s="100"/>
    </row>
    <row r="25" spans="1:15" x14ac:dyDescent="0.2">
      <c r="A25" s="131" t="s">
        <v>30</v>
      </c>
      <c r="B25" s="223">
        <v>99752.18799999998</v>
      </c>
      <c r="C25" s="256">
        <v>2.6144494729154425E-2</v>
      </c>
      <c r="D25" s="223">
        <v>71486.796000000002</v>
      </c>
      <c r="E25" s="256">
        <v>2.5551220710917342E-2</v>
      </c>
      <c r="F25" s="223">
        <v>48516.144999999997</v>
      </c>
      <c r="G25" s="256">
        <v>2.2617423433163336E-2</v>
      </c>
      <c r="H25" s="156">
        <v>219755.12899999999</v>
      </c>
      <c r="I25" s="162">
        <v>2.5091126266075996E-2</v>
      </c>
      <c r="J25" s="84"/>
      <c r="O25" s="81"/>
    </row>
    <row r="26" spans="1:15" ht="13.5" customHeight="1" x14ac:dyDescent="0.2">
      <c r="A26" s="129" t="s">
        <v>311</v>
      </c>
      <c r="B26" s="221">
        <v>699435.3949999999</v>
      </c>
      <c r="C26" s="255">
        <v>6.0177603322080636E-2</v>
      </c>
      <c r="D26" s="221">
        <v>509227.75699999998</v>
      </c>
      <c r="E26" s="255">
        <v>5.6680679525524379E-2</v>
      </c>
      <c r="F26" s="221">
        <v>431393.21899999998</v>
      </c>
      <c r="G26" s="255">
        <v>5.9552579780394042E-2</v>
      </c>
      <c r="H26" s="155">
        <v>1640056.3709999998</v>
      </c>
      <c r="I26" s="161">
        <v>5.8886999034062165E-2</v>
      </c>
      <c r="J26" s="10"/>
      <c r="O26" s="8"/>
    </row>
    <row r="27" spans="1:15" ht="12.75" customHeight="1" x14ac:dyDescent="0.2">
      <c r="A27" s="131" t="s">
        <v>26</v>
      </c>
      <c r="B27" s="223">
        <v>114685.52200000001</v>
      </c>
      <c r="C27" s="256">
        <v>5.3909493199633618E-2</v>
      </c>
      <c r="D27" s="223">
        <v>90722.956999999995</v>
      </c>
      <c r="E27" s="256">
        <v>5.3286201790909676E-2</v>
      </c>
      <c r="F27" s="223">
        <v>82519.966</v>
      </c>
      <c r="G27" s="256">
        <v>5.320647019443011E-2</v>
      </c>
      <c r="H27" s="156">
        <v>287928.44500000001</v>
      </c>
      <c r="I27" s="162">
        <v>5.3509644017468411E-2</v>
      </c>
      <c r="J27" s="84"/>
      <c r="O27" s="8"/>
    </row>
    <row r="28" spans="1:15" ht="12.75" customHeight="1" x14ac:dyDescent="0.2">
      <c r="A28" s="131" t="s">
        <v>0</v>
      </c>
      <c r="B28" s="223">
        <v>6626.5070000000005</v>
      </c>
      <c r="C28" s="256">
        <v>1.6713059260485753E-2</v>
      </c>
      <c r="D28" s="223">
        <v>4385.4969999999994</v>
      </c>
      <c r="E28" s="256">
        <v>1.6442261912697785E-2</v>
      </c>
      <c r="F28" s="223">
        <v>3809.114</v>
      </c>
      <c r="G28" s="256">
        <v>1.3740276421125909E-2</v>
      </c>
      <c r="H28" s="156">
        <v>14821.118</v>
      </c>
      <c r="I28" s="162">
        <v>1.5759932096021816E-2</v>
      </c>
      <c r="J28" s="84"/>
      <c r="O28" s="8"/>
    </row>
    <row r="29" spans="1:15" ht="12.75" customHeight="1" x14ac:dyDescent="0.2">
      <c r="A29" s="131" t="s">
        <v>1</v>
      </c>
      <c r="B29" s="223">
        <v>9250.2139999999999</v>
      </c>
      <c r="C29" s="256">
        <v>8.4817080609526391E-2</v>
      </c>
      <c r="D29" s="223">
        <v>6580.4150000000009</v>
      </c>
      <c r="E29" s="256">
        <v>7.4768319747528983E-2</v>
      </c>
      <c r="F29" s="223">
        <v>4966.8140000000003</v>
      </c>
      <c r="G29" s="256">
        <v>6.9457531051559829E-2</v>
      </c>
      <c r="H29" s="156">
        <v>20797.442999999999</v>
      </c>
      <c r="I29" s="162">
        <v>7.7434779249808156E-2</v>
      </c>
      <c r="J29" s="84"/>
      <c r="O29" s="8"/>
    </row>
    <row r="30" spans="1:15" ht="12.75" customHeight="1" x14ac:dyDescent="0.2">
      <c r="A30" s="131" t="s">
        <v>2</v>
      </c>
      <c r="B30" s="223">
        <v>817.822</v>
      </c>
      <c r="C30" s="256">
        <v>1.5775789355629389E-2</v>
      </c>
      <c r="D30" s="223">
        <v>602.72400000000005</v>
      </c>
      <c r="E30" s="256">
        <v>1.5017416968601819E-2</v>
      </c>
      <c r="F30" s="223">
        <v>451.46800000000002</v>
      </c>
      <c r="G30" s="256">
        <v>1.584796111972114E-2</v>
      </c>
      <c r="H30" s="156">
        <v>1872.0140000000001</v>
      </c>
      <c r="I30" s="162">
        <v>1.5540187229631196E-2</v>
      </c>
      <c r="J30" s="84"/>
    </row>
    <row r="31" spans="1:15" x14ac:dyDescent="0.2">
      <c r="A31" s="131" t="s">
        <v>6</v>
      </c>
      <c r="B31" s="223">
        <v>2882.6469999999999</v>
      </c>
      <c r="C31" s="256">
        <v>4.1908554164643709E-2</v>
      </c>
      <c r="D31" s="223">
        <v>2434.1800000000003</v>
      </c>
      <c r="E31" s="256">
        <v>4.2230785767112443E-2</v>
      </c>
      <c r="F31" s="223">
        <v>2195.7129999999997</v>
      </c>
      <c r="G31" s="256">
        <v>3.8889265257242449E-2</v>
      </c>
      <c r="H31" s="156">
        <v>7512.54</v>
      </c>
      <c r="I31" s="162">
        <v>4.1077989854389263E-2</v>
      </c>
      <c r="J31" s="84"/>
    </row>
    <row r="32" spans="1:15" x14ac:dyDescent="0.2">
      <c r="A32" s="131" t="s">
        <v>25</v>
      </c>
      <c r="B32" s="223">
        <v>360179.19599999994</v>
      </c>
      <c r="C32" s="256">
        <v>6.4520863062182715E-2</v>
      </c>
      <c r="D32" s="223">
        <v>256273.72399999999</v>
      </c>
      <c r="E32" s="256">
        <v>6.0056451930453829E-2</v>
      </c>
      <c r="F32" s="223">
        <v>216228.56700000001</v>
      </c>
      <c r="G32" s="256">
        <v>6.6532494835982059E-2</v>
      </c>
      <c r="H32" s="156">
        <v>832681.48699999996</v>
      </c>
      <c r="I32" s="162">
        <v>6.356565051994012E-2</v>
      </c>
      <c r="J32" s="84"/>
    </row>
    <row r="33" spans="1:10" x14ac:dyDescent="0.2">
      <c r="A33" s="131" t="s">
        <v>5</v>
      </c>
      <c r="B33" s="223">
        <v>187001.34199999995</v>
      </c>
      <c r="C33" s="256">
        <v>6.2810607983404931E-2</v>
      </c>
      <c r="D33" s="223">
        <v>135119.101</v>
      </c>
      <c r="E33" s="256">
        <v>5.8046522848295291E-2</v>
      </c>
      <c r="F33" s="223">
        <v>110131.15800000001</v>
      </c>
      <c r="G33" s="256">
        <v>6.0589930369087421E-2</v>
      </c>
      <c r="H33" s="156">
        <v>432251.60099999997</v>
      </c>
      <c r="I33" s="162">
        <v>6.0686942606817194E-2</v>
      </c>
      <c r="J33" s="84"/>
    </row>
    <row r="34" spans="1:10" x14ac:dyDescent="0.2">
      <c r="A34" s="131" t="s">
        <v>3</v>
      </c>
      <c r="B34" s="223">
        <v>17992.145</v>
      </c>
      <c r="C34" s="256">
        <v>5.8092528848268064E-2</v>
      </c>
      <c r="D34" s="223">
        <v>13109.158999999998</v>
      </c>
      <c r="E34" s="256">
        <v>5.5998733826273968E-2</v>
      </c>
      <c r="F34" s="223">
        <v>11090.419</v>
      </c>
      <c r="G34" s="256">
        <v>5.7862108524929651E-2</v>
      </c>
      <c r="H34" s="156">
        <v>42191.722999999998</v>
      </c>
      <c r="I34" s="162">
        <v>5.736604438303701E-2</v>
      </c>
      <c r="J34" s="84"/>
    </row>
    <row r="35" spans="1:10" ht="12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5.1688504185594841E-2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5.3349335003451674E-2</v>
      </c>
      <c r="C39" s="23"/>
      <c r="D39" s="10"/>
      <c r="E39" s="10"/>
      <c r="H39" s="87"/>
    </row>
    <row r="40" spans="1:10" x14ac:dyDescent="0.2">
      <c r="A40" s="10" t="s">
        <v>116</v>
      </c>
      <c r="B40" s="86">
        <f t="shared" si="0"/>
        <v>5.5964044622173602E-2</v>
      </c>
      <c r="C40" s="23"/>
      <c r="D40" s="10"/>
      <c r="E40" s="10"/>
      <c r="H40" s="87"/>
    </row>
    <row r="41" spans="1:10" x14ac:dyDescent="0.2">
      <c r="B41" s="8"/>
      <c r="C41" s="8"/>
      <c r="H41" s="87"/>
    </row>
  </sheetData>
  <mergeCells count="5">
    <mergeCell ref="A5:A6"/>
    <mergeCell ref="B5:C5"/>
    <mergeCell ref="D5:E5"/>
    <mergeCell ref="F5:G5"/>
    <mergeCell ref="H5:I5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{029605AC-0507-4D5B-8D5B-24A1B2AF878B}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9605AC-0507-4D5B-8D5B-24A1B2AF878B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2"/>
  <dimension ref="A1:U38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customWidth="1"/>
    <col min="4" max="4" width="14.42578125" style="7" customWidth="1"/>
    <col min="5" max="5" width="8" style="7" customWidth="1"/>
    <col min="6" max="6" width="14.42578125" style="7" customWidth="1"/>
    <col min="7" max="7" width="8" style="7" customWidth="1"/>
    <col min="8" max="8" width="14.42578125" style="7" customWidth="1"/>
    <col min="9" max="9" width="8" style="7" customWidth="1"/>
    <col min="10" max="10" width="14.42578125" style="7" customWidth="1"/>
    <col min="11" max="11" width="8" style="7" customWidth="1"/>
    <col min="12" max="12" width="14.42578125" style="7" customWidth="1"/>
    <col min="13" max="13" width="8" style="7" customWidth="1"/>
    <col min="14" max="26" width="9.140625" style="7" customWidth="1"/>
    <col min="27" max="16384" width="9.140625" style="7"/>
  </cols>
  <sheetData>
    <row r="1" spans="1:21" ht="18" x14ac:dyDescent="0.25">
      <c r="A1" s="73" t="s">
        <v>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4"/>
      <c r="O1" s="81"/>
    </row>
    <row r="2" spans="1:21" ht="7.5" customHeight="1" x14ac:dyDescent="0.25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4"/>
      <c r="O2" s="81"/>
    </row>
    <row r="3" spans="1:21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46"/>
    </row>
    <row r="4" spans="1:21" ht="13.5" customHeight="1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47"/>
    </row>
    <row r="5" spans="1:21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48"/>
    </row>
    <row r="6" spans="1:21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48"/>
    </row>
    <row r="7" spans="1:21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49"/>
    </row>
    <row r="8" spans="1:21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50"/>
    </row>
    <row r="9" spans="1:21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 x14ac:dyDescent="0.2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 x14ac:dyDescent="0.2">
      <c r="A18" s="25"/>
      <c r="B18" s="324"/>
      <c r="C18" s="324"/>
      <c r="D18" s="324"/>
      <c r="E18" s="324"/>
      <c r="F18" s="324"/>
      <c r="G18" s="325"/>
      <c r="N18" s="84"/>
      <c r="O18" s="81"/>
      <c r="P18" s="54"/>
      <c r="Q18" s="35"/>
      <c r="R18" s="8"/>
      <c r="S18" s="8"/>
      <c r="T18" s="8"/>
    </row>
    <row r="19" spans="1:20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 x14ac:dyDescent="0.2">
      <c r="H29" s="81"/>
      <c r="I29" s="81"/>
      <c r="J29" s="81"/>
      <c r="K29" s="81"/>
      <c r="L29" s="81"/>
      <c r="M29" s="81"/>
    </row>
    <row r="30" spans="1:20" x14ac:dyDescent="0.2">
      <c r="J30" s="10"/>
      <c r="K30" s="10"/>
      <c r="L30" s="10"/>
      <c r="M30" s="10"/>
    </row>
    <row r="31" spans="1:20" x14ac:dyDescent="0.2">
      <c r="H31" s="10"/>
      <c r="I31" s="87"/>
      <c r="J31" s="10"/>
      <c r="K31" s="23"/>
      <c r="L31" s="23"/>
      <c r="M31" s="23"/>
    </row>
    <row r="32" spans="1:20" ht="12.75" customHeight="1" x14ac:dyDescent="0.2">
      <c r="H32" s="10"/>
      <c r="I32" s="87"/>
      <c r="J32" s="10"/>
      <c r="K32" s="23"/>
      <c r="L32" s="23"/>
      <c r="M32" s="23"/>
    </row>
    <row r="33" spans="8:13" x14ac:dyDescent="0.2">
      <c r="H33" s="10"/>
      <c r="I33" s="87"/>
      <c r="J33" s="10"/>
      <c r="K33" s="23"/>
      <c r="L33" s="23"/>
      <c r="M33" s="23"/>
    </row>
    <row r="34" spans="8:13" ht="13.5" customHeight="1" x14ac:dyDescent="0.2">
      <c r="H34" s="10"/>
      <c r="I34" s="87"/>
      <c r="J34" s="10"/>
      <c r="K34" s="23"/>
      <c r="L34" s="23"/>
      <c r="M34" s="23"/>
    </row>
    <row r="35" spans="8:13" ht="12.7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0"/>
  </sheetPr>
  <dimension ref="A1:O42"/>
  <sheetViews>
    <sheetView showGridLines="0" zoomScaleNormal="100" zoomScaleSheetLayoutView="90" workbookViewId="0">
      <selection activeCell="B22" sqref="B22"/>
    </sheetView>
  </sheetViews>
  <sheetFormatPr defaultColWidth="9.140625" defaultRowHeight="12" x14ac:dyDescent="0.2"/>
  <cols>
    <col min="1" max="1" width="6.28515625" style="7" customWidth="1"/>
    <col min="2" max="6" width="9.140625" style="7"/>
    <col min="7" max="7" width="9.140625" style="7" customWidth="1"/>
    <col min="8" max="8" width="9.140625" style="36" customWidth="1"/>
    <col min="9" max="9" width="9.140625" style="7" customWidth="1"/>
    <col min="10" max="10" width="9" style="7" customWidth="1"/>
    <col min="11" max="11" width="10.7109375" style="7" customWidth="1"/>
    <col min="12" max="16384" width="9.140625" style="7"/>
  </cols>
  <sheetData>
    <row r="1" spans="1:15" ht="20.25" x14ac:dyDescent="0.3">
      <c r="A1" s="136" t="s">
        <v>196</v>
      </c>
      <c r="J1" s="21"/>
      <c r="K1" s="21"/>
      <c r="L1" s="139"/>
      <c r="M1" s="139"/>
      <c r="N1" s="139"/>
      <c r="O1" s="139"/>
    </row>
    <row r="2" spans="1:15" ht="6" customHeight="1" x14ac:dyDescent="0.2">
      <c r="A2" s="169"/>
      <c r="B2" s="2"/>
      <c r="C2" s="2"/>
      <c r="D2" s="2"/>
      <c r="E2" s="2"/>
      <c r="F2" s="2"/>
      <c r="G2" s="2"/>
      <c r="H2" s="170"/>
      <c r="I2" s="2"/>
      <c r="J2" s="114"/>
      <c r="K2" s="114"/>
      <c r="L2" s="139"/>
      <c r="M2" s="139"/>
      <c r="N2" s="139"/>
      <c r="O2" s="139"/>
    </row>
    <row r="3" spans="1:15" s="2" customFormat="1" ht="15" x14ac:dyDescent="0.25">
      <c r="A3" s="173" t="s">
        <v>202</v>
      </c>
      <c r="B3" s="174" t="s">
        <v>245</v>
      </c>
      <c r="C3" s="175"/>
      <c r="D3" s="175"/>
      <c r="E3" s="175"/>
      <c r="F3" s="175"/>
      <c r="G3" s="175"/>
      <c r="H3" s="183"/>
      <c r="I3" s="177"/>
      <c r="J3" s="175"/>
      <c r="K3" s="176">
        <v>4</v>
      </c>
      <c r="L3" s="141"/>
      <c r="M3" s="141"/>
      <c r="N3" s="141"/>
      <c r="O3" s="141"/>
    </row>
    <row r="4" spans="1:15" s="2" customFormat="1" ht="15" x14ac:dyDescent="0.25">
      <c r="A4" s="173" t="s">
        <v>203</v>
      </c>
      <c r="B4" s="174" t="s">
        <v>323</v>
      </c>
      <c r="C4" s="175"/>
      <c r="D4" s="175"/>
      <c r="E4" s="175"/>
      <c r="F4" s="175"/>
      <c r="G4" s="175"/>
      <c r="H4" s="183"/>
      <c r="I4" s="177"/>
      <c r="J4" s="175"/>
      <c r="K4" s="176">
        <v>5</v>
      </c>
      <c r="L4" s="141"/>
      <c r="M4" s="141"/>
      <c r="N4" s="141"/>
      <c r="O4" s="141"/>
    </row>
    <row r="5" spans="1:15" s="2" customFormat="1" ht="15" x14ac:dyDescent="0.25">
      <c r="A5" s="173" t="s">
        <v>204</v>
      </c>
      <c r="B5" s="174" t="s">
        <v>246</v>
      </c>
      <c r="C5" s="175"/>
      <c r="D5" s="175"/>
      <c r="E5" s="177"/>
      <c r="F5" s="177"/>
      <c r="G5" s="177"/>
      <c r="H5" s="175"/>
      <c r="I5" s="177"/>
      <c r="J5" s="175"/>
      <c r="K5" s="176">
        <v>6</v>
      </c>
      <c r="L5" s="141"/>
      <c r="M5" s="141"/>
      <c r="N5" s="141"/>
      <c r="O5" s="141"/>
    </row>
    <row r="6" spans="1:15" s="2" customFormat="1" ht="15" x14ac:dyDescent="0.25">
      <c r="A6" s="173" t="s">
        <v>205</v>
      </c>
      <c r="B6" s="174" t="s">
        <v>247</v>
      </c>
      <c r="C6" s="175"/>
      <c r="D6" s="175"/>
      <c r="E6" s="177"/>
      <c r="F6" s="177"/>
      <c r="G6" s="177"/>
      <c r="H6" s="175"/>
      <c r="I6" s="177"/>
      <c r="J6" s="175"/>
      <c r="K6" s="176">
        <v>7</v>
      </c>
      <c r="L6" s="141"/>
      <c r="M6" s="141"/>
      <c r="N6" s="141"/>
      <c r="O6" s="141"/>
    </row>
    <row r="7" spans="1:15" s="2" customFormat="1" ht="15" x14ac:dyDescent="0.25">
      <c r="A7" s="173" t="s">
        <v>206</v>
      </c>
      <c r="B7" s="174" t="s">
        <v>112</v>
      </c>
      <c r="C7" s="175"/>
      <c r="D7" s="175"/>
      <c r="E7" s="177"/>
      <c r="F7" s="177"/>
      <c r="G7" s="177"/>
      <c r="H7" s="175"/>
      <c r="I7" s="177"/>
      <c r="J7" s="175"/>
      <c r="K7" s="176">
        <v>7</v>
      </c>
      <c r="L7" s="141"/>
      <c r="M7" s="141"/>
      <c r="N7" s="141"/>
      <c r="O7" s="141"/>
    </row>
    <row r="8" spans="1:15" s="2" customFormat="1" ht="15" x14ac:dyDescent="0.25">
      <c r="A8" s="173" t="s">
        <v>207</v>
      </c>
      <c r="B8" s="174" t="s">
        <v>111</v>
      </c>
      <c r="C8" s="175"/>
      <c r="D8" s="175"/>
      <c r="E8" s="177"/>
      <c r="F8" s="177"/>
      <c r="G8" s="177"/>
      <c r="H8" s="175"/>
      <c r="I8" s="177"/>
      <c r="J8" s="175"/>
      <c r="K8" s="176">
        <v>8</v>
      </c>
      <c r="L8" s="141"/>
      <c r="M8" s="141"/>
      <c r="N8" s="141"/>
      <c r="O8" s="141"/>
    </row>
    <row r="9" spans="1:15" s="2" customFormat="1" ht="15" x14ac:dyDescent="0.25">
      <c r="A9" s="173" t="s">
        <v>208</v>
      </c>
      <c r="B9" s="174" t="s">
        <v>324</v>
      </c>
      <c r="C9" s="175"/>
      <c r="D9" s="175"/>
      <c r="E9" s="177"/>
      <c r="F9" s="177"/>
      <c r="G9" s="177"/>
      <c r="H9" s="175"/>
      <c r="I9" s="177"/>
      <c r="J9" s="175"/>
      <c r="K9" s="176">
        <v>9</v>
      </c>
      <c r="L9" s="141"/>
      <c r="M9" s="141"/>
      <c r="N9" s="141"/>
      <c r="O9" s="141"/>
    </row>
    <row r="10" spans="1:15" s="2" customFormat="1" ht="15" x14ac:dyDescent="0.25">
      <c r="A10" s="173" t="s">
        <v>209</v>
      </c>
      <c r="B10" s="174" t="s">
        <v>248</v>
      </c>
      <c r="C10" s="175"/>
      <c r="D10" s="175"/>
      <c r="E10" s="177"/>
      <c r="F10" s="177"/>
      <c r="G10" s="177"/>
      <c r="H10" s="175"/>
      <c r="I10" s="177"/>
      <c r="J10" s="175"/>
      <c r="K10" s="176">
        <v>10</v>
      </c>
      <c r="L10" s="141"/>
      <c r="M10" s="141"/>
      <c r="N10" s="141"/>
      <c r="O10" s="141"/>
    </row>
    <row r="11" spans="1:15" s="2" customFormat="1" ht="15" x14ac:dyDescent="0.25">
      <c r="A11" s="173" t="s">
        <v>210</v>
      </c>
      <c r="B11" s="174" t="s">
        <v>118</v>
      </c>
      <c r="C11" s="175"/>
      <c r="D11" s="175"/>
      <c r="E11" s="177"/>
      <c r="F11" s="177"/>
      <c r="G11" s="177"/>
      <c r="H11" s="175"/>
      <c r="I11" s="177"/>
      <c r="J11" s="175"/>
      <c r="K11" s="176">
        <v>10</v>
      </c>
      <c r="L11" s="141"/>
      <c r="M11" s="141"/>
      <c r="N11" s="141"/>
      <c r="O11" s="141"/>
    </row>
    <row r="12" spans="1:15" s="2" customFormat="1" ht="15" x14ac:dyDescent="0.25">
      <c r="A12" s="173" t="s">
        <v>211</v>
      </c>
      <c r="B12" s="174" t="s">
        <v>119</v>
      </c>
      <c r="C12" s="175"/>
      <c r="D12" s="175"/>
      <c r="E12" s="177"/>
      <c r="F12" s="177"/>
      <c r="G12" s="177"/>
      <c r="H12" s="175"/>
      <c r="I12" s="177"/>
      <c r="J12" s="175"/>
      <c r="K12" s="176">
        <v>11</v>
      </c>
      <c r="L12" s="141"/>
      <c r="M12" s="141"/>
      <c r="N12" s="141"/>
      <c r="O12" s="141"/>
    </row>
    <row r="13" spans="1:15" s="2" customFormat="1" ht="15" x14ac:dyDescent="0.25">
      <c r="A13" s="173" t="s">
        <v>275</v>
      </c>
      <c r="B13" s="174" t="s">
        <v>325</v>
      </c>
      <c r="C13" s="175"/>
      <c r="D13" s="184"/>
      <c r="E13" s="177"/>
      <c r="F13" s="177"/>
      <c r="G13" s="177"/>
      <c r="H13" s="175"/>
      <c r="I13" s="177"/>
      <c r="J13" s="175"/>
      <c r="K13" s="176">
        <v>12</v>
      </c>
      <c r="L13" s="141"/>
      <c r="M13" s="141"/>
      <c r="N13" s="141"/>
      <c r="O13" s="141"/>
    </row>
    <row r="14" spans="1:15" s="2" customFormat="1" ht="15" x14ac:dyDescent="0.25">
      <c r="A14" s="173" t="s">
        <v>276</v>
      </c>
      <c r="B14" s="174" t="s">
        <v>122</v>
      </c>
      <c r="C14" s="175"/>
      <c r="D14" s="175"/>
      <c r="E14" s="177"/>
      <c r="F14" s="177"/>
      <c r="G14" s="177"/>
      <c r="H14" s="175"/>
      <c r="I14" s="177"/>
      <c r="J14" s="175"/>
      <c r="K14" s="176">
        <v>13</v>
      </c>
      <c r="L14" s="141"/>
      <c r="M14" s="141"/>
      <c r="N14" s="141"/>
      <c r="O14" s="141"/>
    </row>
    <row r="15" spans="1:15" s="2" customFormat="1" ht="15" x14ac:dyDescent="0.25">
      <c r="A15" s="173" t="s">
        <v>212</v>
      </c>
      <c r="B15" s="174" t="s">
        <v>249</v>
      </c>
      <c r="C15" s="175"/>
      <c r="D15" s="175"/>
      <c r="E15" s="177"/>
      <c r="F15" s="177"/>
      <c r="G15" s="177"/>
      <c r="H15" s="175"/>
      <c r="I15" s="177"/>
      <c r="J15" s="175"/>
      <c r="K15" s="176">
        <v>14</v>
      </c>
      <c r="L15" s="141"/>
      <c r="M15" s="141"/>
      <c r="N15" s="141"/>
      <c r="O15" s="141"/>
    </row>
    <row r="16" spans="1:15" s="2" customFormat="1" ht="15" x14ac:dyDescent="0.25">
      <c r="A16" s="173" t="s">
        <v>213</v>
      </c>
      <c r="B16" s="174" t="s">
        <v>250</v>
      </c>
      <c r="C16" s="175"/>
      <c r="D16" s="175"/>
      <c r="E16" s="177"/>
      <c r="F16" s="177"/>
      <c r="G16" s="177"/>
      <c r="H16" s="175"/>
      <c r="I16" s="177"/>
      <c r="J16" s="175"/>
      <c r="K16" s="176">
        <v>15</v>
      </c>
      <c r="L16" s="141"/>
      <c r="M16" s="141"/>
      <c r="N16" s="141"/>
      <c r="O16" s="141"/>
    </row>
    <row r="17" spans="1:15" s="2" customFormat="1" ht="15" x14ac:dyDescent="0.25">
      <c r="A17" s="173" t="s">
        <v>214</v>
      </c>
      <c r="B17" s="174" t="s">
        <v>117</v>
      </c>
      <c r="C17" s="175"/>
      <c r="D17" s="175"/>
      <c r="E17" s="177"/>
      <c r="F17" s="177"/>
      <c r="G17" s="177"/>
      <c r="H17" s="175"/>
      <c r="I17" s="177"/>
      <c r="J17" s="175"/>
      <c r="K17" s="176">
        <v>15</v>
      </c>
      <c r="L17" s="141"/>
      <c r="M17" s="141"/>
      <c r="N17" s="141"/>
      <c r="O17" s="141"/>
    </row>
    <row r="18" spans="1:15" s="2" customFormat="1" ht="15" x14ac:dyDescent="0.25">
      <c r="A18" s="173" t="s">
        <v>215</v>
      </c>
      <c r="B18" s="174" t="s">
        <v>326</v>
      </c>
      <c r="C18" s="175"/>
      <c r="D18" s="175"/>
      <c r="E18" s="177"/>
      <c r="F18" s="177"/>
      <c r="G18" s="177"/>
      <c r="H18" s="175"/>
      <c r="I18" s="177"/>
      <c r="J18" s="175"/>
      <c r="K18" s="176">
        <v>16</v>
      </c>
      <c r="L18" s="141"/>
      <c r="M18" s="141"/>
      <c r="N18" s="141"/>
      <c r="O18" s="141"/>
    </row>
    <row r="19" spans="1:15" s="114" customFormat="1" ht="15" x14ac:dyDescent="0.25">
      <c r="A19" s="173" t="s">
        <v>216</v>
      </c>
      <c r="B19" s="174" t="s">
        <v>251</v>
      </c>
      <c r="C19" s="175"/>
      <c r="D19" s="175"/>
      <c r="E19" s="177"/>
      <c r="F19" s="177"/>
      <c r="G19" s="177"/>
      <c r="H19" s="175"/>
      <c r="I19" s="177"/>
      <c r="J19" s="175"/>
      <c r="K19" s="176">
        <v>17</v>
      </c>
      <c r="L19" s="141"/>
      <c r="M19" s="144"/>
      <c r="N19" s="144"/>
      <c r="O19" s="144"/>
    </row>
    <row r="20" spans="1:15" s="2" customFormat="1" ht="15" x14ac:dyDescent="0.25">
      <c r="A20" s="173" t="s">
        <v>217</v>
      </c>
      <c r="B20" s="174" t="s">
        <v>141</v>
      </c>
      <c r="C20" s="175"/>
      <c r="D20" s="175"/>
      <c r="E20" s="177"/>
      <c r="F20" s="177"/>
      <c r="G20" s="177"/>
      <c r="H20" s="175"/>
      <c r="I20" s="177"/>
      <c r="J20" s="175"/>
      <c r="K20" s="176">
        <v>17</v>
      </c>
      <c r="L20" s="141"/>
      <c r="M20" s="141"/>
      <c r="N20" s="141"/>
      <c r="O20" s="141"/>
    </row>
    <row r="21" spans="1:15" s="2" customFormat="1" ht="15" x14ac:dyDescent="0.25">
      <c r="A21" s="173" t="s">
        <v>218</v>
      </c>
      <c r="B21" s="174" t="s">
        <v>142</v>
      </c>
      <c r="C21" s="175"/>
      <c r="D21" s="175"/>
      <c r="E21" s="177"/>
      <c r="F21" s="177"/>
      <c r="G21" s="177"/>
      <c r="H21" s="175"/>
      <c r="I21" s="177"/>
      <c r="J21" s="175"/>
      <c r="K21" s="176">
        <v>18</v>
      </c>
      <c r="L21" s="141"/>
      <c r="M21" s="141"/>
      <c r="N21" s="141"/>
      <c r="O21" s="141"/>
    </row>
    <row r="22" spans="1:15" s="2" customFormat="1" ht="15" x14ac:dyDescent="0.25">
      <c r="A22" s="173" t="s">
        <v>219</v>
      </c>
      <c r="B22" s="174" t="s">
        <v>129</v>
      </c>
      <c r="C22" s="175"/>
      <c r="D22" s="175"/>
      <c r="E22" s="177"/>
      <c r="F22" s="177"/>
      <c r="G22" s="177"/>
      <c r="H22" s="175"/>
      <c r="I22" s="177"/>
      <c r="J22" s="175"/>
      <c r="K22" s="176">
        <v>19</v>
      </c>
      <c r="L22" s="141"/>
      <c r="M22" s="141"/>
      <c r="N22" s="141"/>
      <c r="O22" s="141"/>
    </row>
    <row r="23" spans="1:15" s="2" customFormat="1" ht="15" x14ac:dyDescent="0.25">
      <c r="A23" s="173" t="s">
        <v>220</v>
      </c>
      <c r="B23" s="174" t="s">
        <v>130</v>
      </c>
      <c r="C23" s="175"/>
      <c r="D23" s="175"/>
      <c r="E23" s="177"/>
      <c r="F23" s="177"/>
      <c r="G23" s="177"/>
      <c r="H23" s="175"/>
      <c r="I23" s="177"/>
      <c r="J23" s="175"/>
      <c r="K23" s="176">
        <v>20</v>
      </c>
      <c r="L23" s="141"/>
      <c r="M23" s="141"/>
      <c r="N23" s="141"/>
      <c r="O23" s="141"/>
    </row>
    <row r="24" spans="1:15" s="2" customFormat="1" ht="15" x14ac:dyDescent="0.25">
      <c r="A24" s="173" t="s">
        <v>221</v>
      </c>
      <c r="B24" s="174" t="s">
        <v>139</v>
      </c>
      <c r="C24" s="175"/>
      <c r="D24" s="175"/>
      <c r="E24" s="177"/>
      <c r="F24" s="177"/>
      <c r="G24" s="177"/>
      <c r="H24" s="175"/>
      <c r="I24" s="177"/>
      <c r="J24" s="175"/>
      <c r="K24" s="176">
        <v>21</v>
      </c>
      <c r="L24" s="141"/>
      <c r="M24" s="141"/>
      <c r="N24" s="141"/>
      <c r="O24" s="141"/>
    </row>
    <row r="25" spans="1:15" s="2" customFormat="1" ht="15" x14ac:dyDescent="0.25">
      <c r="A25" s="173" t="s">
        <v>222</v>
      </c>
      <c r="B25" s="174" t="s">
        <v>131</v>
      </c>
      <c r="C25" s="175"/>
      <c r="D25" s="175"/>
      <c r="E25" s="177"/>
      <c r="F25" s="177"/>
      <c r="G25" s="177"/>
      <c r="H25" s="175"/>
      <c r="I25" s="177"/>
      <c r="J25" s="175"/>
      <c r="K25" s="176">
        <v>22</v>
      </c>
      <c r="L25" s="141"/>
      <c r="M25" s="141"/>
      <c r="N25" s="141"/>
      <c r="O25" s="141"/>
    </row>
    <row r="26" spans="1:15" s="2" customFormat="1" ht="15" x14ac:dyDescent="0.25">
      <c r="A26" s="173" t="s">
        <v>223</v>
      </c>
      <c r="B26" s="174" t="s">
        <v>132</v>
      </c>
      <c r="C26" s="175"/>
      <c r="D26" s="175"/>
      <c r="E26" s="177"/>
      <c r="F26" s="177"/>
      <c r="G26" s="177"/>
      <c r="H26" s="175"/>
      <c r="I26" s="177"/>
      <c r="J26" s="175"/>
      <c r="K26" s="176">
        <v>23</v>
      </c>
      <c r="L26" s="141"/>
      <c r="M26" s="141"/>
      <c r="N26" s="141"/>
      <c r="O26" s="141"/>
    </row>
    <row r="27" spans="1:15" s="2" customFormat="1" ht="15" x14ac:dyDescent="0.25">
      <c r="A27" s="173" t="s">
        <v>224</v>
      </c>
      <c r="B27" s="174" t="s">
        <v>133</v>
      </c>
      <c r="C27" s="175"/>
      <c r="D27" s="175"/>
      <c r="E27" s="177"/>
      <c r="F27" s="177"/>
      <c r="G27" s="177"/>
      <c r="H27" s="175"/>
      <c r="I27" s="177"/>
      <c r="J27" s="175"/>
      <c r="K27" s="176">
        <v>24</v>
      </c>
      <c r="L27" s="141"/>
      <c r="M27" s="141"/>
      <c r="N27" s="141"/>
      <c r="O27" s="141"/>
    </row>
    <row r="28" spans="1:15" s="2" customFormat="1" ht="15" x14ac:dyDescent="0.25">
      <c r="A28" s="173" t="s">
        <v>225</v>
      </c>
      <c r="B28" s="174" t="s">
        <v>134</v>
      </c>
      <c r="C28" s="175"/>
      <c r="D28" s="175"/>
      <c r="E28" s="177"/>
      <c r="F28" s="177"/>
      <c r="G28" s="177"/>
      <c r="H28" s="175"/>
      <c r="I28" s="177"/>
      <c r="J28" s="175"/>
      <c r="K28" s="176">
        <v>25</v>
      </c>
      <c r="L28" s="141"/>
      <c r="M28" s="141"/>
      <c r="N28" s="141"/>
      <c r="O28" s="141"/>
    </row>
    <row r="29" spans="1:15" s="2" customFormat="1" ht="15" x14ac:dyDescent="0.25">
      <c r="A29" s="173" t="s">
        <v>226</v>
      </c>
      <c r="B29" s="174" t="s">
        <v>135</v>
      </c>
      <c r="C29" s="175"/>
      <c r="D29" s="175"/>
      <c r="E29" s="177"/>
      <c r="F29" s="177"/>
      <c r="G29" s="177"/>
      <c r="H29" s="175"/>
      <c r="I29" s="177"/>
      <c r="J29" s="175"/>
      <c r="K29" s="176">
        <v>26</v>
      </c>
      <c r="L29" s="141"/>
      <c r="M29" s="141"/>
      <c r="N29" s="141"/>
      <c r="O29" s="141"/>
    </row>
    <row r="30" spans="1:15" s="2" customFormat="1" ht="15" x14ac:dyDescent="0.25">
      <c r="A30" s="173" t="s">
        <v>227</v>
      </c>
      <c r="B30" s="174" t="s">
        <v>136</v>
      </c>
      <c r="C30" s="175"/>
      <c r="D30" s="175"/>
      <c r="E30" s="177"/>
      <c r="F30" s="177"/>
      <c r="G30" s="177"/>
      <c r="H30" s="175"/>
      <c r="I30" s="177"/>
      <c r="J30" s="175"/>
      <c r="K30" s="176">
        <v>27</v>
      </c>
      <c r="L30" s="141"/>
      <c r="M30" s="141"/>
      <c r="N30" s="141"/>
      <c r="O30" s="141"/>
    </row>
    <row r="31" spans="1:15" s="2" customFormat="1" ht="15" x14ac:dyDescent="0.25">
      <c r="A31" s="173" t="s">
        <v>228</v>
      </c>
      <c r="B31" s="174" t="s">
        <v>137</v>
      </c>
      <c r="C31" s="175"/>
      <c r="D31" s="175"/>
      <c r="E31" s="177"/>
      <c r="F31" s="177"/>
      <c r="G31" s="177"/>
      <c r="H31" s="175"/>
      <c r="I31" s="177"/>
      <c r="J31" s="175"/>
      <c r="K31" s="176">
        <v>28</v>
      </c>
      <c r="L31" s="141"/>
      <c r="M31" s="141"/>
      <c r="N31" s="141"/>
      <c r="O31" s="141"/>
    </row>
    <row r="32" spans="1:15" s="2" customFormat="1" ht="15" x14ac:dyDescent="0.25">
      <c r="A32" s="173" t="s">
        <v>229</v>
      </c>
      <c r="B32" s="174" t="s">
        <v>138</v>
      </c>
      <c r="C32" s="175"/>
      <c r="D32" s="175"/>
      <c r="E32" s="177"/>
      <c r="F32" s="177"/>
      <c r="G32" s="177"/>
      <c r="H32" s="175"/>
      <c r="I32" s="177"/>
      <c r="J32" s="175"/>
      <c r="K32" s="176">
        <v>29</v>
      </c>
      <c r="L32" s="141"/>
      <c r="M32" s="141"/>
      <c r="N32" s="141"/>
      <c r="O32" s="141"/>
    </row>
    <row r="33" spans="1:15" s="2" customFormat="1" ht="15" x14ac:dyDescent="0.25">
      <c r="A33" s="173" t="s">
        <v>230</v>
      </c>
      <c r="B33" s="174" t="s">
        <v>140</v>
      </c>
      <c r="C33" s="175"/>
      <c r="D33" s="175"/>
      <c r="E33" s="177"/>
      <c r="F33" s="177"/>
      <c r="G33" s="177"/>
      <c r="H33" s="175"/>
      <c r="I33" s="177"/>
      <c r="J33" s="175"/>
      <c r="K33" s="176">
        <v>30</v>
      </c>
      <c r="L33" s="141"/>
      <c r="M33" s="141"/>
      <c r="N33" s="141"/>
      <c r="O33" s="141"/>
    </row>
    <row r="34" spans="1:15" s="21" customFormat="1" ht="15" x14ac:dyDescent="0.25">
      <c r="A34" s="173" t="s">
        <v>231</v>
      </c>
      <c r="B34" s="174" t="s">
        <v>292</v>
      </c>
      <c r="C34" s="175"/>
      <c r="D34" s="175"/>
      <c r="E34" s="177"/>
      <c r="F34" s="177"/>
      <c r="G34" s="177"/>
      <c r="H34" s="175"/>
      <c r="I34" s="177"/>
      <c r="J34" s="175"/>
      <c r="K34" s="176">
        <v>31</v>
      </c>
      <c r="L34" s="141"/>
      <c r="M34" s="145"/>
      <c r="N34" s="145"/>
      <c r="O34" s="145"/>
    </row>
    <row r="35" spans="1:15" ht="15" x14ac:dyDescent="0.25">
      <c r="A35" s="178" t="s">
        <v>232</v>
      </c>
      <c r="B35" s="179" t="s">
        <v>252</v>
      </c>
      <c r="C35" s="180"/>
      <c r="D35" s="180"/>
      <c r="E35" s="181"/>
      <c r="F35" s="181"/>
      <c r="G35" s="181"/>
      <c r="H35" s="180"/>
      <c r="I35" s="181"/>
      <c r="J35" s="180"/>
      <c r="K35" s="182">
        <v>32</v>
      </c>
      <c r="L35" s="141"/>
      <c r="M35" s="139"/>
      <c r="N35" s="139"/>
      <c r="O35" s="139"/>
    </row>
    <row r="36" spans="1:15" ht="15" x14ac:dyDescent="0.25">
      <c r="A36" s="173" t="s">
        <v>233</v>
      </c>
      <c r="B36" s="174" t="s">
        <v>191</v>
      </c>
      <c r="C36" s="175"/>
      <c r="D36" s="175"/>
      <c r="E36" s="177"/>
      <c r="F36" s="177"/>
      <c r="G36" s="177"/>
      <c r="H36" s="175"/>
      <c r="I36" s="177"/>
      <c r="J36" s="175"/>
      <c r="K36" s="176">
        <v>32</v>
      </c>
      <c r="L36" s="141"/>
      <c r="M36" s="139"/>
      <c r="N36" s="139"/>
      <c r="O36" s="139"/>
    </row>
    <row r="37" spans="1:15" ht="15" x14ac:dyDescent="0.25">
      <c r="A37" s="173" t="s">
        <v>234</v>
      </c>
      <c r="B37" s="174" t="s">
        <v>192</v>
      </c>
      <c r="C37" s="175"/>
      <c r="D37" s="175"/>
      <c r="E37" s="177"/>
      <c r="F37" s="177"/>
      <c r="G37" s="177"/>
      <c r="H37" s="175"/>
      <c r="I37" s="177"/>
      <c r="J37" s="175"/>
      <c r="K37" s="176">
        <v>33</v>
      </c>
      <c r="L37" s="141"/>
      <c r="M37" s="139"/>
      <c r="N37" s="139"/>
      <c r="O37" s="139"/>
    </row>
    <row r="38" spans="1:15" ht="15" x14ac:dyDescent="0.25">
      <c r="A38" s="178" t="s">
        <v>235</v>
      </c>
      <c r="B38" s="174" t="s">
        <v>277</v>
      </c>
      <c r="C38" s="175"/>
      <c r="D38" s="175"/>
      <c r="E38" s="177"/>
      <c r="F38" s="177"/>
      <c r="G38" s="177"/>
      <c r="H38" s="175"/>
      <c r="I38" s="177"/>
      <c r="J38" s="175"/>
      <c r="K38" s="176">
        <v>34</v>
      </c>
      <c r="L38" s="141"/>
      <c r="M38" s="139"/>
      <c r="N38" s="139"/>
      <c r="O38" s="139"/>
    </row>
    <row r="39" spans="1:15" ht="15" x14ac:dyDescent="0.25">
      <c r="A39" s="178" t="s">
        <v>236</v>
      </c>
      <c r="B39" s="174" t="s">
        <v>189</v>
      </c>
      <c r="C39" s="175"/>
      <c r="D39" s="175"/>
      <c r="E39" s="177"/>
      <c r="F39" s="177"/>
      <c r="G39" s="177"/>
      <c r="H39" s="175"/>
      <c r="I39" s="177"/>
      <c r="J39" s="175"/>
      <c r="K39" s="176">
        <v>35</v>
      </c>
      <c r="L39" s="141"/>
      <c r="M39" s="139"/>
      <c r="N39" s="139"/>
      <c r="O39" s="139"/>
    </row>
    <row r="40" spans="1:15" ht="15" x14ac:dyDescent="0.25">
      <c r="A40" s="178" t="s">
        <v>237</v>
      </c>
      <c r="B40" s="179" t="s">
        <v>175</v>
      </c>
      <c r="C40" s="180"/>
      <c r="D40" s="180"/>
      <c r="E40" s="181"/>
      <c r="F40" s="181"/>
      <c r="G40" s="181"/>
      <c r="H40" s="180"/>
      <c r="I40" s="181"/>
      <c r="J40" s="180"/>
      <c r="K40" s="182">
        <v>36</v>
      </c>
      <c r="L40" s="141"/>
      <c r="M40" s="139"/>
      <c r="N40" s="139"/>
      <c r="O40" s="139"/>
    </row>
    <row r="41" spans="1:15" ht="14.25" x14ac:dyDescent="0.2">
      <c r="A41" s="146"/>
      <c r="B41" s="147"/>
      <c r="C41" s="142"/>
      <c r="D41" s="142"/>
      <c r="E41" s="143"/>
      <c r="F41" s="143"/>
      <c r="G41" s="143"/>
      <c r="H41" s="142"/>
      <c r="I41" s="143"/>
      <c r="J41" s="142"/>
      <c r="K41" s="148"/>
      <c r="L41" s="141"/>
      <c r="M41" s="139"/>
      <c r="N41" s="139"/>
      <c r="O41" s="139"/>
    </row>
    <row r="42" spans="1:15" x14ac:dyDescent="0.2">
      <c r="A42" s="139"/>
      <c r="B42" s="139"/>
      <c r="C42" s="139"/>
      <c r="D42" s="139"/>
      <c r="E42" s="139"/>
      <c r="F42" s="139"/>
      <c r="G42" s="139"/>
      <c r="H42" s="140"/>
      <c r="I42" s="139"/>
      <c r="J42" s="139"/>
      <c r="K42" s="139"/>
      <c r="L42" s="139"/>
      <c r="M42" s="139"/>
      <c r="N42" s="139"/>
      <c r="O42" s="139"/>
    </row>
  </sheetData>
  <sortState xmlns:xlrd2="http://schemas.microsoft.com/office/spreadsheetml/2017/richdata2" ref="B23:B36">
    <sortCondition ref="B23:B36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/>
  <dimension ref="A1:X39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 x14ac:dyDescent="0.25">
      <c r="A1" s="73" t="s">
        <v>47</v>
      </c>
      <c r="M1" s="74" t="e">
        <f>Obsah!#REF!</f>
        <v>#REF!</v>
      </c>
    </row>
    <row r="2" spans="1:24" ht="7.5" customHeight="1" x14ac:dyDescent="0.2"/>
    <row r="3" spans="1:24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4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4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4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4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 x14ac:dyDescent="0.2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 x14ac:dyDescent="0.2">
      <c r="A18" s="25"/>
      <c r="B18" s="324"/>
      <c r="C18" s="324"/>
      <c r="D18" s="324"/>
      <c r="E18" s="324"/>
      <c r="F18" s="324"/>
      <c r="G18" s="325"/>
      <c r="H18" s="81"/>
      <c r="I18" s="81"/>
      <c r="J18" s="81"/>
      <c r="K18" s="81"/>
      <c r="L18" s="81"/>
      <c r="M18" s="81"/>
      <c r="N18" s="84"/>
      <c r="O18" s="81"/>
    </row>
    <row r="19" spans="1:15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</row>
    <row r="20" spans="1:15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</row>
    <row r="21" spans="1:15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</row>
    <row r="23" spans="1:15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 x14ac:dyDescent="0.2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 x14ac:dyDescent="0.2">
      <c r="J30" s="10"/>
      <c r="K30" s="10"/>
      <c r="L30" s="10"/>
      <c r="M30" s="10"/>
    </row>
    <row r="31" spans="1:15" x14ac:dyDescent="0.2">
      <c r="H31" s="10"/>
      <c r="I31" s="87"/>
      <c r="J31" s="10"/>
      <c r="K31" s="23"/>
      <c r="L31" s="23"/>
      <c r="M31" s="23"/>
    </row>
    <row r="32" spans="1:15" x14ac:dyDescent="0.2">
      <c r="H32" s="10"/>
      <c r="I32" s="87"/>
      <c r="J32" s="10"/>
      <c r="K32" s="23"/>
      <c r="L32" s="23"/>
      <c r="M32" s="23"/>
    </row>
    <row r="33" spans="8:13" ht="12.75" customHeight="1" x14ac:dyDescent="0.2">
      <c r="H33" s="10"/>
      <c r="I33" s="87"/>
      <c r="J33" s="10"/>
      <c r="K33" s="23"/>
      <c r="L33" s="23"/>
      <c r="M33" s="23"/>
    </row>
    <row r="34" spans="8:13" x14ac:dyDescent="0.2">
      <c r="H34" s="10"/>
      <c r="I34" s="87"/>
      <c r="J34" s="10"/>
      <c r="K34" s="23"/>
      <c r="L34" s="23"/>
      <c r="M34" s="23"/>
    </row>
    <row r="35" spans="8:13" ht="13.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/>
  <dimension ref="A1:U38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 x14ac:dyDescent="0.25">
      <c r="A1" s="73" t="s">
        <v>48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 x14ac:dyDescent="0.25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1" ht="13.5" customHeight="1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1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1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1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 x14ac:dyDescent="0.2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 x14ac:dyDescent="0.2">
      <c r="A18" s="25"/>
      <c r="B18" s="324"/>
      <c r="C18" s="324"/>
      <c r="D18" s="324"/>
      <c r="E18" s="324"/>
      <c r="F18" s="324"/>
      <c r="G18" s="325"/>
      <c r="N18" s="84"/>
      <c r="O18" s="81"/>
      <c r="P18" s="54"/>
      <c r="Q18" s="35"/>
      <c r="R18" s="8"/>
      <c r="S18" s="8"/>
      <c r="T18" s="8"/>
    </row>
    <row r="19" spans="1:20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 x14ac:dyDescent="0.2">
      <c r="H29" s="81"/>
      <c r="I29" s="81"/>
      <c r="J29" s="81"/>
      <c r="K29" s="81"/>
      <c r="L29" s="81"/>
      <c r="M29" s="81"/>
    </row>
    <row r="30" spans="1:20" x14ac:dyDescent="0.2">
      <c r="J30" s="10"/>
      <c r="K30" s="10"/>
      <c r="L30" s="10"/>
      <c r="M30" s="10"/>
    </row>
    <row r="31" spans="1:20" x14ac:dyDescent="0.2">
      <c r="H31" s="10"/>
      <c r="I31" s="87"/>
      <c r="J31" s="10"/>
      <c r="K31" s="23"/>
      <c r="L31" s="23"/>
      <c r="M31" s="23"/>
    </row>
    <row r="32" spans="1:20" ht="12.75" customHeight="1" x14ac:dyDescent="0.2">
      <c r="H32" s="10"/>
      <c r="I32" s="87"/>
      <c r="J32" s="10"/>
      <c r="K32" s="23"/>
      <c r="L32" s="23"/>
      <c r="M32" s="23"/>
    </row>
    <row r="33" spans="8:13" x14ac:dyDescent="0.2">
      <c r="H33" s="10"/>
      <c r="I33" s="87"/>
      <c r="J33" s="10"/>
      <c r="K33" s="23"/>
      <c r="L33" s="23"/>
      <c r="M33" s="23"/>
    </row>
    <row r="34" spans="8:13" ht="13.5" customHeight="1" x14ac:dyDescent="0.2">
      <c r="H34" s="10"/>
      <c r="I34" s="87"/>
      <c r="J34" s="10"/>
      <c r="K34" s="23"/>
      <c r="L34" s="23"/>
      <c r="M34" s="23"/>
    </row>
    <row r="35" spans="8:13" ht="12.7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9"/>
  <dimension ref="A1:X39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 x14ac:dyDescent="0.25">
      <c r="A1" s="73" t="s">
        <v>49</v>
      </c>
      <c r="M1" s="74" t="e">
        <f>Obsah!#REF!</f>
        <v>#REF!</v>
      </c>
    </row>
    <row r="2" spans="1:24" ht="7.5" customHeight="1" x14ac:dyDescent="0.2"/>
    <row r="3" spans="1:24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4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4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4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4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 x14ac:dyDescent="0.2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 x14ac:dyDescent="0.2">
      <c r="A18" s="25"/>
      <c r="B18" s="324"/>
      <c r="C18" s="324"/>
      <c r="D18" s="324"/>
      <c r="E18" s="324"/>
      <c r="F18" s="324"/>
      <c r="G18" s="325"/>
      <c r="H18" s="81"/>
      <c r="I18" s="81"/>
      <c r="J18" s="81"/>
      <c r="K18" s="81"/>
      <c r="L18" s="81"/>
      <c r="M18" s="81"/>
      <c r="N18" s="84"/>
      <c r="O18" s="81"/>
    </row>
    <row r="19" spans="1:15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</row>
    <row r="20" spans="1:15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</row>
    <row r="21" spans="1:15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</row>
    <row r="23" spans="1:15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 x14ac:dyDescent="0.2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 x14ac:dyDescent="0.2">
      <c r="J30" s="10"/>
      <c r="K30" s="10"/>
      <c r="L30" s="10"/>
      <c r="M30" s="10"/>
    </row>
    <row r="31" spans="1:15" x14ac:dyDescent="0.2">
      <c r="H31" s="10"/>
      <c r="I31" s="87"/>
      <c r="J31" s="10"/>
      <c r="K31" s="23"/>
      <c r="L31" s="23"/>
      <c r="M31" s="23"/>
    </row>
    <row r="32" spans="1:15" x14ac:dyDescent="0.2">
      <c r="H32" s="10"/>
      <c r="I32" s="87"/>
      <c r="J32" s="10"/>
      <c r="K32" s="23"/>
      <c r="L32" s="23"/>
      <c r="M32" s="23"/>
    </row>
    <row r="33" spans="8:13" ht="12.75" customHeight="1" x14ac:dyDescent="0.2">
      <c r="H33" s="10"/>
      <c r="I33" s="87"/>
      <c r="J33" s="10"/>
      <c r="K33" s="23"/>
      <c r="L33" s="23"/>
      <c r="M33" s="23"/>
    </row>
    <row r="34" spans="8:13" x14ac:dyDescent="0.2">
      <c r="H34" s="10"/>
      <c r="I34" s="87"/>
      <c r="J34" s="10"/>
      <c r="K34" s="23"/>
      <c r="L34" s="23"/>
      <c r="M34" s="23"/>
    </row>
    <row r="35" spans="8:13" ht="13.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/>
  <dimension ref="A1:U38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 x14ac:dyDescent="0.25">
      <c r="A1" s="73" t="s">
        <v>50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 x14ac:dyDescent="0.25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1" ht="13.5" customHeight="1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1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1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1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 x14ac:dyDescent="0.2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 x14ac:dyDescent="0.2">
      <c r="A18" s="25"/>
      <c r="B18" s="324"/>
      <c r="C18" s="324"/>
      <c r="D18" s="324"/>
      <c r="E18" s="324"/>
      <c r="F18" s="324"/>
      <c r="G18" s="325"/>
      <c r="N18" s="84"/>
      <c r="O18" s="81"/>
      <c r="P18" s="54"/>
      <c r="Q18" s="35"/>
      <c r="R18" s="8"/>
      <c r="S18" s="8"/>
      <c r="T18" s="8"/>
    </row>
    <row r="19" spans="1:20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 x14ac:dyDescent="0.2">
      <c r="H29" s="81"/>
      <c r="I29" s="81"/>
      <c r="J29" s="81"/>
      <c r="K29" s="81"/>
      <c r="L29" s="81"/>
      <c r="M29" s="81"/>
    </row>
    <row r="30" spans="1:20" x14ac:dyDescent="0.2">
      <c r="J30" s="10"/>
      <c r="K30" s="10"/>
      <c r="L30" s="10"/>
      <c r="M30" s="10"/>
    </row>
    <row r="31" spans="1:20" x14ac:dyDescent="0.2">
      <c r="H31" s="10"/>
      <c r="I31" s="87"/>
      <c r="J31" s="10"/>
      <c r="K31" s="23"/>
      <c r="L31" s="23"/>
      <c r="M31" s="23"/>
    </row>
    <row r="32" spans="1:20" ht="12.75" customHeight="1" x14ac:dyDescent="0.2">
      <c r="H32" s="10"/>
      <c r="I32" s="87"/>
      <c r="J32" s="10"/>
      <c r="K32" s="23"/>
      <c r="L32" s="23"/>
      <c r="M32" s="23"/>
    </row>
    <row r="33" spans="8:13" x14ac:dyDescent="0.2">
      <c r="H33" s="10"/>
      <c r="I33" s="87"/>
      <c r="J33" s="10"/>
      <c r="K33" s="23"/>
      <c r="L33" s="23"/>
      <c r="M33" s="23"/>
    </row>
    <row r="34" spans="8:13" ht="13.5" customHeight="1" x14ac:dyDescent="0.2">
      <c r="H34" s="10"/>
      <c r="I34" s="87"/>
      <c r="J34" s="10"/>
      <c r="K34" s="23"/>
      <c r="L34" s="23"/>
      <c r="M34" s="23"/>
    </row>
    <row r="35" spans="8:13" ht="12.7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5"/>
  <dimension ref="A1:X39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 x14ac:dyDescent="0.25">
      <c r="A1" s="73" t="s">
        <v>51</v>
      </c>
      <c r="M1" s="74" t="e">
        <f>Obsah!#REF!</f>
        <v>#REF!</v>
      </c>
    </row>
    <row r="2" spans="1:24" ht="7.5" customHeight="1" x14ac:dyDescent="0.2"/>
    <row r="3" spans="1:24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4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4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4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4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 x14ac:dyDescent="0.2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 x14ac:dyDescent="0.2">
      <c r="A18" s="25"/>
      <c r="B18" s="324"/>
      <c r="C18" s="324"/>
      <c r="D18" s="324"/>
      <c r="E18" s="324"/>
      <c r="F18" s="324"/>
      <c r="G18" s="325"/>
      <c r="H18" s="81"/>
      <c r="I18" s="81"/>
      <c r="J18" s="81"/>
      <c r="K18" s="81"/>
      <c r="L18" s="81"/>
      <c r="M18" s="81"/>
      <c r="N18" s="84"/>
      <c r="O18" s="81"/>
    </row>
    <row r="19" spans="1:15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</row>
    <row r="20" spans="1:15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</row>
    <row r="21" spans="1:15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</row>
    <row r="23" spans="1:15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 x14ac:dyDescent="0.2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 x14ac:dyDescent="0.2">
      <c r="J30" s="10"/>
      <c r="K30" s="10"/>
      <c r="L30" s="10"/>
      <c r="M30" s="10"/>
    </row>
    <row r="31" spans="1:15" x14ac:dyDescent="0.2">
      <c r="H31" s="10"/>
      <c r="I31" s="87"/>
      <c r="J31" s="10"/>
      <c r="K31" s="23"/>
      <c r="L31" s="23"/>
      <c r="M31" s="23"/>
    </row>
    <row r="32" spans="1:15" x14ac:dyDescent="0.2">
      <c r="H32" s="10"/>
      <c r="I32" s="87"/>
      <c r="J32" s="10"/>
      <c r="K32" s="23"/>
      <c r="L32" s="23"/>
      <c r="M32" s="23"/>
    </row>
    <row r="33" spans="8:13" ht="12.75" customHeight="1" x14ac:dyDescent="0.2">
      <c r="H33" s="10"/>
      <c r="I33" s="87"/>
      <c r="J33" s="10"/>
      <c r="K33" s="23"/>
      <c r="L33" s="23"/>
      <c r="M33" s="23"/>
    </row>
    <row r="34" spans="8:13" x14ac:dyDescent="0.2">
      <c r="H34" s="10"/>
      <c r="I34" s="87"/>
      <c r="J34" s="10"/>
      <c r="K34" s="23"/>
      <c r="L34" s="23"/>
      <c r="M34" s="23"/>
    </row>
    <row r="35" spans="8:13" ht="13.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6"/>
  <dimension ref="A1:U38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 x14ac:dyDescent="0.25">
      <c r="A1" s="73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 x14ac:dyDescent="0.25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1" ht="13.5" customHeight="1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1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1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1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 x14ac:dyDescent="0.2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 x14ac:dyDescent="0.2">
      <c r="A18" s="25"/>
      <c r="B18" s="324"/>
      <c r="C18" s="324"/>
      <c r="D18" s="324"/>
      <c r="E18" s="324"/>
      <c r="F18" s="324"/>
      <c r="G18" s="325"/>
      <c r="N18" s="84"/>
      <c r="O18" s="81"/>
      <c r="P18" s="54"/>
      <c r="Q18" s="35"/>
      <c r="R18" s="8"/>
      <c r="S18" s="8"/>
      <c r="T18" s="8"/>
    </row>
    <row r="19" spans="1:20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 x14ac:dyDescent="0.2">
      <c r="H29" s="81"/>
      <c r="I29" s="81"/>
      <c r="J29" s="81"/>
      <c r="K29" s="81"/>
      <c r="L29" s="81"/>
      <c r="M29" s="81"/>
    </row>
    <row r="30" spans="1:20" x14ac:dyDescent="0.2">
      <c r="J30" s="10"/>
      <c r="K30" s="10"/>
      <c r="L30" s="10"/>
      <c r="M30" s="10"/>
    </row>
    <row r="31" spans="1:20" x14ac:dyDescent="0.2">
      <c r="H31" s="10"/>
      <c r="I31" s="87"/>
      <c r="J31" s="10"/>
      <c r="K31" s="23"/>
      <c r="L31" s="23"/>
      <c r="M31" s="23"/>
    </row>
    <row r="32" spans="1:20" ht="12.75" customHeight="1" x14ac:dyDescent="0.2">
      <c r="H32" s="10"/>
      <c r="I32" s="87"/>
      <c r="J32" s="10"/>
      <c r="K32" s="23"/>
      <c r="L32" s="23"/>
      <c r="M32" s="23"/>
    </row>
    <row r="33" spans="8:13" x14ac:dyDescent="0.2">
      <c r="H33" s="10"/>
      <c r="I33" s="87"/>
      <c r="J33" s="10"/>
      <c r="K33" s="23"/>
      <c r="L33" s="23"/>
      <c r="M33" s="23"/>
    </row>
    <row r="34" spans="8:13" ht="13.5" customHeight="1" x14ac:dyDescent="0.2">
      <c r="H34" s="10"/>
      <c r="I34" s="87"/>
      <c r="J34" s="10"/>
      <c r="K34" s="23"/>
      <c r="L34" s="23"/>
      <c r="M34" s="23"/>
    </row>
    <row r="35" spans="8:13" ht="12.7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7"/>
  <dimension ref="A1:X39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 x14ac:dyDescent="0.25">
      <c r="A1" s="73" t="s">
        <v>53</v>
      </c>
      <c r="M1" s="74" t="e">
        <f>Obsah!#REF!</f>
        <v>#REF!</v>
      </c>
    </row>
    <row r="2" spans="1:24" ht="7.5" customHeight="1" x14ac:dyDescent="0.2"/>
    <row r="3" spans="1:24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4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4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4" x14ac:dyDescent="0.2">
      <c r="A6" s="44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4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 x14ac:dyDescent="0.2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 x14ac:dyDescent="0.2">
      <c r="A18" s="25"/>
      <c r="B18" s="324"/>
      <c r="C18" s="324"/>
      <c r="D18" s="324"/>
      <c r="E18" s="324"/>
      <c r="F18" s="324"/>
      <c r="G18" s="325"/>
      <c r="H18" s="81"/>
      <c r="I18" s="81"/>
      <c r="J18" s="81"/>
      <c r="K18" s="81"/>
      <c r="L18" s="81"/>
      <c r="M18" s="81"/>
      <c r="N18" s="84"/>
      <c r="O18" s="81"/>
    </row>
    <row r="19" spans="1:15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</row>
    <row r="20" spans="1:15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</row>
    <row r="21" spans="1:15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</row>
    <row r="23" spans="1:15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 x14ac:dyDescent="0.2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 x14ac:dyDescent="0.2">
      <c r="J30" s="10"/>
      <c r="K30" s="10"/>
      <c r="L30" s="10"/>
      <c r="M30" s="10"/>
    </row>
    <row r="31" spans="1:15" x14ac:dyDescent="0.2">
      <c r="H31" s="10"/>
      <c r="I31" s="87"/>
      <c r="J31" s="10"/>
      <c r="K31" s="23"/>
      <c r="L31" s="23"/>
      <c r="M31" s="23"/>
    </row>
    <row r="32" spans="1:15" x14ac:dyDescent="0.2">
      <c r="H32" s="10"/>
      <c r="I32" s="87"/>
      <c r="J32" s="10"/>
      <c r="K32" s="23"/>
      <c r="L32" s="23"/>
      <c r="M32" s="23"/>
    </row>
    <row r="33" spans="8:13" ht="12.75" customHeight="1" x14ac:dyDescent="0.2">
      <c r="H33" s="10"/>
      <c r="I33" s="87"/>
      <c r="J33" s="10"/>
      <c r="K33" s="23"/>
      <c r="L33" s="23"/>
      <c r="M33" s="23"/>
    </row>
    <row r="34" spans="8:13" x14ac:dyDescent="0.2">
      <c r="H34" s="10"/>
      <c r="I34" s="87"/>
      <c r="J34" s="10"/>
      <c r="K34" s="23"/>
      <c r="L34" s="23"/>
      <c r="M34" s="23"/>
    </row>
    <row r="35" spans="8:13" ht="13.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8"/>
  <dimension ref="A1:U38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 x14ac:dyDescent="0.25">
      <c r="A1" s="73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 x14ac:dyDescent="0.25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1" ht="13.5" customHeight="1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1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1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1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 x14ac:dyDescent="0.2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 x14ac:dyDescent="0.2">
      <c r="A18" s="25"/>
      <c r="B18" s="324"/>
      <c r="C18" s="324"/>
      <c r="D18" s="324"/>
      <c r="E18" s="324"/>
      <c r="F18" s="324"/>
      <c r="G18" s="325"/>
      <c r="N18" s="84"/>
      <c r="O18" s="81"/>
      <c r="P18" s="54"/>
      <c r="Q18" s="35"/>
      <c r="R18" s="8"/>
      <c r="S18" s="8"/>
      <c r="T18" s="8"/>
    </row>
    <row r="19" spans="1:20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 x14ac:dyDescent="0.2">
      <c r="H29" s="81"/>
      <c r="I29" s="81"/>
      <c r="J29" s="81"/>
      <c r="K29" s="81"/>
      <c r="L29" s="81"/>
      <c r="M29" s="81"/>
    </row>
    <row r="30" spans="1:20" x14ac:dyDescent="0.2">
      <c r="J30" s="10"/>
      <c r="K30" s="10"/>
      <c r="L30" s="10"/>
      <c r="M30" s="10"/>
    </row>
    <row r="31" spans="1:20" x14ac:dyDescent="0.2">
      <c r="H31" s="10"/>
      <c r="I31" s="87"/>
      <c r="J31" s="10"/>
      <c r="K31" s="23"/>
      <c r="L31" s="23"/>
      <c r="M31" s="23"/>
    </row>
    <row r="32" spans="1:20" ht="12.75" customHeight="1" x14ac:dyDescent="0.2">
      <c r="H32" s="10"/>
      <c r="I32" s="87"/>
      <c r="J32" s="10"/>
      <c r="K32" s="23"/>
      <c r="L32" s="23"/>
      <c r="M32" s="23"/>
    </row>
    <row r="33" spans="8:13" x14ac:dyDescent="0.2">
      <c r="H33" s="10"/>
      <c r="I33" s="87"/>
      <c r="J33" s="10"/>
      <c r="K33" s="23"/>
      <c r="L33" s="23"/>
      <c r="M33" s="23"/>
    </row>
    <row r="34" spans="8:13" ht="13.5" customHeight="1" x14ac:dyDescent="0.2">
      <c r="H34" s="10"/>
      <c r="I34" s="87"/>
      <c r="J34" s="10"/>
      <c r="K34" s="23"/>
      <c r="L34" s="23"/>
      <c r="M34" s="23"/>
    </row>
    <row r="35" spans="8:13" ht="12.7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9"/>
  <dimension ref="A1:X39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 x14ac:dyDescent="0.25">
      <c r="A1" s="73" t="s">
        <v>55</v>
      </c>
      <c r="M1" s="74" t="e">
        <f>Obsah!#REF!</f>
        <v>#REF!</v>
      </c>
    </row>
    <row r="2" spans="1:24" ht="7.5" customHeight="1" x14ac:dyDescent="0.2"/>
    <row r="3" spans="1:24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4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4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4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4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 x14ac:dyDescent="0.2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 x14ac:dyDescent="0.2">
      <c r="A18" s="25"/>
      <c r="B18" s="324"/>
      <c r="C18" s="324"/>
      <c r="D18" s="324"/>
      <c r="E18" s="324"/>
      <c r="F18" s="324"/>
      <c r="G18" s="325"/>
      <c r="H18" s="81"/>
      <c r="I18" s="81"/>
      <c r="J18" s="81"/>
      <c r="K18" s="81"/>
      <c r="L18" s="81"/>
      <c r="M18" s="81"/>
      <c r="N18" s="84"/>
      <c r="O18" s="81"/>
    </row>
    <row r="19" spans="1:15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</row>
    <row r="20" spans="1:15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</row>
    <row r="21" spans="1:15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</row>
    <row r="23" spans="1:15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 x14ac:dyDescent="0.2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 x14ac:dyDescent="0.2">
      <c r="J30" s="10"/>
      <c r="K30" s="10"/>
      <c r="L30" s="10"/>
      <c r="M30" s="10"/>
    </row>
    <row r="31" spans="1:15" x14ac:dyDescent="0.2">
      <c r="H31" s="10"/>
      <c r="I31" s="87"/>
      <c r="J31" s="10"/>
      <c r="K31" s="23"/>
      <c r="L31" s="23"/>
      <c r="M31" s="23"/>
    </row>
    <row r="32" spans="1:15" x14ac:dyDescent="0.2">
      <c r="H32" s="10"/>
      <c r="I32" s="87"/>
      <c r="J32" s="10"/>
      <c r="K32" s="23"/>
      <c r="L32" s="23"/>
      <c r="M32" s="23"/>
    </row>
    <row r="33" spans="8:13" ht="12.75" customHeight="1" x14ac:dyDescent="0.2">
      <c r="H33" s="10"/>
      <c r="I33" s="87"/>
      <c r="J33" s="10"/>
      <c r="K33" s="23"/>
      <c r="L33" s="23"/>
      <c r="M33" s="23"/>
    </row>
    <row r="34" spans="8:13" x14ac:dyDescent="0.2">
      <c r="H34" s="10"/>
      <c r="I34" s="87"/>
      <c r="J34" s="10"/>
      <c r="K34" s="23"/>
      <c r="L34" s="23"/>
      <c r="M34" s="23"/>
    </row>
    <row r="35" spans="8:13" ht="13.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0"/>
  <dimension ref="A1:U38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 x14ac:dyDescent="0.25">
      <c r="A1" s="73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 x14ac:dyDescent="0.25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1" ht="13.5" customHeight="1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1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1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1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 x14ac:dyDescent="0.2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 x14ac:dyDescent="0.2">
      <c r="A18" s="25"/>
      <c r="B18" s="324"/>
      <c r="C18" s="324"/>
      <c r="D18" s="324"/>
      <c r="E18" s="324"/>
      <c r="F18" s="324"/>
      <c r="G18" s="325"/>
      <c r="N18" s="84"/>
      <c r="O18" s="81"/>
      <c r="P18" s="54"/>
      <c r="Q18" s="35"/>
      <c r="R18" s="8"/>
      <c r="S18" s="8"/>
      <c r="T18" s="8"/>
    </row>
    <row r="19" spans="1:20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 x14ac:dyDescent="0.2">
      <c r="H29" s="81"/>
      <c r="I29" s="81"/>
      <c r="J29" s="81"/>
      <c r="K29" s="81"/>
      <c r="L29" s="81"/>
      <c r="M29" s="81"/>
    </row>
    <row r="30" spans="1:20" x14ac:dyDescent="0.2">
      <c r="J30" s="10"/>
      <c r="K30" s="10"/>
      <c r="L30" s="10"/>
      <c r="M30" s="10"/>
    </row>
    <row r="31" spans="1:20" x14ac:dyDescent="0.2">
      <c r="H31" s="10"/>
      <c r="I31" s="87"/>
      <c r="J31" s="10"/>
      <c r="K31" s="23"/>
      <c r="L31" s="23"/>
      <c r="M31" s="23"/>
    </row>
    <row r="32" spans="1:20" ht="12.75" customHeight="1" x14ac:dyDescent="0.2">
      <c r="H32" s="10"/>
      <c r="I32" s="87"/>
      <c r="J32" s="10"/>
      <c r="K32" s="23"/>
      <c r="L32" s="23"/>
      <c r="M32" s="23"/>
    </row>
    <row r="33" spans="8:13" x14ac:dyDescent="0.2">
      <c r="H33" s="10"/>
      <c r="I33" s="87"/>
      <c r="J33" s="10"/>
      <c r="K33" s="23"/>
      <c r="L33" s="23"/>
      <c r="M33" s="23"/>
    </row>
    <row r="34" spans="8:13" ht="13.5" customHeight="1" x14ac:dyDescent="0.2">
      <c r="H34" s="10"/>
      <c r="I34" s="87"/>
      <c r="J34" s="10"/>
      <c r="K34" s="23"/>
      <c r="L34" s="23"/>
      <c r="M34" s="23"/>
    </row>
    <row r="35" spans="8:13" ht="12.7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8"/>
  <dimension ref="A1:I63"/>
  <sheetViews>
    <sheetView showGridLines="0" zoomScaleNormal="100" zoomScaleSheetLayoutView="100" zoomScalePageLayoutView="70" workbookViewId="0">
      <selection activeCell="P20" sqref="P20"/>
    </sheetView>
  </sheetViews>
  <sheetFormatPr defaultColWidth="9.140625" defaultRowHeight="12.75" x14ac:dyDescent="0.2"/>
  <cols>
    <col min="1" max="8" width="11" style="115" customWidth="1"/>
    <col min="9" max="9" width="11.42578125" style="115" customWidth="1"/>
    <col min="10" max="16384" width="9.140625" style="115"/>
  </cols>
  <sheetData>
    <row r="1" spans="1:9" ht="20.25" x14ac:dyDescent="0.2">
      <c r="A1" s="133" t="s">
        <v>197</v>
      </c>
      <c r="I1" s="116"/>
    </row>
    <row r="2" spans="1:9" s="118" customFormat="1" ht="6" customHeight="1" x14ac:dyDescent="0.2">
      <c r="A2" s="117"/>
    </row>
    <row r="3" spans="1:9" ht="12.75" customHeight="1" x14ac:dyDescent="0.2">
      <c r="A3" s="294" t="s">
        <v>342</v>
      </c>
      <c r="B3" s="294"/>
      <c r="C3" s="294"/>
      <c r="D3" s="294"/>
      <c r="E3" s="294"/>
      <c r="F3" s="294"/>
      <c r="G3" s="294"/>
      <c r="H3" s="294"/>
      <c r="I3" s="294"/>
    </row>
    <row r="4" spans="1:9" ht="12.75" customHeight="1" x14ac:dyDescent="0.2">
      <c r="A4" s="294"/>
      <c r="B4" s="294"/>
      <c r="C4" s="294"/>
      <c r="D4" s="294"/>
      <c r="E4" s="294"/>
      <c r="F4" s="294"/>
      <c r="G4" s="294"/>
      <c r="H4" s="294"/>
      <c r="I4" s="294"/>
    </row>
    <row r="5" spans="1:9" ht="12.75" customHeight="1" x14ac:dyDescent="0.2">
      <c r="A5" s="294"/>
      <c r="B5" s="294"/>
      <c r="C5" s="294"/>
      <c r="D5" s="294"/>
      <c r="E5" s="294"/>
      <c r="F5" s="294"/>
      <c r="G5" s="294"/>
      <c r="H5" s="294"/>
      <c r="I5" s="294"/>
    </row>
    <row r="6" spans="1:9" ht="12.75" customHeight="1" x14ac:dyDescent="0.2">
      <c r="A6" s="294"/>
      <c r="B6" s="294"/>
      <c r="C6" s="294"/>
      <c r="D6" s="294"/>
      <c r="E6" s="294"/>
      <c r="F6" s="294"/>
      <c r="G6" s="294"/>
      <c r="H6" s="294"/>
      <c r="I6" s="294"/>
    </row>
    <row r="7" spans="1:9" ht="12.75" customHeight="1" x14ac:dyDescent="0.2">
      <c r="A7" s="294"/>
      <c r="B7" s="294"/>
      <c r="C7" s="294"/>
      <c r="D7" s="294"/>
      <c r="E7" s="294"/>
      <c r="F7" s="294"/>
      <c r="G7" s="294"/>
      <c r="H7" s="294"/>
      <c r="I7" s="294"/>
    </row>
    <row r="8" spans="1:9" ht="12.75" customHeight="1" x14ac:dyDescent="0.2">
      <c r="A8" s="294"/>
      <c r="B8" s="294"/>
      <c r="C8" s="294"/>
      <c r="D8" s="294"/>
      <c r="E8" s="294"/>
      <c r="F8" s="294"/>
      <c r="G8" s="294"/>
      <c r="H8" s="294"/>
      <c r="I8" s="294"/>
    </row>
    <row r="9" spans="1:9" ht="12.75" customHeight="1" x14ac:dyDescent="0.2">
      <c r="A9" s="294"/>
      <c r="B9" s="294"/>
      <c r="C9" s="294"/>
      <c r="D9" s="294"/>
      <c r="E9" s="294"/>
      <c r="F9" s="294"/>
      <c r="G9" s="294"/>
      <c r="H9" s="294"/>
      <c r="I9" s="294"/>
    </row>
    <row r="10" spans="1:9" ht="12.75" customHeight="1" x14ac:dyDescent="0.2">
      <c r="A10" s="294"/>
      <c r="B10" s="294"/>
      <c r="C10" s="294"/>
      <c r="D10" s="294"/>
      <c r="E10" s="294"/>
      <c r="F10" s="294"/>
      <c r="G10" s="294"/>
      <c r="H10" s="294"/>
      <c r="I10" s="294"/>
    </row>
    <row r="11" spans="1:9" ht="12.75" customHeight="1" x14ac:dyDescent="0.2">
      <c r="A11" s="294"/>
      <c r="B11" s="294"/>
      <c r="C11" s="294"/>
      <c r="D11" s="294"/>
      <c r="E11" s="294"/>
      <c r="F11" s="294"/>
      <c r="G11" s="294"/>
      <c r="H11" s="294"/>
      <c r="I11" s="294"/>
    </row>
    <row r="12" spans="1:9" ht="12.75" customHeight="1" x14ac:dyDescent="0.2">
      <c r="A12" s="294"/>
      <c r="B12" s="294"/>
      <c r="C12" s="294"/>
      <c r="D12" s="294"/>
      <c r="E12" s="294"/>
      <c r="F12" s="294"/>
      <c r="G12" s="294"/>
      <c r="H12" s="294"/>
      <c r="I12" s="294"/>
    </row>
    <row r="13" spans="1:9" ht="12.75" customHeight="1" x14ac:dyDescent="0.2">
      <c r="A13" s="294"/>
      <c r="B13" s="294"/>
      <c r="C13" s="294"/>
      <c r="D13" s="294"/>
      <c r="E13" s="294"/>
      <c r="F13" s="294"/>
      <c r="G13" s="294"/>
      <c r="H13" s="294"/>
      <c r="I13" s="294"/>
    </row>
    <row r="14" spans="1:9" ht="12.75" customHeight="1" x14ac:dyDescent="0.2">
      <c r="A14" s="294"/>
      <c r="B14" s="294"/>
      <c r="C14" s="294"/>
      <c r="D14" s="294"/>
      <c r="E14" s="294"/>
      <c r="F14" s="294"/>
      <c r="G14" s="294"/>
      <c r="H14" s="294"/>
      <c r="I14" s="294"/>
    </row>
    <row r="15" spans="1:9" ht="12.75" customHeight="1" x14ac:dyDescent="0.2">
      <c r="A15" s="294"/>
      <c r="B15" s="294"/>
      <c r="C15" s="294"/>
      <c r="D15" s="294"/>
      <c r="E15" s="294"/>
      <c r="F15" s="294"/>
      <c r="G15" s="294"/>
      <c r="H15" s="294"/>
      <c r="I15" s="294"/>
    </row>
    <row r="16" spans="1:9" ht="12.75" customHeight="1" x14ac:dyDescent="0.2">
      <c r="A16" s="294"/>
      <c r="B16" s="294"/>
      <c r="C16" s="294"/>
      <c r="D16" s="294"/>
      <c r="E16" s="294"/>
      <c r="F16" s="294"/>
      <c r="G16" s="294"/>
      <c r="H16" s="294"/>
      <c r="I16" s="294"/>
    </row>
    <row r="17" spans="1:9" ht="12.75" customHeight="1" x14ac:dyDescent="0.2">
      <c r="A17" s="294"/>
      <c r="B17" s="294"/>
      <c r="C17" s="294"/>
      <c r="D17" s="294"/>
      <c r="E17" s="294"/>
      <c r="F17" s="294"/>
      <c r="G17" s="294"/>
      <c r="H17" s="294"/>
      <c r="I17" s="294"/>
    </row>
    <row r="18" spans="1:9" ht="12.75" customHeight="1" x14ac:dyDescent="0.2">
      <c r="A18" s="294"/>
      <c r="B18" s="294"/>
      <c r="C18" s="294"/>
      <c r="D18" s="294"/>
      <c r="E18" s="294"/>
      <c r="F18" s="294"/>
      <c r="G18" s="294"/>
      <c r="H18" s="294"/>
      <c r="I18" s="294"/>
    </row>
    <row r="19" spans="1:9" ht="12.75" customHeight="1" x14ac:dyDescent="0.2">
      <c r="A19" s="294"/>
      <c r="B19" s="294"/>
      <c r="C19" s="294"/>
      <c r="D19" s="294"/>
      <c r="E19" s="294"/>
      <c r="F19" s="294"/>
      <c r="G19" s="294"/>
      <c r="H19" s="294"/>
      <c r="I19" s="294"/>
    </row>
    <row r="20" spans="1:9" ht="12.75" customHeight="1" x14ac:dyDescent="0.2">
      <c r="A20" s="294"/>
      <c r="B20" s="294"/>
      <c r="C20" s="294"/>
      <c r="D20" s="294"/>
      <c r="E20" s="294"/>
      <c r="F20" s="294"/>
      <c r="G20" s="294"/>
      <c r="H20" s="294"/>
      <c r="I20" s="294"/>
    </row>
    <row r="21" spans="1:9" ht="12.75" customHeight="1" x14ac:dyDescent="0.2">
      <c r="A21" s="294"/>
      <c r="B21" s="294"/>
      <c r="C21" s="294"/>
      <c r="D21" s="294"/>
      <c r="E21" s="294"/>
      <c r="F21" s="294"/>
      <c r="G21" s="294"/>
      <c r="H21" s="294"/>
      <c r="I21" s="294"/>
    </row>
    <row r="22" spans="1:9" ht="12.75" customHeight="1" x14ac:dyDescent="0.2">
      <c r="A22" s="294"/>
      <c r="B22" s="294"/>
      <c r="C22" s="294"/>
      <c r="D22" s="294"/>
      <c r="E22" s="294"/>
      <c r="F22" s="294"/>
      <c r="G22" s="294"/>
      <c r="H22" s="294"/>
      <c r="I22" s="294"/>
    </row>
    <row r="23" spans="1:9" ht="12.75" customHeight="1" x14ac:dyDescent="0.2">
      <c r="A23" s="294"/>
      <c r="B23" s="294"/>
      <c r="C23" s="294"/>
      <c r="D23" s="294"/>
      <c r="E23" s="294"/>
      <c r="F23" s="294"/>
      <c r="G23" s="294"/>
      <c r="H23" s="294"/>
      <c r="I23" s="294"/>
    </row>
    <row r="24" spans="1:9" ht="12.75" customHeight="1" x14ac:dyDescent="0.2">
      <c r="A24" s="294"/>
      <c r="B24" s="294"/>
      <c r="C24" s="294"/>
      <c r="D24" s="294"/>
      <c r="E24" s="294"/>
      <c r="F24" s="294"/>
      <c r="G24" s="294"/>
      <c r="H24" s="294"/>
      <c r="I24" s="294"/>
    </row>
    <row r="25" spans="1:9" ht="12.75" customHeight="1" x14ac:dyDescent="0.2">
      <c r="A25" s="294"/>
      <c r="B25" s="294"/>
      <c r="C25" s="294"/>
      <c r="D25" s="294"/>
      <c r="E25" s="294"/>
      <c r="F25" s="294"/>
      <c r="G25" s="294"/>
      <c r="H25" s="294"/>
      <c r="I25" s="294"/>
    </row>
    <row r="26" spans="1:9" ht="12.75" customHeight="1" x14ac:dyDescent="0.2">
      <c r="A26" s="294"/>
      <c r="B26" s="294"/>
      <c r="C26" s="294"/>
      <c r="D26" s="294"/>
      <c r="E26" s="294"/>
      <c r="F26" s="294"/>
      <c r="G26" s="294"/>
      <c r="H26" s="294"/>
      <c r="I26" s="294"/>
    </row>
    <row r="27" spans="1:9" ht="12.75" customHeight="1" x14ac:dyDescent="0.2">
      <c r="A27" s="294"/>
      <c r="B27" s="294"/>
      <c r="C27" s="294"/>
      <c r="D27" s="294"/>
      <c r="E27" s="294"/>
      <c r="F27" s="294"/>
      <c r="G27" s="294"/>
      <c r="H27" s="294"/>
      <c r="I27" s="294"/>
    </row>
    <row r="28" spans="1:9" ht="12.75" customHeight="1" x14ac:dyDescent="0.2">
      <c r="A28" s="294"/>
      <c r="B28" s="294"/>
      <c r="C28" s="294"/>
      <c r="D28" s="294"/>
      <c r="E28" s="294"/>
      <c r="F28" s="294"/>
      <c r="G28" s="294"/>
      <c r="H28" s="294"/>
      <c r="I28" s="294"/>
    </row>
    <row r="29" spans="1:9" ht="12.75" customHeight="1" x14ac:dyDescent="0.2">
      <c r="A29" s="294"/>
      <c r="B29" s="294"/>
      <c r="C29" s="294"/>
      <c r="D29" s="294"/>
      <c r="E29" s="294"/>
      <c r="F29" s="294"/>
      <c r="G29" s="294"/>
      <c r="H29" s="294"/>
      <c r="I29" s="294"/>
    </row>
    <row r="30" spans="1:9" ht="12.75" customHeight="1" x14ac:dyDescent="0.2">
      <c r="A30" s="294"/>
      <c r="B30" s="294"/>
      <c r="C30" s="294"/>
      <c r="D30" s="294"/>
      <c r="E30" s="294"/>
      <c r="F30" s="294"/>
      <c r="G30" s="294"/>
      <c r="H30" s="294"/>
      <c r="I30" s="294"/>
    </row>
    <row r="31" spans="1:9" ht="12.75" customHeight="1" x14ac:dyDescent="0.2">
      <c r="A31" s="294"/>
      <c r="B31" s="294"/>
      <c r="C31" s="294"/>
      <c r="D31" s="294"/>
      <c r="E31" s="294"/>
      <c r="F31" s="294"/>
      <c r="G31" s="294"/>
      <c r="H31" s="294"/>
      <c r="I31" s="294"/>
    </row>
    <row r="32" spans="1:9" ht="12.75" customHeight="1" x14ac:dyDescent="0.2">
      <c r="A32" s="294"/>
      <c r="B32" s="294"/>
      <c r="C32" s="294"/>
      <c r="D32" s="294"/>
      <c r="E32" s="294"/>
      <c r="F32" s="294"/>
      <c r="G32" s="294"/>
      <c r="H32" s="294"/>
      <c r="I32" s="294"/>
    </row>
    <row r="33" spans="1:9" ht="12.75" customHeight="1" x14ac:dyDescent="0.2">
      <c r="A33" s="294"/>
      <c r="B33" s="294"/>
      <c r="C33" s="294"/>
      <c r="D33" s="294"/>
      <c r="E33" s="294"/>
      <c r="F33" s="294"/>
      <c r="G33" s="294"/>
      <c r="H33" s="294"/>
      <c r="I33" s="294"/>
    </row>
    <row r="34" spans="1:9" ht="12.75" customHeight="1" x14ac:dyDescent="0.2">
      <c r="A34" s="294"/>
      <c r="B34" s="294"/>
      <c r="C34" s="294"/>
      <c r="D34" s="294"/>
      <c r="E34" s="294"/>
      <c r="F34" s="294"/>
      <c r="G34" s="294"/>
      <c r="H34" s="294"/>
      <c r="I34" s="294"/>
    </row>
    <row r="35" spans="1:9" ht="12.75" customHeight="1" x14ac:dyDescent="0.2">
      <c r="A35" s="294"/>
      <c r="B35" s="294"/>
      <c r="C35" s="294"/>
      <c r="D35" s="294"/>
      <c r="E35" s="294"/>
      <c r="F35" s="294"/>
      <c r="G35" s="294"/>
      <c r="H35" s="294"/>
      <c r="I35" s="294"/>
    </row>
    <row r="36" spans="1:9" ht="12.75" customHeight="1" x14ac:dyDescent="0.2">
      <c r="A36" s="294"/>
      <c r="B36" s="294"/>
      <c r="C36" s="294"/>
      <c r="D36" s="294"/>
      <c r="E36" s="294"/>
      <c r="F36" s="294"/>
      <c r="G36" s="294"/>
      <c r="H36" s="294"/>
      <c r="I36" s="294"/>
    </row>
    <row r="37" spans="1:9" ht="12.75" customHeight="1" x14ac:dyDescent="0.2">
      <c r="A37" s="294"/>
      <c r="B37" s="294"/>
      <c r="C37" s="294"/>
      <c r="D37" s="294"/>
      <c r="E37" s="294"/>
      <c r="F37" s="294"/>
      <c r="G37" s="294"/>
      <c r="H37" s="294"/>
      <c r="I37" s="294"/>
    </row>
    <row r="38" spans="1:9" ht="12.75" customHeight="1" x14ac:dyDescent="0.2">
      <c r="A38" s="294"/>
      <c r="B38" s="294"/>
      <c r="C38" s="294"/>
      <c r="D38" s="294"/>
      <c r="E38" s="294"/>
      <c r="F38" s="294"/>
      <c r="G38" s="294"/>
      <c r="H38" s="294"/>
      <c r="I38" s="294"/>
    </row>
    <row r="39" spans="1:9" ht="12.75" customHeight="1" x14ac:dyDescent="0.2">
      <c r="A39" s="294"/>
      <c r="B39" s="294"/>
      <c r="C39" s="294"/>
      <c r="D39" s="294"/>
      <c r="E39" s="294"/>
      <c r="F39" s="294"/>
      <c r="G39" s="294"/>
      <c r="H39" s="294"/>
      <c r="I39" s="294"/>
    </row>
    <row r="40" spans="1:9" ht="12.75" customHeight="1" x14ac:dyDescent="0.2">
      <c r="A40" s="294"/>
      <c r="B40" s="294"/>
      <c r="C40" s="294"/>
      <c r="D40" s="294"/>
      <c r="E40" s="294"/>
      <c r="F40" s="294"/>
      <c r="G40" s="294"/>
      <c r="H40" s="294"/>
      <c r="I40" s="294"/>
    </row>
    <row r="41" spans="1:9" ht="12.75" customHeight="1" x14ac:dyDescent="0.2">
      <c r="A41" s="294"/>
      <c r="B41" s="294"/>
      <c r="C41" s="294"/>
      <c r="D41" s="294"/>
      <c r="E41" s="294"/>
      <c r="F41" s="294"/>
      <c r="G41" s="294"/>
      <c r="H41" s="294"/>
      <c r="I41" s="294"/>
    </row>
    <row r="42" spans="1:9" ht="12.75" customHeight="1" x14ac:dyDescent="0.2">
      <c r="A42" s="294"/>
      <c r="B42" s="294"/>
      <c r="C42" s="294"/>
      <c r="D42" s="294"/>
      <c r="E42" s="294"/>
      <c r="F42" s="294"/>
      <c r="G42" s="294"/>
      <c r="H42" s="294"/>
      <c r="I42" s="294"/>
    </row>
    <row r="43" spans="1:9" ht="12.75" customHeight="1" x14ac:dyDescent="0.2">
      <c r="A43" s="294"/>
      <c r="B43" s="294"/>
      <c r="C43" s="294"/>
      <c r="D43" s="294"/>
      <c r="E43" s="294"/>
      <c r="F43" s="294"/>
      <c r="G43" s="294"/>
      <c r="H43" s="294"/>
      <c r="I43" s="294"/>
    </row>
    <row r="44" spans="1:9" ht="12.75" customHeight="1" x14ac:dyDescent="0.2">
      <c r="A44" s="294"/>
      <c r="B44" s="294"/>
      <c r="C44" s="294"/>
      <c r="D44" s="294"/>
      <c r="E44" s="294"/>
      <c r="F44" s="294"/>
      <c r="G44" s="294"/>
      <c r="H44" s="294"/>
      <c r="I44" s="294"/>
    </row>
    <row r="45" spans="1:9" ht="12.75" customHeight="1" x14ac:dyDescent="0.2">
      <c r="A45" s="294"/>
      <c r="B45" s="294"/>
      <c r="C45" s="294"/>
      <c r="D45" s="294"/>
      <c r="E45" s="294"/>
      <c r="F45" s="294"/>
      <c r="G45" s="294"/>
      <c r="H45" s="294"/>
      <c r="I45" s="294"/>
    </row>
    <row r="46" spans="1:9" ht="12.75" customHeight="1" x14ac:dyDescent="0.2">
      <c r="A46" s="294"/>
      <c r="B46" s="294"/>
      <c r="C46" s="294"/>
      <c r="D46" s="294"/>
      <c r="E46" s="294"/>
      <c r="F46" s="294"/>
      <c r="G46" s="294"/>
      <c r="H46" s="294"/>
      <c r="I46" s="294"/>
    </row>
    <row r="47" spans="1:9" ht="12.75" customHeight="1" x14ac:dyDescent="0.2">
      <c r="A47" s="294"/>
      <c r="B47" s="294"/>
      <c r="C47" s="294"/>
      <c r="D47" s="294"/>
      <c r="E47" s="294"/>
      <c r="F47" s="294"/>
      <c r="G47" s="294"/>
      <c r="H47" s="294"/>
      <c r="I47" s="294"/>
    </row>
    <row r="48" spans="1:9" ht="12.75" customHeight="1" x14ac:dyDescent="0.2">
      <c r="A48" s="294"/>
      <c r="B48" s="294"/>
      <c r="C48" s="294"/>
      <c r="D48" s="294"/>
      <c r="E48" s="294"/>
      <c r="F48" s="294"/>
      <c r="G48" s="294"/>
      <c r="H48" s="294"/>
      <c r="I48" s="294"/>
    </row>
    <row r="49" spans="1:9" ht="12.75" customHeight="1" x14ac:dyDescent="0.2">
      <c r="A49" s="294"/>
      <c r="B49" s="294"/>
      <c r="C49" s="294"/>
      <c r="D49" s="294"/>
      <c r="E49" s="294"/>
      <c r="F49" s="294"/>
      <c r="G49" s="294"/>
      <c r="H49" s="294"/>
      <c r="I49" s="294"/>
    </row>
    <row r="50" spans="1:9" ht="12.75" customHeight="1" x14ac:dyDescent="0.2">
      <c r="A50" s="294"/>
      <c r="B50" s="294"/>
      <c r="C50" s="294"/>
      <c r="D50" s="294"/>
      <c r="E50" s="294"/>
      <c r="F50" s="294"/>
      <c r="G50" s="294"/>
      <c r="H50" s="294"/>
      <c r="I50" s="294"/>
    </row>
    <row r="51" spans="1:9" ht="12.75" customHeight="1" x14ac:dyDescent="0.2">
      <c r="A51" s="294"/>
      <c r="B51" s="294"/>
      <c r="C51" s="294"/>
      <c r="D51" s="294"/>
      <c r="E51" s="294"/>
      <c r="F51" s="294"/>
      <c r="G51" s="294"/>
      <c r="H51" s="294"/>
      <c r="I51" s="294"/>
    </row>
    <row r="52" spans="1:9" ht="12.75" customHeight="1" x14ac:dyDescent="0.2">
      <c r="A52" s="294"/>
      <c r="B52" s="294"/>
      <c r="C52" s="294"/>
      <c r="D52" s="294"/>
      <c r="E52" s="294"/>
      <c r="F52" s="294"/>
      <c r="G52" s="294"/>
      <c r="H52" s="294"/>
      <c r="I52" s="294"/>
    </row>
    <row r="53" spans="1:9" ht="12.75" customHeight="1" x14ac:dyDescent="0.2">
      <c r="A53" s="294"/>
      <c r="B53" s="294"/>
      <c r="C53" s="294"/>
      <c r="D53" s="294"/>
      <c r="E53" s="294"/>
      <c r="F53" s="294"/>
      <c r="G53" s="294"/>
      <c r="H53" s="294"/>
      <c r="I53" s="294"/>
    </row>
    <row r="54" spans="1:9" ht="12.75" customHeight="1" x14ac:dyDescent="0.2">
      <c r="A54" s="294"/>
      <c r="B54" s="294"/>
      <c r="C54" s="294"/>
      <c r="D54" s="294"/>
      <c r="E54" s="294"/>
      <c r="F54" s="294"/>
      <c r="G54" s="294"/>
      <c r="H54" s="294"/>
      <c r="I54" s="294"/>
    </row>
    <row r="55" spans="1:9" ht="12.75" customHeight="1" x14ac:dyDescent="0.2">
      <c r="A55" s="294"/>
      <c r="B55" s="294"/>
      <c r="C55" s="294"/>
      <c r="D55" s="294"/>
      <c r="E55" s="294"/>
      <c r="F55" s="294"/>
      <c r="G55" s="294"/>
      <c r="H55" s="294"/>
      <c r="I55" s="294"/>
    </row>
    <row r="56" spans="1:9" ht="12.75" customHeight="1" x14ac:dyDescent="0.2">
      <c r="A56" s="294"/>
      <c r="B56" s="294"/>
      <c r="C56" s="294"/>
      <c r="D56" s="294"/>
      <c r="E56" s="294"/>
      <c r="F56" s="294"/>
      <c r="G56" s="294"/>
      <c r="H56" s="294"/>
      <c r="I56" s="294"/>
    </row>
    <row r="57" spans="1:9" ht="12.75" customHeight="1" x14ac:dyDescent="0.2">
      <c r="A57" s="294"/>
      <c r="B57" s="294"/>
      <c r="C57" s="294"/>
      <c r="D57" s="294"/>
      <c r="E57" s="294"/>
      <c r="F57" s="294"/>
      <c r="G57" s="294"/>
      <c r="H57" s="294"/>
      <c r="I57" s="294"/>
    </row>
    <row r="58" spans="1:9" ht="12.75" customHeight="1" x14ac:dyDescent="0.2">
      <c r="A58" s="294"/>
      <c r="B58" s="294"/>
      <c r="C58" s="294"/>
      <c r="D58" s="294"/>
      <c r="E58" s="294"/>
      <c r="F58" s="294"/>
      <c r="G58" s="294"/>
      <c r="H58" s="294"/>
      <c r="I58" s="294"/>
    </row>
    <row r="59" spans="1:9" ht="12.75" customHeight="1" x14ac:dyDescent="0.2">
      <c r="A59" s="294"/>
      <c r="B59" s="294"/>
      <c r="C59" s="294"/>
      <c r="D59" s="294"/>
      <c r="E59" s="294"/>
      <c r="F59" s="294"/>
      <c r="G59" s="294"/>
      <c r="H59" s="294"/>
      <c r="I59" s="294"/>
    </row>
    <row r="60" spans="1:9" ht="12.75" customHeight="1" x14ac:dyDescent="0.2">
      <c r="A60" s="294"/>
      <c r="B60" s="294"/>
      <c r="C60" s="294"/>
      <c r="D60" s="294"/>
      <c r="E60" s="294"/>
      <c r="F60" s="294"/>
      <c r="G60" s="294"/>
      <c r="H60" s="294"/>
      <c r="I60" s="294"/>
    </row>
    <row r="61" spans="1:9" ht="12.75" customHeight="1" x14ac:dyDescent="0.2">
      <c r="A61" s="294"/>
      <c r="B61" s="294"/>
      <c r="C61" s="294"/>
      <c r="D61" s="294"/>
      <c r="E61" s="294"/>
      <c r="F61" s="294"/>
      <c r="G61" s="294"/>
      <c r="H61" s="294"/>
      <c r="I61" s="294"/>
    </row>
    <row r="62" spans="1:9" ht="12.75" customHeight="1" x14ac:dyDescent="0.2">
      <c r="A62" s="294"/>
      <c r="B62" s="294"/>
      <c r="C62" s="294"/>
      <c r="D62" s="294"/>
      <c r="E62" s="294"/>
      <c r="F62" s="294"/>
      <c r="G62" s="294"/>
      <c r="H62" s="294"/>
      <c r="I62" s="294"/>
    </row>
    <row r="63" spans="1:9" ht="12.75" customHeight="1" x14ac:dyDescent="0.2">
      <c r="A63" s="294"/>
      <c r="B63" s="294"/>
      <c r="C63" s="294"/>
      <c r="D63" s="294"/>
      <c r="E63" s="294"/>
      <c r="F63" s="294"/>
      <c r="G63" s="294"/>
      <c r="H63" s="294"/>
      <c r="I63" s="294"/>
    </row>
  </sheetData>
  <mergeCells count="1">
    <mergeCell ref="A3:I63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1"/>
  <dimension ref="A1:X39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customWidth="1"/>
    <col min="12" max="12" width="14.42578125" style="7" customWidth="1"/>
    <col min="13" max="13" width="8" style="7" customWidth="1"/>
    <col min="14" max="26" width="9.140625" style="7" customWidth="1"/>
    <col min="27" max="16384" width="9.140625" style="7"/>
  </cols>
  <sheetData>
    <row r="1" spans="1:24" ht="18" x14ac:dyDescent="0.25">
      <c r="A1" s="73" t="s">
        <v>57</v>
      </c>
      <c r="M1" s="74" t="e">
        <f>Obsah!#REF!</f>
        <v>#REF!</v>
      </c>
    </row>
    <row r="2" spans="1:24" ht="7.5" customHeight="1" x14ac:dyDescent="0.2"/>
    <row r="3" spans="1:24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  <c r="N3" s="9"/>
    </row>
    <row r="4" spans="1:24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  <c r="N4" s="36"/>
    </row>
    <row r="5" spans="1:24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  <c r="N5" s="53"/>
    </row>
    <row r="6" spans="1:24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  <c r="N7" s="37"/>
    </row>
    <row r="8" spans="1:24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 x14ac:dyDescent="0.2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 x14ac:dyDescent="0.2">
      <c r="A18" s="25"/>
      <c r="B18" s="324"/>
      <c r="C18" s="324"/>
      <c r="D18" s="324"/>
      <c r="E18" s="324"/>
      <c r="F18" s="324"/>
      <c r="G18" s="325"/>
      <c r="H18" s="81"/>
      <c r="I18" s="81"/>
      <c r="J18" s="81"/>
      <c r="K18" s="81"/>
      <c r="L18" s="81"/>
      <c r="M18" s="81"/>
      <c r="N18" s="84"/>
      <c r="O18" s="81"/>
    </row>
    <row r="19" spans="1:15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84"/>
      <c r="O19" s="81"/>
    </row>
    <row r="20" spans="1:15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84"/>
      <c r="O20" s="81"/>
    </row>
    <row r="21" spans="1:15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84"/>
      <c r="O22" s="81"/>
    </row>
    <row r="23" spans="1:15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 x14ac:dyDescent="0.2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 x14ac:dyDescent="0.2">
      <c r="J30" s="10"/>
      <c r="K30" s="10"/>
      <c r="L30" s="10"/>
      <c r="M30" s="10"/>
    </row>
    <row r="31" spans="1:15" x14ac:dyDescent="0.2">
      <c r="H31" s="10"/>
      <c r="I31" s="87"/>
      <c r="J31" s="10"/>
      <c r="K31" s="23"/>
      <c r="L31" s="23"/>
      <c r="M31" s="23"/>
    </row>
    <row r="32" spans="1:15" x14ac:dyDescent="0.2">
      <c r="H32" s="10"/>
      <c r="I32" s="87"/>
      <c r="J32" s="10"/>
      <c r="K32" s="23"/>
      <c r="L32" s="23"/>
      <c r="M32" s="23"/>
    </row>
    <row r="33" spans="8:13" ht="12.75" customHeight="1" x14ac:dyDescent="0.2">
      <c r="H33" s="10"/>
      <c r="I33" s="87"/>
      <c r="J33" s="10"/>
      <c r="K33" s="23"/>
      <c r="L33" s="23"/>
      <c r="M33" s="23"/>
    </row>
    <row r="34" spans="8:13" x14ac:dyDescent="0.2">
      <c r="H34" s="10"/>
      <c r="I34" s="87"/>
      <c r="J34" s="10"/>
      <c r="K34" s="23"/>
      <c r="L34" s="23"/>
      <c r="M34" s="23"/>
    </row>
    <row r="35" spans="8:13" ht="13.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2"/>
  <dimension ref="A1:U38"/>
  <sheetViews>
    <sheetView showGridLines="0" zoomScaleNormal="100" workbookViewId="0">
      <selection activeCell="B3" sqref="B3:M6"/>
    </sheetView>
  </sheetViews>
  <sheetFormatPr defaultColWidth="9.140625" defaultRowHeight="12" x14ac:dyDescent="0.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 x14ac:dyDescent="0.25">
      <c r="A1" s="73" t="s">
        <v>58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</row>
    <row r="2" spans="1:21" ht="7.5" customHeight="1" x14ac:dyDescent="0.25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21" x14ac:dyDescent="0.2">
      <c r="A3" s="15"/>
      <c r="B3" s="324"/>
      <c r="C3" s="324"/>
      <c r="D3" s="324"/>
      <c r="E3" s="324"/>
      <c r="F3" s="324"/>
      <c r="G3" s="325"/>
      <c r="H3" s="326"/>
      <c r="I3" s="324"/>
      <c r="J3" s="324"/>
      <c r="K3" s="324"/>
      <c r="L3" s="324"/>
      <c r="M3" s="324"/>
    </row>
    <row r="4" spans="1:21" ht="13.5" customHeight="1" x14ac:dyDescent="0.2">
      <c r="A4" s="15"/>
      <c r="B4" s="327"/>
      <c r="C4" s="328"/>
      <c r="D4" s="328"/>
      <c r="E4" s="328"/>
      <c r="F4" s="328"/>
      <c r="G4" s="329"/>
      <c r="H4" s="327"/>
      <c r="I4" s="328"/>
      <c r="J4" s="328"/>
      <c r="K4" s="328"/>
      <c r="L4" s="328"/>
      <c r="M4" s="328"/>
    </row>
    <row r="5" spans="1:21" x14ac:dyDescent="0.2">
      <c r="A5" s="15"/>
      <c r="B5" s="322"/>
      <c r="C5" s="330"/>
      <c r="D5" s="322"/>
      <c r="E5" s="330"/>
      <c r="F5" s="322"/>
      <c r="G5" s="330"/>
      <c r="H5" s="322"/>
      <c r="I5" s="330"/>
      <c r="J5" s="322"/>
      <c r="K5" s="330"/>
      <c r="L5" s="322"/>
      <c r="M5" s="323"/>
    </row>
    <row r="6" spans="1:21" x14ac:dyDescent="0.2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</row>
    <row r="7" spans="1:21" x14ac:dyDescent="0.2">
      <c r="A7" s="335"/>
      <c r="B7" s="333"/>
      <c r="C7" s="334"/>
      <c r="D7" s="334"/>
      <c r="E7" s="334"/>
      <c r="F7" s="334"/>
      <c r="G7" s="337"/>
      <c r="H7" s="333"/>
      <c r="I7" s="334"/>
      <c r="J7" s="334"/>
      <c r="K7" s="334"/>
      <c r="L7" s="334"/>
      <c r="M7" s="334"/>
    </row>
    <row r="8" spans="1:21" x14ac:dyDescent="0.2">
      <c r="A8" s="336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</row>
    <row r="9" spans="1:21" x14ac:dyDescent="0.2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55"/>
      <c r="O9" s="88"/>
    </row>
    <row r="10" spans="1:21" x14ac:dyDescent="0.2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55"/>
      <c r="O10" s="88"/>
    </row>
    <row r="11" spans="1:21" x14ac:dyDescent="0.2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55"/>
      <c r="O11" s="88"/>
    </row>
    <row r="12" spans="1:21" x14ac:dyDescent="0.2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55"/>
      <c r="O12" s="88"/>
    </row>
    <row r="13" spans="1:21" x14ac:dyDescent="0.2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55"/>
      <c r="O13" s="88"/>
    </row>
    <row r="14" spans="1:21" x14ac:dyDescent="0.2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55"/>
      <c r="O14" s="88"/>
      <c r="Q14" s="35"/>
      <c r="R14" s="8"/>
      <c r="S14" s="8"/>
      <c r="T14" s="8"/>
      <c r="U14" s="8"/>
    </row>
    <row r="15" spans="1:21" x14ac:dyDescent="0.2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55"/>
      <c r="O15" s="88"/>
      <c r="Q15" s="35"/>
      <c r="R15" s="8"/>
      <c r="S15" s="8"/>
      <c r="T15" s="8"/>
      <c r="U15" s="8"/>
    </row>
    <row r="16" spans="1:21" ht="12.75" thickBot="1" x14ac:dyDescent="0.25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55"/>
      <c r="O16" s="88"/>
      <c r="Q16" s="35"/>
      <c r="R16" s="8"/>
      <c r="S16" s="8"/>
      <c r="T16" s="8"/>
      <c r="U16" s="8"/>
    </row>
    <row r="17" spans="1:20" x14ac:dyDescent="0.2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10"/>
    </row>
    <row r="18" spans="1:20" x14ac:dyDescent="0.2">
      <c r="A18" s="25"/>
      <c r="B18" s="324"/>
      <c r="C18" s="324"/>
      <c r="D18" s="324"/>
      <c r="E18" s="324"/>
      <c r="F18" s="324"/>
      <c r="G18" s="325"/>
      <c r="N18" s="10"/>
      <c r="P18" s="56"/>
      <c r="Q18" s="35"/>
      <c r="R18" s="8"/>
      <c r="S18" s="8"/>
      <c r="T18" s="8"/>
    </row>
    <row r="19" spans="1:20" x14ac:dyDescent="0.2">
      <c r="A19" s="33"/>
      <c r="B19" s="338"/>
      <c r="C19" s="339"/>
      <c r="D19" s="339"/>
      <c r="E19" s="339"/>
      <c r="F19" s="339"/>
      <c r="G19" s="339"/>
      <c r="H19" s="84"/>
      <c r="I19" s="85"/>
      <c r="J19" s="10"/>
      <c r="K19" s="45"/>
      <c r="L19" s="10"/>
      <c r="M19" s="86"/>
      <c r="N19" s="10"/>
      <c r="P19" s="56"/>
      <c r="Q19" s="35"/>
      <c r="R19" s="8"/>
      <c r="S19" s="8"/>
      <c r="T19" s="8"/>
    </row>
    <row r="20" spans="1:20" x14ac:dyDescent="0.2">
      <c r="A20" s="34"/>
      <c r="B20" s="323"/>
      <c r="C20" s="330"/>
      <c r="D20" s="323"/>
      <c r="E20" s="330"/>
      <c r="F20" s="323"/>
      <c r="G20" s="330"/>
      <c r="H20" s="84"/>
      <c r="I20" s="85"/>
      <c r="J20" s="10"/>
      <c r="K20" s="45"/>
      <c r="L20" s="10"/>
      <c r="M20" s="86"/>
      <c r="N20" s="10"/>
      <c r="P20" s="56"/>
      <c r="Q20" s="35"/>
      <c r="R20" s="41"/>
      <c r="S20" s="41"/>
      <c r="T20" s="41"/>
    </row>
    <row r="21" spans="1:20" x14ac:dyDescent="0.2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10"/>
      <c r="P21" s="56"/>
      <c r="Q21" s="35"/>
      <c r="R21" s="8"/>
      <c r="S21" s="8"/>
      <c r="T21" s="8"/>
    </row>
    <row r="22" spans="1:20" x14ac:dyDescent="0.2">
      <c r="A22" s="331"/>
      <c r="B22" s="333"/>
      <c r="C22" s="334"/>
      <c r="D22" s="334"/>
      <c r="E22" s="334"/>
      <c r="F22" s="334"/>
      <c r="G22" s="334"/>
      <c r="H22" s="84"/>
      <c r="I22" s="85"/>
      <c r="J22" s="10"/>
      <c r="K22" s="45"/>
      <c r="L22" s="10"/>
      <c r="M22" s="86"/>
      <c r="N22" s="10"/>
      <c r="P22" s="56"/>
      <c r="Q22" s="35"/>
      <c r="R22" s="8"/>
      <c r="S22" s="8"/>
      <c r="T22" s="8"/>
    </row>
    <row r="23" spans="1:20" x14ac:dyDescent="0.2">
      <c r="A23" s="332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10"/>
      <c r="P23" s="56"/>
      <c r="Q23" s="35"/>
      <c r="R23" s="38"/>
      <c r="S23" s="41"/>
      <c r="T23" s="41"/>
    </row>
    <row r="24" spans="1:20" x14ac:dyDescent="0.2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10"/>
      <c r="O24" s="55"/>
      <c r="T24" s="82"/>
    </row>
    <row r="25" spans="1:20" x14ac:dyDescent="0.2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10"/>
      <c r="O25" s="55"/>
    </row>
    <row r="26" spans="1:20" x14ac:dyDescent="0.2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10"/>
      <c r="O26" s="55"/>
    </row>
    <row r="27" spans="1:20" ht="12.75" thickBot="1" x14ac:dyDescent="0.25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10"/>
      <c r="O27" s="55"/>
    </row>
    <row r="28" spans="1:20" x14ac:dyDescent="0.2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 x14ac:dyDescent="0.2">
      <c r="H29" s="81"/>
      <c r="I29" s="81"/>
      <c r="J29" s="81"/>
      <c r="K29" s="81"/>
      <c r="L29" s="81"/>
      <c r="M29" s="81"/>
    </row>
    <row r="30" spans="1:20" x14ac:dyDescent="0.2">
      <c r="J30" s="10"/>
      <c r="K30" s="10"/>
      <c r="L30" s="10"/>
      <c r="M30" s="10"/>
    </row>
    <row r="31" spans="1:20" x14ac:dyDescent="0.2">
      <c r="H31" s="10"/>
      <c r="I31" s="87"/>
      <c r="J31" s="10"/>
      <c r="K31" s="23"/>
      <c r="L31" s="23"/>
      <c r="M31" s="23"/>
    </row>
    <row r="32" spans="1:20" ht="12.75" customHeight="1" x14ac:dyDescent="0.2">
      <c r="H32" s="10"/>
      <c r="I32" s="87"/>
      <c r="J32" s="10"/>
      <c r="K32" s="23"/>
      <c r="L32" s="23"/>
      <c r="M32" s="23"/>
    </row>
    <row r="33" spans="8:13" x14ac:dyDescent="0.2">
      <c r="H33" s="10"/>
      <c r="I33" s="87"/>
      <c r="J33" s="10"/>
      <c r="K33" s="23"/>
      <c r="L33" s="23"/>
      <c r="M33" s="23"/>
    </row>
    <row r="34" spans="8:13" ht="13.5" customHeight="1" x14ac:dyDescent="0.2">
      <c r="H34" s="10"/>
      <c r="I34" s="87"/>
      <c r="J34" s="10"/>
      <c r="K34" s="23"/>
      <c r="L34" s="23"/>
      <c r="M34" s="23"/>
    </row>
    <row r="35" spans="8:13" ht="12.75" customHeight="1" x14ac:dyDescent="0.2">
      <c r="H35" s="10"/>
      <c r="I35" s="87"/>
      <c r="J35" s="10"/>
      <c r="K35" s="23"/>
      <c r="L35" s="23"/>
      <c r="M35" s="23"/>
    </row>
    <row r="36" spans="8:13" ht="12.75" customHeight="1" x14ac:dyDescent="0.2">
      <c r="H36" s="10"/>
      <c r="I36" s="87"/>
      <c r="J36" s="10"/>
      <c r="K36" s="23"/>
      <c r="L36" s="23"/>
      <c r="M36" s="23"/>
    </row>
    <row r="37" spans="8:13" ht="12.75" customHeight="1" x14ac:dyDescent="0.2">
      <c r="H37" s="10"/>
      <c r="I37" s="87"/>
      <c r="J37" s="10"/>
      <c r="K37" s="23"/>
      <c r="L37" s="23"/>
      <c r="M37" s="23"/>
    </row>
    <row r="38" spans="8:13" ht="12.75" customHeight="1" x14ac:dyDescent="0.2">
      <c r="H38" s="10"/>
      <c r="I38" s="87"/>
      <c r="J38" s="10"/>
      <c r="K38" s="23"/>
      <c r="L38" s="23"/>
      <c r="M38" s="23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3"/>
  <dimension ref="A1:O41"/>
  <sheetViews>
    <sheetView showGridLines="0" topLeftCell="A4" zoomScaleNormal="100" zoomScaleSheetLayoutView="100" workbookViewId="0">
      <selection activeCell="A35" sqref="A35"/>
    </sheetView>
  </sheetViews>
  <sheetFormatPr defaultColWidth="9.140625" defaultRowHeight="12" x14ac:dyDescent="0.2"/>
  <cols>
    <col min="1" max="1" width="31.14062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259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1559.0573599999996</v>
      </c>
      <c r="C7" s="255">
        <v>3.8657878181175082E-2</v>
      </c>
      <c r="D7" s="221">
        <v>1558.6563599999995</v>
      </c>
      <c r="E7" s="255">
        <v>3.8649377317764799E-2</v>
      </c>
      <c r="F7" s="221">
        <v>1558.6563599999995</v>
      </c>
      <c r="G7" s="255">
        <v>3.9958147422913599E-2</v>
      </c>
      <c r="H7" s="155">
        <v>1558.6563599999995</v>
      </c>
      <c r="I7" s="160">
        <v>3.9958147422913599E-2</v>
      </c>
      <c r="J7" s="10"/>
      <c r="O7" s="55"/>
    </row>
    <row r="8" spans="1:15" x14ac:dyDescent="0.2">
      <c r="A8" s="128" t="s">
        <v>308</v>
      </c>
      <c r="B8" s="221">
        <v>1124727.6290000002</v>
      </c>
      <c r="C8" s="255">
        <v>5.9048635933117335E-2</v>
      </c>
      <c r="D8" s="221">
        <v>860587.36400000029</v>
      </c>
      <c r="E8" s="255">
        <v>5.8011608279237577E-2</v>
      </c>
      <c r="F8" s="221">
        <v>666555.36499999964</v>
      </c>
      <c r="G8" s="255">
        <v>5.0986451655223315E-2</v>
      </c>
      <c r="H8" s="155">
        <v>2651870.358</v>
      </c>
      <c r="I8" s="160">
        <v>5.6476355598552692E-2</v>
      </c>
      <c r="J8" s="10"/>
      <c r="O8" s="55"/>
    </row>
    <row r="9" spans="1:15" x14ac:dyDescent="0.2">
      <c r="A9" s="128" t="s">
        <v>309</v>
      </c>
      <c r="B9" s="221">
        <v>889707.78899999976</v>
      </c>
      <c r="C9" s="255">
        <v>6.9759423295828266E-2</v>
      </c>
      <c r="D9" s="221">
        <v>668378.07299999997</v>
      </c>
      <c r="E9" s="255">
        <v>6.9338780039851153E-2</v>
      </c>
      <c r="F9" s="221">
        <v>484237.95400000003</v>
      </c>
      <c r="G9" s="255">
        <v>6.0792553788419669E-2</v>
      </c>
      <c r="H9" s="155">
        <v>2042323.8159999996</v>
      </c>
      <c r="I9" s="161">
        <v>6.7273163157782423E-2</v>
      </c>
      <c r="J9" s="84"/>
      <c r="O9" s="86"/>
    </row>
    <row r="10" spans="1:15" x14ac:dyDescent="0.2">
      <c r="A10" s="131" t="s">
        <v>40</v>
      </c>
      <c r="B10" s="223">
        <v>94672.42</v>
      </c>
      <c r="C10" s="256">
        <v>6.4226019423143724E-2</v>
      </c>
      <c r="D10" s="223">
        <v>79108.899999999994</v>
      </c>
      <c r="E10" s="256">
        <v>6.7658858957837104E-2</v>
      </c>
      <c r="F10" s="223">
        <v>87316.760000000009</v>
      </c>
      <c r="G10" s="256">
        <v>7.8753344576484918E-2</v>
      </c>
      <c r="H10" s="156">
        <v>261098.08000000002</v>
      </c>
      <c r="I10" s="162">
        <v>6.9588669681273543E-2</v>
      </c>
      <c r="J10" s="84"/>
      <c r="O10" s="100"/>
    </row>
    <row r="11" spans="1:15" x14ac:dyDescent="0.2">
      <c r="A11" s="131" t="s">
        <v>39</v>
      </c>
      <c r="B11" s="223">
        <v>7371.1789999999992</v>
      </c>
      <c r="C11" s="256">
        <v>0.1187426108844363</v>
      </c>
      <c r="D11" s="223">
        <v>6632.6399999999994</v>
      </c>
      <c r="E11" s="256">
        <v>0.12570653589495451</v>
      </c>
      <c r="F11" s="223">
        <v>5937.3019999999997</v>
      </c>
      <c r="G11" s="256">
        <v>0.11967321541683487</v>
      </c>
      <c r="H11" s="156">
        <v>19941.120999999999</v>
      </c>
      <c r="I11" s="162">
        <v>0.12125766315687828</v>
      </c>
      <c r="J11" s="84"/>
      <c r="O11" s="100"/>
    </row>
    <row r="12" spans="1:15" x14ac:dyDescent="0.2">
      <c r="A12" s="131" t="s">
        <v>38</v>
      </c>
      <c r="B12" s="223">
        <v>56.09</v>
      </c>
      <c r="C12" s="256">
        <v>6.2599696210337145E-5</v>
      </c>
      <c r="D12" s="223">
        <v>39.729999999999997</v>
      </c>
      <c r="E12" s="256">
        <v>5.571034851245607E-5</v>
      </c>
      <c r="F12" s="223">
        <v>0</v>
      </c>
      <c r="G12" s="256">
        <v>0</v>
      </c>
      <c r="H12" s="156">
        <v>95.82</v>
      </c>
      <c r="I12" s="162">
        <v>4.5039443687644906E-5</v>
      </c>
      <c r="J12" s="84"/>
      <c r="O12" s="100"/>
    </row>
    <row r="13" spans="1:15" x14ac:dyDescent="0.2">
      <c r="A13" s="131" t="s">
        <v>60</v>
      </c>
      <c r="B13" s="223">
        <v>329</v>
      </c>
      <c r="C13" s="256">
        <v>0.28553178341936897</v>
      </c>
      <c r="D13" s="223">
        <v>341</v>
      </c>
      <c r="E13" s="256">
        <v>0.1778105009354605</v>
      </c>
      <c r="F13" s="223">
        <v>451</v>
      </c>
      <c r="G13" s="256">
        <v>0.11435705976081879</v>
      </c>
      <c r="H13" s="156">
        <v>1121</v>
      </c>
      <c r="I13" s="162">
        <v>0.15982785926479759</v>
      </c>
      <c r="J13" s="84"/>
      <c r="O13" s="100"/>
    </row>
    <row r="14" spans="1:15" x14ac:dyDescent="0.2">
      <c r="A14" s="131" t="s">
        <v>61</v>
      </c>
      <c r="B14" s="223">
        <v>10</v>
      </c>
      <c r="C14" s="256">
        <v>3.7406572409585514E-3</v>
      </c>
      <c r="D14" s="223">
        <v>31</v>
      </c>
      <c r="E14" s="256">
        <v>1.2702512884855407E-2</v>
      </c>
      <c r="F14" s="223">
        <v>44</v>
      </c>
      <c r="G14" s="256">
        <v>1.5306844838340584E-2</v>
      </c>
      <c r="H14" s="156">
        <v>85</v>
      </c>
      <c r="I14" s="162">
        <v>1.0640535181364793E-2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223">
        <v>0</v>
      </c>
      <c r="E15" s="256">
        <v>0</v>
      </c>
      <c r="F15" s="223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6124.07</v>
      </c>
      <c r="C16" s="256">
        <v>1.0951387837359987E-3</v>
      </c>
      <c r="D16" s="223">
        <v>3673.14</v>
      </c>
      <c r="E16" s="256">
        <v>8.9305064701076175E-4</v>
      </c>
      <c r="F16" s="223">
        <v>0</v>
      </c>
      <c r="G16" s="256">
        <v>0</v>
      </c>
      <c r="H16" s="156">
        <v>9797.2099999999991</v>
      </c>
      <c r="I16" s="162">
        <v>7.4647490638974257E-4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223">
        <v>0</v>
      </c>
      <c r="E17" s="256">
        <v>0</v>
      </c>
      <c r="F17" s="223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223">
        <v>0</v>
      </c>
      <c r="E18" s="256">
        <v>0</v>
      </c>
      <c r="F18" s="223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8801.8539999999994</v>
      </c>
      <c r="C19" s="256">
        <v>7.2056147094233636E-2</v>
      </c>
      <c r="D19" s="223">
        <v>7693.1710000000003</v>
      </c>
      <c r="E19" s="256">
        <v>6.4552473180776296E-2</v>
      </c>
      <c r="F19" s="223">
        <v>7799.6749999999993</v>
      </c>
      <c r="G19" s="256">
        <v>7.8912854057525045E-2</v>
      </c>
      <c r="H19" s="156">
        <v>24294.7</v>
      </c>
      <c r="I19" s="162">
        <v>7.1419537468899674E-2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223">
        <v>0</v>
      </c>
      <c r="E20" s="256">
        <v>0</v>
      </c>
      <c r="F20" s="223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107867</v>
      </c>
      <c r="C21" s="256">
        <v>0.28711370823171561</v>
      </c>
      <c r="D21" s="223">
        <v>88387</v>
      </c>
      <c r="E21" s="256">
        <v>0.27147382379374829</v>
      </c>
      <c r="F21" s="223">
        <v>93804</v>
      </c>
      <c r="G21" s="256">
        <v>0.31854393622443689</v>
      </c>
      <c r="H21" s="156">
        <v>290058</v>
      </c>
      <c r="I21" s="162">
        <v>0.29129488966069478</v>
      </c>
      <c r="J21" s="84"/>
      <c r="O21" s="100"/>
    </row>
    <row r="22" spans="1:15" x14ac:dyDescent="0.2">
      <c r="A22" s="131" t="s">
        <v>32</v>
      </c>
      <c r="B22" s="223">
        <v>0</v>
      </c>
      <c r="C22" s="256">
        <v>0</v>
      </c>
      <c r="D22" s="223">
        <v>0</v>
      </c>
      <c r="E22" s="256">
        <v>0</v>
      </c>
      <c r="F22" s="223">
        <v>0</v>
      </c>
      <c r="G22" s="256">
        <v>0</v>
      </c>
      <c r="H22" s="156">
        <v>0</v>
      </c>
      <c r="I22" s="162">
        <v>0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223">
        <v>0</v>
      </c>
      <c r="E23" s="256">
        <v>0</v>
      </c>
      <c r="F23" s="223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15.081</v>
      </c>
      <c r="C24" s="256">
        <v>2.7114868009331784E-4</v>
      </c>
      <c r="D24" s="223">
        <v>20.966000000000001</v>
      </c>
      <c r="E24" s="256">
        <v>8.1949175563776784E-4</v>
      </c>
      <c r="F24" s="223">
        <v>17.748999999999999</v>
      </c>
      <c r="G24" s="256">
        <v>2.1751817267577616E-3</v>
      </c>
      <c r="H24" s="156">
        <v>53.795999999999992</v>
      </c>
      <c r="I24" s="162">
        <v>6.0199505700690411E-4</v>
      </c>
      <c r="J24" s="84"/>
      <c r="O24" s="100"/>
    </row>
    <row r="25" spans="1:15" x14ac:dyDescent="0.2">
      <c r="A25" s="131" t="s">
        <v>30</v>
      </c>
      <c r="B25" s="223">
        <v>664461.09499999974</v>
      </c>
      <c r="C25" s="256">
        <v>0.17415156443441293</v>
      </c>
      <c r="D25" s="223">
        <v>482450.52599999995</v>
      </c>
      <c r="E25" s="256">
        <v>0.17244023458435825</v>
      </c>
      <c r="F25" s="223">
        <v>288867.46799999999</v>
      </c>
      <c r="G25" s="256">
        <v>0.13466523030264999</v>
      </c>
      <c r="H25" s="156">
        <v>1435779.0889999997</v>
      </c>
      <c r="I25" s="162">
        <v>0.16393389576946146</v>
      </c>
      <c r="J25" s="84"/>
      <c r="O25" s="81"/>
    </row>
    <row r="26" spans="1:15" ht="13.5" customHeight="1" x14ac:dyDescent="0.2">
      <c r="A26" s="129" t="s">
        <v>311</v>
      </c>
      <c r="B26" s="221">
        <v>824718.54300000006</v>
      </c>
      <c r="C26" s="255">
        <v>7.0956639723699297E-2</v>
      </c>
      <c r="D26" s="221">
        <v>620213.11</v>
      </c>
      <c r="E26" s="255">
        <v>6.9034140504322106E-2</v>
      </c>
      <c r="F26" s="221">
        <v>437055.08299999998</v>
      </c>
      <c r="G26" s="255">
        <v>6.0334183645998012E-2</v>
      </c>
      <c r="H26" s="155">
        <v>1881986.736</v>
      </c>
      <c r="I26" s="161">
        <v>6.7573623117220177E-2</v>
      </c>
      <c r="J26" s="10"/>
      <c r="O26" s="8"/>
    </row>
    <row r="27" spans="1:15" ht="12.75" customHeight="1" x14ac:dyDescent="0.2">
      <c r="A27" s="131" t="s">
        <v>26</v>
      </c>
      <c r="B27" s="223">
        <v>76734.237999999998</v>
      </c>
      <c r="C27" s="256">
        <v>3.606997474049136E-2</v>
      </c>
      <c r="D27" s="223">
        <v>63768.922999999988</v>
      </c>
      <c r="E27" s="256">
        <v>3.7454728233417049E-2</v>
      </c>
      <c r="F27" s="223">
        <v>43654.758000000002</v>
      </c>
      <c r="G27" s="256">
        <v>2.8147316255220697E-2</v>
      </c>
      <c r="H27" s="156">
        <v>184157.91899999999</v>
      </c>
      <c r="I27" s="162">
        <v>3.4224561205433462E-2</v>
      </c>
      <c r="J27" s="84"/>
      <c r="O27" s="8"/>
    </row>
    <row r="28" spans="1:15" ht="12.75" customHeight="1" x14ac:dyDescent="0.2">
      <c r="A28" s="131" t="s">
        <v>0</v>
      </c>
      <c r="B28" s="223">
        <v>1300.8399999999999</v>
      </c>
      <c r="C28" s="256">
        <v>3.2809164780796709E-3</v>
      </c>
      <c r="D28" s="223">
        <v>923.33</v>
      </c>
      <c r="E28" s="256">
        <v>3.4617817984714727E-3</v>
      </c>
      <c r="F28" s="223">
        <v>570.35</v>
      </c>
      <c r="G28" s="256">
        <v>2.0573725692612935E-3</v>
      </c>
      <c r="H28" s="156">
        <v>2794.52</v>
      </c>
      <c r="I28" s="162">
        <v>2.9715332838571883E-3</v>
      </c>
      <c r="J28" s="84"/>
      <c r="O28" s="8"/>
    </row>
    <row r="29" spans="1:15" ht="12.75" customHeight="1" x14ac:dyDescent="0.2">
      <c r="A29" s="131" t="s">
        <v>1</v>
      </c>
      <c r="B29" s="223">
        <v>127</v>
      </c>
      <c r="C29" s="256">
        <v>1.1644886526311553E-3</v>
      </c>
      <c r="D29" s="223">
        <v>89</v>
      </c>
      <c r="E29" s="256">
        <v>1.0112402420713706E-3</v>
      </c>
      <c r="F29" s="223">
        <v>60</v>
      </c>
      <c r="G29" s="256">
        <v>8.3905937751918829E-4</v>
      </c>
      <c r="H29" s="156">
        <v>276</v>
      </c>
      <c r="I29" s="162">
        <v>1.0276262842959614E-3</v>
      </c>
      <c r="J29" s="84"/>
      <c r="O29" s="8"/>
    </row>
    <row r="30" spans="1:15" ht="12.75" customHeight="1" x14ac:dyDescent="0.2">
      <c r="A30" s="131" t="s">
        <v>2</v>
      </c>
      <c r="B30" s="223">
        <v>378.56</v>
      </c>
      <c r="C30" s="256">
        <v>7.3024237773831732E-3</v>
      </c>
      <c r="D30" s="223">
        <v>288.01</v>
      </c>
      <c r="E30" s="256">
        <v>7.1760312533216009E-3</v>
      </c>
      <c r="F30" s="223">
        <v>219.32999999999998</v>
      </c>
      <c r="G30" s="256">
        <v>7.6991798142690892E-3</v>
      </c>
      <c r="H30" s="156">
        <v>885.89999999999986</v>
      </c>
      <c r="I30" s="162">
        <v>7.3541393743477741E-3</v>
      </c>
      <c r="J30" s="84"/>
    </row>
    <row r="31" spans="1:15" x14ac:dyDescent="0.2">
      <c r="A31" s="131" t="s">
        <v>6</v>
      </c>
      <c r="B31" s="223">
        <v>4249.9259999999995</v>
      </c>
      <c r="C31" s="256">
        <v>6.1786356070211712E-2</v>
      </c>
      <c r="D31" s="223">
        <v>3443.0280000000002</v>
      </c>
      <c r="E31" s="256">
        <v>5.9733371344013013E-2</v>
      </c>
      <c r="F31" s="223">
        <v>2800.3739999999998</v>
      </c>
      <c r="G31" s="256">
        <v>4.9598689494248595E-2</v>
      </c>
      <c r="H31" s="156">
        <v>10493.328</v>
      </c>
      <c r="I31" s="162">
        <v>5.7376708958991066E-2</v>
      </c>
      <c r="J31" s="84"/>
    </row>
    <row r="32" spans="1:15" x14ac:dyDescent="0.2">
      <c r="A32" s="131" t="s">
        <v>25</v>
      </c>
      <c r="B32" s="223">
        <v>472666.71799999999</v>
      </c>
      <c r="C32" s="256">
        <v>8.4671366155554789E-2</v>
      </c>
      <c r="D32" s="223">
        <v>354779.41699999996</v>
      </c>
      <c r="E32" s="256">
        <v>8.3140763205887369E-2</v>
      </c>
      <c r="F32" s="223">
        <v>252116.03299999997</v>
      </c>
      <c r="G32" s="256">
        <v>7.7574896307021163E-2</v>
      </c>
      <c r="H32" s="156">
        <v>1079562.1680000001</v>
      </c>
      <c r="I32" s="162">
        <v>8.2412149852008038E-2</v>
      </c>
      <c r="J32" s="84"/>
    </row>
    <row r="33" spans="1:10" x14ac:dyDescent="0.2">
      <c r="A33" s="131" t="s">
        <v>5</v>
      </c>
      <c r="B33" s="223">
        <v>140767.30200000003</v>
      </c>
      <c r="C33" s="256">
        <v>4.7281370969003936E-2</v>
      </c>
      <c r="D33" s="223">
        <v>101852.95500000002</v>
      </c>
      <c r="E33" s="256">
        <v>4.375554481800388E-2</v>
      </c>
      <c r="F33" s="223">
        <v>70370.755000000005</v>
      </c>
      <c r="G33" s="256">
        <v>3.8715284783168359E-2</v>
      </c>
      <c r="H33" s="156">
        <v>312991.01200000005</v>
      </c>
      <c r="I33" s="162">
        <v>4.3943082079396713E-2</v>
      </c>
      <c r="J33" s="84"/>
    </row>
    <row r="34" spans="1:10" x14ac:dyDescent="0.2">
      <c r="A34" s="131" t="s">
        <v>3</v>
      </c>
      <c r="B34" s="223">
        <v>128493.959</v>
      </c>
      <c r="C34" s="256">
        <v>0.4148776602253747</v>
      </c>
      <c r="D34" s="223">
        <v>95068.447</v>
      </c>
      <c r="E34" s="256">
        <v>0.40610634586324229</v>
      </c>
      <c r="F34" s="223">
        <v>67263.482999999978</v>
      </c>
      <c r="G34" s="256">
        <v>0.35093416696977447</v>
      </c>
      <c r="H34" s="156">
        <v>290825.88899999997</v>
      </c>
      <c r="I34" s="162">
        <v>0.39542189012072798</v>
      </c>
      <c r="J34" s="84"/>
    </row>
    <row r="35" spans="1:10" ht="12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3.9958147422913599E-2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5.6476355598552692E-2</v>
      </c>
      <c r="C39" s="23"/>
      <c r="D39" s="10"/>
      <c r="E39" s="10"/>
      <c r="H39" s="87">
        <f>I7</f>
        <v>3.9958147422913599E-2</v>
      </c>
    </row>
    <row r="40" spans="1:10" x14ac:dyDescent="0.2">
      <c r="A40" s="10" t="s">
        <v>116</v>
      </c>
      <c r="B40" s="86">
        <f t="shared" si="0"/>
        <v>6.7273163157782423E-2</v>
      </c>
      <c r="C40" s="23"/>
      <c r="D40" s="10"/>
      <c r="E40" s="10"/>
      <c r="H40" s="87">
        <f>I8</f>
        <v>5.6476355598552692E-2</v>
      </c>
    </row>
    <row r="41" spans="1:10" x14ac:dyDescent="0.2">
      <c r="B41" s="8"/>
      <c r="C41" s="8"/>
      <c r="H41" s="87">
        <f>I9</f>
        <v>6.7273163157782423E-2</v>
      </c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{509E85FF-D2E3-4805-AC8F-C52B23CEDDFB}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9E85FF-D2E3-4805-AC8F-C52B23CEDDFB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3"/>
  <dimension ref="A1:O41"/>
  <sheetViews>
    <sheetView showGridLines="0" zoomScaleNormal="100" zoomScaleSheetLayoutView="100" workbookViewId="0">
      <selection activeCell="J1" sqref="J1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260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2873.8125299999997</v>
      </c>
      <c r="C7" s="255">
        <v>7.1258118880420523E-2</v>
      </c>
      <c r="D7" s="221">
        <v>2873.8125299999997</v>
      </c>
      <c r="E7" s="255">
        <v>7.1260777977058584E-2</v>
      </c>
      <c r="F7" s="155">
        <v>2875.9725299999996</v>
      </c>
      <c r="G7" s="255">
        <v>7.372923069328112E-2</v>
      </c>
      <c r="H7" s="155">
        <v>2875.9725299999996</v>
      </c>
      <c r="I7" s="160">
        <v>7.372923069328112E-2</v>
      </c>
      <c r="J7" s="10"/>
      <c r="O7" s="55"/>
    </row>
    <row r="8" spans="1:15" x14ac:dyDescent="0.2">
      <c r="A8" s="128" t="s">
        <v>308</v>
      </c>
      <c r="B8" s="221">
        <v>759293.31900000013</v>
      </c>
      <c r="C8" s="255">
        <v>3.9863193189219083E-2</v>
      </c>
      <c r="D8" s="221">
        <v>594575.86499999987</v>
      </c>
      <c r="E8" s="255">
        <v>4.0079954244678903E-2</v>
      </c>
      <c r="F8" s="155">
        <v>572285.321</v>
      </c>
      <c r="G8" s="255">
        <v>4.3775505208273981E-2</v>
      </c>
      <c r="H8" s="155">
        <v>1926154.5049999999</v>
      </c>
      <c r="I8" s="160">
        <v>4.1020929410808787E-2</v>
      </c>
      <c r="J8" s="10"/>
      <c r="O8" s="55"/>
    </row>
    <row r="9" spans="1:15" x14ac:dyDescent="0.2">
      <c r="A9" s="128" t="s">
        <v>309</v>
      </c>
      <c r="B9" s="221">
        <v>519354.61199999991</v>
      </c>
      <c r="C9" s="255">
        <v>4.0721098170748565E-2</v>
      </c>
      <c r="D9" s="221">
        <v>386155.071</v>
      </c>
      <c r="E9" s="255">
        <v>4.0060442750853242E-2</v>
      </c>
      <c r="F9" s="155">
        <v>347110.22899999993</v>
      </c>
      <c r="G9" s="255">
        <v>4.3577165095557882E-2</v>
      </c>
      <c r="H9" s="155">
        <v>1252619.912</v>
      </c>
      <c r="I9" s="161">
        <v>4.1260696787890301E-2</v>
      </c>
      <c r="J9" s="84"/>
      <c r="O9" s="86"/>
    </row>
    <row r="10" spans="1:15" x14ac:dyDescent="0.2">
      <c r="A10" s="131" t="s">
        <v>40</v>
      </c>
      <c r="B10" s="223">
        <v>54701.553</v>
      </c>
      <c r="C10" s="256">
        <v>3.7109677828602312E-2</v>
      </c>
      <c r="D10" s="223">
        <v>42078.142</v>
      </c>
      <c r="E10" s="256">
        <v>3.5987848077597355E-2</v>
      </c>
      <c r="F10" s="156">
        <v>39291.638999999996</v>
      </c>
      <c r="G10" s="256">
        <v>3.5438190619325002E-2</v>
      </c>
      <c r="H10" s="156">
        <v>136071.334</v>
      </c>
      <c r="I10" s="162">
        <v>3.6266153756535649E-2</v>
      </c>
      <c r="J10" s="84"/>
      <c r="O10" s="100"/>
    </row>
    <row r="11" spans="1:15" x14ac:dyDescent="0.2">
      <c r="A11" s="131" t="s">
        <v>39</v>
      </c>
      <c r="B11" s="223">
        <v>461</v>
      </c>
      <c r="C11" s="256">
        <v>7.4262670351276433E-3</v>
      </c>
      <c r="D11" s="223">
        <v>620</v>
      </c>
      <c r="E11" s="256">
        <v>1.1750683325926298E-2</v>
      </c>
      <c r="F11" s="156">
        <v>519</v>
      </c>
      <c r="G11" s="256">
        <v>1.0461047593896572E-2</v>
      </c>
      <c r="H11" s="156">
        <v>1600</v>
      </c>
      <c r="I11" s="162">
        <v>9.729255494262597E-3</v>
      </c>
      <c r="J11" s="84"/>
      <c r="O11" s="100"/>
    </row>
    <row r="12" spans="1:15" x14ac:dyDescent="0.2">
      <c r="A12" s="131" t="s">
        <v>38</v>
      </c>
      <c r="B12" s="223">
        <v>0</v>
      </c>
      <c r="C12" s="256">
        <v>0</v>
      </c>
      <c r="D12" s="223">
        <v>0</v>
      </c>
      <c r="E12" s="256">
        <v>0</v>
      </c>
      <c r="F12" s="156">
        <v>0</v>
      </c>
      <c r="G12" s="256">
        <v>0</v>
      </c>
      <c r="H12" s="156">
        <v>0</v>
      </c>
      <c r="I12" s="162">
        <v>0</v>
      </c>
      <c r="J12" s="84"/>
      <c r="O12" s="100"/>
    </row>
    <row r="13" spans="1:15" x14ac:dyDescent="0.2">
      <c r="A13" s="131" t="s">
        <v>60</v>
      </c>
      <c r="B13" s="223">
        <v>0</v>
      </c>
      <c r="C13" s="256">
        <v>0</v>
      </c>
      <c r="D13" s="223">
        <v>0</v>
      </c>
      <c r="E13" s="256">
        <v>0</v>
      </c>
      <c r="F13" s="156">
        <v>1.58</v>
      </c>
      <c r="G13" s="256">
        <v>4.0063005415098385E-4</v>
      </c>
      <c r="H13" s="156">
        <v>1.58</v>
      </c>
      <c r="I13" s="162">
        <v>2.2527031011452289E-4</v>
      </c>
      <c r="J13" s="84"/>
      <c r="O13" s="100"/>
    </row>
    <row r="14" spans="1:15" x14ac:dyDescent="0.2">
      <c r="A14" s="131" t="s">
        <v>61</v>
      </c>
      <c r="B14" s="223">
        <v>164.327</v>
      </c>
      <c r="C14" s="256">
        <v>6.1469098243499588E-2</v>
      </c>
      <c r="D14" s="223">
        <v>172.27600000000001</v>
      </c>
      <c r="E14" s="256">
        <v>7.0591551927462914E-2</v>
      </c>
      <c r="F14" s="156">
        <v>191.08600000000001</v>
      </c>
      <c r="G14" s="256">
        <v>6.6475539835889746E-2</v>
      </c>
      <c r="H14" s="156">
        <v>527.68900000000008</v>
      </c>
      <c r="I14" s="162">
        <v>6.6057569050814197E-2</v>
      </c>
      <c r="J14" s="84"/>
      <c r="O14" s="100"/>
    </row>
    <row r="15" spans="1:15" x14ac:dyDescent="0.2">
      <c r="A15" s="131" t="s">
        <v>62</v>
      </c>
      <c r="B15" s="223">
        <v>34.181000000000004</v>
      </c>
      <c r="C15" s="256">
        <v>0.88138521440911799</v>
      </c>
      <c r="D15" s="223">
        <v>23.797000000000004</v>
      </c>
      <c r="E15" s="256">
        <v>0.77020422694760016</v>
      </c>
      <c r="F15" s="156">
        <v>18.023</v>
      </c>
      <c r="G15" s="256">
        <v>0.44807697088730325</v>
      </c>
      <c r="H15" s="156">
        <v>76.001000000000005</v>
      </c>
      <c r="I15" s="162">
        <v>0.69154056832967858</v>
      </c>
      <c r="J15" s="84"/>
      <c r="O15" s="100"/>
    </row>
    <row r="16" spans="1:15" x14ac:dyDescent="0.2">
      <c r="A16" s="131" t="s">
        <v>37</v>
      </c>
      <c r="B16" s="223">
        <v>331373.12599999999</v>
      </c>
      <c r="C16" s="256">
        <v>5.9257905636355537E-2</v>
      </c>
      <c r="D16" s="223">
        <v>238561.72899999999</v>
      </c>
      <c r="E16" s="256">
        <v>5.8001520888247116E-2</v>
      </c>
      <c r="F16" s="156">
        <v>229874.37400000001</v>
      </c>
      <c r="G16" s="256">
        <v>6.722338883091715E-2</v>
      </c>
      <c r="H16" s="156">
        <v>799809.22900000005</v>
      </c>
      <c r="I16" s="162">
        <v>6.0939544967131179E-2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223">
        <v>0</v>
      </c>
      <c r="E17" s="256">
        <v>0</v>
      </c>
      <c r="F17" s="156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223">
        <v>0</v>
      </c>
      <c r="E18" s="256">
        <v>0</v>
      </c>
      <c r="F18" s="156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0</v>
      </c>
      <c r="C19" s="256">
        <v>0</v>
      </c>
      <c r="D19" s="223">
        <v>0</v>
      </c>
      <c r="E19" s="256">
        <v>0</v>
      </c>
      <c r="F19" s="156">
        <v>0</v>
      </c>
      <c r="G19" s="256">
        <v>0</v>
      </c>
      <c r="H19" s="156">
        <v>0</v>
      </c>
      <c r="I19" s="162">
        <v>0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223">
        <v>0</v>
      </c>
      <c r="E20" s="256">
        <v>0</v>
      </c>
      <c r="F20" s="156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0</v>
      </c>
      <c r="C21" s="256">
        <v>0</v>
      </c>
      <c r="D21" s="223">
        <v>0</v>
      </c>
      <c r="E21" s="256">
        <v>0</v>
      </c>
      <c r="F21" s="156">
        <v>0</v>
      </c>
      <c r="G21" s="256">
        <v>0</v>
      </c>
      <c r="H21" s="156">
        <v>0</v>
      </c>
      <c r="I21" s="162">
        <v>0</v>
      </c>
      <c r="J21" s="84"/>
      <c r="O21" s="100"/>
    </row>
    <row r="22" spans="1:15" x14ac:dyDescent="0.2">
      <c r="A22" s="131" t="s">
        <v>32</v>
      </c>
      <c r="B22" s="223">
        <v>0</v>
      </c>
      <c r="C22" s="256">
        <v>0</v>
      </c>
      <c r="D22" s="223">
        <v>0</v>
      </c>
      <c r="E22" s="256">
        <v>0</v>
      </c>
      <c r="F22" s="156">
        <v>0</v>
      </c>
      <c r="G22" s="256">
        <v>0</v>
      </c>
      <c r="H22" s="156">
        <v>0</v>
      </c>
      <c r="I22" s="162">
        <v>0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223">
        <v>0</v>
      </c>
      <c r="E23" s="256">
        <v>0</v>
      </c>
      <c r="F23" s="156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31.555</v>
      </c>
      <c r="C24" s="256">
        <v>5.673427889625784E-4</v>
      </c>
      <c r="D24" s="223">
        <v>0</v>
      </c>
      <c r="E24" s="256">
        <v>0</v>
      </c>
      <c r="F24" s="156">
        <v>54.432000000000002</v>
      </c>
      <c r="G24" s="256">
        <v>6.670769719470308E-3</v>
      </c>
      <c r="H24" s="156">
        <v>85.986999999999995</v>
      </c>
      <c r="I24" s="162">
        <v>9.6222300852949417E-4</v>
      </c>
      <c r="J24" s="84"/>
      <c r="O24" s="100"/>
    </row>
    <row r="25" spans="1:15" x14ac:dyDescent="0.2">
      <c r="A25" s="131" t="s">
        <v>30</v>
      </c>
      <c r="B25" s="223">
        <v>132588.86999999994</v>
      </c>
      <c r="C25" s="256">
        <v>3.475080679793751E-2</v>
      </c>
      <c r="D25" s="223">
        <v>104699.12699999999</v>
      </c>
      <c r="E25" s="256">
        <v>3.7422162579749195E-2</v>
      </c>
      <c r="F25" s="156">
        <v>77160.095000000001</v>
      </c>
      <c r="G25" s="256">
        <v>3.5970758615675454E-2</v>
      </c>
      <c r="H25" s="156">
        <v>314448.09199999995</v>
      </c>
      <c r="I25" s="162">
        <v>3.5902947141218625E-2</v>
      </c>
      <c r="J25" s="84"/>
      <c r="O25" s="81"/>
    </row>
    <row r="26" spans="1:15" ht="13.5" customHeight="1" x14ac:dyDescent="0.2">
      <c r="A26" s="129" t="s">
        <v>311</v>
      </c>
      <c r="B26" s="221">
        <v>472403.73099999997</v>
      </c>
      <c r="C26" s="255">
        <v>4.0644389081837776E-2</v>
      </c>
      <c r="D26" s="221">
        <v>347182.84100000001</v>
      </c>
      <c r="E26" s="255">
        <v>3.8643925192557965E-2</v>
      </c>
      <c r="F26" s="155">
        <v>318414.80600000004</v>
      </c>
      <c r="G26" s="255">
        <v>4.3956238305112749E-2</v>
      </c>
      <c r="H26" s="155">
        <v>1138001.378</v>
      </c>
      <c r="I26" s="161">
        <v>4.086047725675853E-2</v>
      </c>
      <c r="J26" s="10"/>
      <c r="O26" s="8"/>
    </row>
    <row r="27" spans="1:15" ht="12.75" customHeight="1" x14ac:dyDescent="0.2">
      <c r="A27" s="131" t="s">
        <v>26</v>
      </c>
      <c r="B27" s="223">
        <v>29068.559999999998</v>
      </c>
      <c r="C27" s="256">
        <v>1.3664072938894078E-2</v>
      </c>
      <c r="D27" s="223">
        <v>20183.391000000003</v>
      </c>
      <c r="E27" s="256">
        <v>1.1854730943688602E-2</v>
      </c>
      <c r="F27" s="156">
        <v>17795.571</v>
      </c>
      <c r="G27" s="256">
        <v>1.1474065779478931E-2</v>
      </c>
      <c r="H27" s="156">
        <v>67047.521999999997</v>
      </c>
      <c r="I27" s="162">
        <v>1.2460349426307573E-2</v>
      </c>
      <c r="J27" s="84"/>
      <c r="O27" s="8"/>
    </row>
    <row r="28" spans="1:15" ht="12.75" customHeight="1" x14ac:dyDescent="0.2">
      <c r="A28" s="131" t="s">
        <v>0</v>
      </c>
      <c r="B28" s="223">
        <v>535.59</v>
      </c>
      <c r="C28" s="256">
        <v>1.3508395010106478E-3</v>
      </c>
      <c r="D28" s="223">
        <v>384.37</v>
      </c>
      <c r="E28" s="256">
        <v>1.4410937258385193E-3</v>
      </c>
      <c r="F28" s="156">
        <v>256.5</v>
      </c>
      <c r="G28" s="256">
        <v>9.2524952049710142E-4</v>
      </c>
      <c r="H28" s="156">
        <v>1176.46</v>
      </c>
      <c r="I28" s="162">
        <v>1.2509805072522752E-3</v>
      </c>
      <c r="J28" s="84"/>
      <c r="O28" s="8"/>
    </row>
    <row r="29" spans="1:15" ht="12.75" customHeight="1" x14ac:dyDescent="0.2">
      <c r="A29" s="131" t="s">
        <v>1</v>
      </c>
      <c r="B29" s="223">
        <v>3571.8789999999999</v>
      </c>
      <c r="C29" s="256">
        <v>3.2751280032059196E-2</v>
      </c>
      <c r="D29" s="223">
        <v>3054.9969999999998</v>
      </c>
      <c r="E29" s="256">
        <v>3.4711639391093382E-2</v>
      </c>
      <c r="F29" s="156">
        <v>2625.2039999999997</v>
      </c>
      <c r="G29" s="256">
        <v>3.6711700568348042E-2</v>
      </c>
      <c r="H29" s="156">
        <v>9252.08</v>
      </c>
      <c r="I29" s="162">
        <v>3.4448118088438326E-2</v>
      </c>
      <c r="J29" s="84"/>
      <c r="O29" s="8"/>
    </row>
    <row r="30" spans="1:15" ht="12.75" customHeight="1" x14ac:dyDescent="0.2">
      <c r="A30" s="131" t="s">
        <v>2</v>
      </c>
      <c r="B30" s="223">
        <v>3873.6679999999997</v>
      </c>
      <c r="C30" s="256">
        <v>7.4723069814265408E-2</v>
      </c>
      <c r="D30" s="223">
        <v>2751.7049999999999</v>
      </c>
      <c r="E30" s="256">
        <v>6.856123426242601E-2</v>
      </c>
      <c r="F30" s="156">
        <v>2145.328</v>
      </c>
      <c r="G30" s="256">
        <v>7.5307828535021562E-2</v>
      </c>
      <c r="H30" s="156">
        <v>8770.7009999999991</v>
      </c>
      <c r="I30" s="162">
        <v>7.2808395490158495E-2</v>
      </c>
      <c r="J30" s="84"/>
    </row>
    <row r="31" spans="1:15" x14ac:dyDescent="0.2">
      <c r="A31" s="131" t="s">
        <v>6</v>
      </c>
      <c r="B31" s="223">
        <v>477.39</v>
      </c>
      <c r="C31" s="256">
        <v>6.9404004974106303E-3</v>
      </c>
      <c r="D31" s="223">
        <v>543.62</v>
      </c>
      <c r="E31" s="256">
        <v>9.4313073637601417E-3</v>
      </c>
      <c r="F31" s="156">
        <v>471.43</v>
      </c>
      <c r="G31" s="256">
        <v>8.3497097845764943E-3</v>
      </c>
      <c r="H31" s="156">
        <v>1492.44</v>
      </c>
      <c r="I31" s="162">
        <v>8.1605469226499576E-3</v>
      </c>
      <c r="J31" s="84"/>
    </row>
    <row r="32" spans="1:15" x14ac:dyDescent="0.2">
      <c r="A32" s="131" t="s">
        <v>25</v>
      </c>
      <c r="B32" s="223">
        <v>283615.71600000001</v>
      </c>
      <c r="C32" s="256">
        <v>5.0805629468723974E-2</v>
      </c>
      <c r="D32" s="223">
        <v>207121.31899999999</v>
      </c>
      <c r="E32" s="256">
        <v>4.8537834250598766E-2</v>
      </c>
      <c r="F32" s="156">
        <v>196353.041</v>
      </c>
      <c r="G32" s="256">
        <v>6.0416890643140007E-2</v>
      </c>
      <c r="H32" s="156">
        <v>687090.076</v>
      </c>
      <c r="I32" s="162">
        <v>5.2451421496218627E-2</v>
      </c>
      <c r="J32" s="84"/>
    </row>
    <row r="33" spans="1:10" x14ac:dyDescent="0.2">
      <c r="A33" s="131" t="s">
        <v>5</v>
      </c>
      <c r="B33" s="223">
        <v>122675.92799999997</v>
      </c>
      <c r="C33" s="256">
        <v>4.1204782490857253E-2</v>
      </c>
      <c r="D33" s="223">
        <v>91600.830999999976</v>
      </c>
      <c r="E33" s="256">
        <v>3.935128113059555E-2</v>
      </c>
      <c r="F33" s="156">
        <v>80629.238000000012</v>
      </c>
      <c r="G33" s="256">
        <v>4.4359107856947966E-2</v>
      </c>
      <c r="H33" s="156">
        <v>294905.99699999997</v>
      </c>
      <c r="I33" s="162">
        <v>4.1403995434467357E-2</v>
      </c>
      <c r="J33" s="84"/>
    </row>
    <row r="34" spans="1:10" x14ac:dyDescent="0.2">
      <c r="A34" s="131" t="s">
        <v>3</v>
      </c>
      <c r="B34" s="223">
        <v>28585</v>
      </c>
      <c r="C34" s="256">
        <v>9.2294439441642034E-2</v>
      </c>
      <c r="D34" s="223">
        <v>21542.608</v>
      </c>
      <c r="E34" s="256">
        <v>9.2024116216437718E-2</v>
      </c>
      <c r="F34" s="156">
        <v>18138.493999999999</v>
      </c>
      <c r="G34" s="256">
        <v>9.4634071833245001E-2</v>
      </c>
      <c r="H34" s="156">
        <v>68266.101999999999</v>
      </c>
      <c r="I34" s="162">
        <v>9.2818115941577711E-2</v>
      </c>
      <c r="J34" s="84"/>
    </row>
    <row r="35" spans="1:10" ht="11.45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7.372923069328112E-2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4.1020929410808787E-2</v>
      </c>
      <c r="C39" s="23"/>
      <c r="D39" s="10"/>
      <c r="E39" s="10"/>
      <c r="H39" s="87"/>
    </row>
    <row r="40" spans="1:10" x14ac:dyDescent="0.2">
      <c r="A40" s="10" t="s">
        <v>116</v>
      </c>
      <c r="B40" s="86">
        <f t="shared" si="0"/>
        <v>4.1260696787890301E-2</v>
      </c>
      <c r="C40" s="23"/>
      <c r="D40" s="10"/>
      <c r="E40" s="10"/>
      <c r="H40" s="87"/>
    </row>
    <row r="41" spans="1:10" x14ac:dyDescent="0.2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{DDC7855E-897A-4F10-AF75-4E27822A60E4}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C7855E-897A-4F10-AF75-4E27822A60E4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4"/>
  <dimension ref="A1:O41"/>
  <sheetViews>
    <sheetView showGridLines="0" zoomScaleNormal="100" zoomScaleSheetLayoutView="100" workbookViewId="0">
      <selection activeCell="A7" sqref="A7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261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636.13410000000022</v>
      </c>
      <c r="C7" s="255">
        <v>1.5773373819095059E-2</v>
      </c>
      <c r="D7" s="221">
        <v>636.0907000000002</v>
      </c>
      <c r="E7" s="255">
        <v>1.5772886252246869E-2</v>
      </c>
      <c r="F7" s="155">
        <v>636.0907000000002</v>
      </c>
      <c r="G7" s="255">
        <v>1.630699788434721E-2</v>
      </c>
      <c r="H7" s="155">
        <v>636.0907000000002</v>
      </c>
      <c r="I7" s="160">
        <v>1.630699788434721E-2</v>
      </c>
      <c r="J7" s="10"/>
      <c r="O7" s="55"/>
    </row>
    <row r="8" spans="1:15" x14ac:dyDescent="0.2">
      <c r="A8" s="128" t="s">
        <v>308</v>
      </c>
      <c r="B8" s="221">
        <v>524768.55700000015</v>
      </c>
      <c r="C8" s="255">
        <v>2.7550552393730107E-2</v>
      </c>
      <c r="D8" s="221">
        <v>401502.10200000007</v>
      </c>
      <c r="E8" s="255">
        <v>2.7064983334468863E-2</v>
      </c>
      <c r="F8" s="155">
        <v>349497.98099999991</v>
      </c>
      <c r="G8" s="255">
        <v>2.6733956168599228E-2</v>
      </c>
      <c r="H8" s="155">
        <v>1275768.6400000001</v>
      </c>
      <c r="I8" s="160">
        <v>2.7169790995537783E-2</v>
      </c>
      <c r="J8" s="10"/>
      <c r="O8" s="55"/>
    </row>
    <row r="9" spans="1:15" x14ac:dyDescent="0.2">
      <c r="A9" s="128" t="s">
        <v>309</v>
      </c>
      <c r="B9" s="221">
        <v>279030.08699999994</v>
      </c>
      <c r="C9" s="255">
        <v>2.187794486230444E-2</v>
      </c>
      <c r="D9" s="221">
        <v>212713.549</v>
      </c>
      <c r="E9" s="255">
        <v>2.2067297808566953E-2</v>
      </c>
      <c r="F9" s="155">
        <v>173480.541</v>
      </c>
      <c r="G9" s="255">
        <v>2.1779220387145953E-2</v>
      </c>
      <c r="H9" s="155">
        <v>665224.17699999991</v>
      </c>
      <c r="I9" s="161">
        <v>2.1912164097205301E-2</v>
      </c>
      <c r="J9" s="84"/>
      <c r="O9" s="86"/>
    </row>
    <row r="10" spans="1:15" x14ac:dyDescent="0.2">
      <c r="A10" s="131" t="s">
        <v>40</v>
      </c>
      <c r="B10" s="223">
        <v>120173.98</v>
      </c>
      <c r="C10" s="256">
        <v>8.1526344986602078E-2</v>
      </c>
      <c r="D10" s="223">
        <v>89004.639999999985</v>
      </c>
      <c r="E10" s="256">
        <v>7.6122312209537302E-2</v>
      </c>
      <c r="F10" s="156">
        <v>72938.859999999986</v>
      </c>
      <c r="G10" s="256">
        <v>6.5785528168887511E-2</v>
      </c>
      <c r="H10" s="156">
        <v>282117.48</v>
      </c>
      <c r="I10" s="162">
        <v>7.5190825329061378E-2</v>
      </c>
      <c r="J10" s="84"/>
      <c r="O10" s="100"/>
    </row>
    <row r="11" spans="1:15" x14ac:dyDescent="0.2">
      <c r="A11" s="131" t="s">
        <v>39</v>
      </c>
      <c r="B11" s="223">
        <v>7177.3320000000003</v>
      </c>
      <c r="C11" s="256">
        <v>0.11561992197780208</v>
      </c>
      <c r="D11" s="223">
        <v>7391.295000000001</v>
      </c>
      <c r="E11" s="256">
        <v>0.14008510792500392</v>
      </c>
      <c r="F11" s="156">
        <v>5970.1230000000005</v>
      </c>
      <c r="G11" s="256">
        <v>0.12033476077922271</v>
      </c>
      <c r="H11" s="156">
        <v>20538.75</v>
      </c>
      <c r="I11" s="162">
        <v>0.1248917164267412</v>
      </c>
      <c r="J11" s="84"/>
      <c r="O11" s="100"/>
    </row>
    <row r="12" spans="1:15" x14ac:dyDescent="0.2">
      <c r="A12" s="131" t="s">
        <v>38</v>
      </c>
      <c r="B12" s="223">
        <v>0</v>
      </c>
      <c r="C12" s="256">
        <v>0</v>
      </c>
      <c r="D12" s="223">
        <v>0</v>
      </c>
      <c r="E12" s="256">
        <v>0</v>
      </c>
      <c r="F12" s="156">
        <v>0</v>
      </c>
      <c r="G12" s="256">
        <v>0</v>
      </c>
      <c r="H12" s="156">
        <v>0</v>
      </c>
      <c r="I12" s="162">
        <v>0</v>
      </c>
      <c r="J12" s="84"/>
      <c r="O12" s="100"/>
    </row>
    <row r="13" spans="1:15" x14ac:dyDescent="0.2">
      <c r="A13" s="131" t="s">
        <v>60</v>
      </c>
      <c r="B13" s="223">
        <v>9.3699999999999992</v>
      </c>
      <c r="C13" s="256">
        <v>8.1320146220045207E-3</v>
      </c>
      <c r="D13" s="223">
        <v>16.920000000000002</v>
      </c>
      <c r="E13" s="256">
        <v>8.8227380522815022E-3</v>
      </c>
      <c r="F13" s="156">
        <v>113.10000000000001</v>
      </c>
      <c r="G13" s="256">
        <v>2.8678012104098909E-2</v>
      </c>
      <c r="H13" s="156">
        <v>139.39000000000001</v>
      </c>
      <c r="I13" s="162">
        <v>1.987368894105275E-2</v>
      </c>
      <c r="J13" s="84"/>
      <c r="O13" s="100"/>
    </row>
    <row r="14" spans="1:15" x14ac:dyDescent="0.2">
      <c r="A14" s="131" t="s">
        <v>61</v>
      </c>
      <c r="B14" s="223">
        <v>519.3599999999999</v>
      </c>
      <c r="C14" s="256">
        <v>0.19427477446642327</v>
      </c>
      <c r="D14" s="223">
        <v>323.416</v>
      </c>
      <c r="E14" s="256">
        <v>0.13252244861833537</v>
      </c>
      <c r="F14" s="156">
        <v>528.64499999999998</v>
      </c>
      <c r="G14" s="256">
        <v>0.18390652249010359</v>
      </c>
      <c r="H14" s="156">
        <v>1371.4209999999998</v>
      </c>
      <c r="I14" s="162">
        <v>0.17167827528191157</v>
      </c>
      <c r="J14" s="84"/>
      <c r="O14" s="100"/>
    </row>
    <row r="15" spans="1:15" x14ac:dyDescent="0.2">
      <c r="A15" s="131" t="s">
        <v>62</v>
      </c>
      <c r="B15" s="223">
        <v>3.6</v>
      </c>
      <c r="C15" s="256">
        <v>9.2828962636342549E-2</v>
      </c>
      <c r="D15" s="223">
        <v>5.0999999999999996</v>
      </c>
      <c r="E15" s="256">
        <v>0.16506456937566752</v>
      </c>
      <c r="F15" s="156">
        <v>14.2</v>
      </c>
      <c r="G15" s="256">
        <v>0.35303184745046368</v>
      </c>
      <c r="H15" s="156">
        <v>22.9</v>
      </c>
      <c r="I15" s="162">
        <v>0.20836935059735581</v>
      </c>
      <c r="J15" s="84"/>
      <c r="O15" s="100"/>
    </row>
    <row r="16" spans="1:15" x14ac:dyDescent="0.2">
      <c r="A16" s="131" t="s">
        <v>37</v>
      </c>
      <c r="B16" s="223">
        <v>41429.209000000003</v>
      </c>
      <c r="C16" s="256">
        <v>7.4085915992802981E-3</v>
      </c>
      <c r="D16" s="223">
        <v>32136.178</v>
      </c>
      <c r="E16" s="256">
        <v>7.8132699966113484E-3</v>
      </c>
      <c r="F16" s="156">
        <v>26122.09</v>
      </c>
      <c r="G16" s="256">
        <v>7.6390220562219443E-3</v>
      </c>
      <c r="H16" s="156">
        <v>99687.476999999999</v>
      </c>
      <c r="I16" s="162">
        <v>7.5954480981631116E-3</v>
      </c>
      <c r="J16" s="84"/>
      <c r="O16" s="100"/>
    </row>
    <row r="17" spans="1:15" x14ac:dyDescent="0.2">
      <c r="A17" s="131" t="s">
        <v>72</v>
      </c>
      <c r="B17" s="223">
        <v>6806.81</v>
      </c>
      <c r="C17" s="256">
        <v>5.3624252168171682E-2</v>
      </c>
      <c r="D17" s="223">
        <v>5908.84</v>
      </c>
      <c r="E17" s="256">
        <v>5.1976675747803992E-2</v>
      </c>
      <c r="F17" s="156">
        <v>5269.31</v>
      </c>
      <c r="G17" s="256">
        <v>4.3541960238092509E-2</v>
      </c>
      <c r="H17" s="156">
        <v>17984.960000000003</v>
      </c>
      <c r="I17" s="162">
        <v>4.9732402578126861E-2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223">
        <v>0</v>
      </c>
      <c r="E18" s="256">
        <v>0</v>
      </c>
      <c r="F18" s="156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944.70100000000002</v>
      </c>
      <c r="C19" s="256">
        <v>7.7337699780148155E-3</v>
      </c>
      <c r="D19" s="223">
        <v>1019.903</v>
      </c>
      <c r="E19" s="256">
        <v>8.5578834858205128E-3</v>
      </c>
      <c r="F19" s="156">
        <v>1333.549</v>
      </c>
      <c r="G19" s="256">
        <v>1.3492120840363024E-2</v>
      </c>
      <c r="H19" s="156">
        <v>3298.1530000000002</v>
      </c>
      <c r="I19" s="162">
        <v>9.6956357461365598E-3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223">
        <v>0</v>
      </c>
      <c r="E20" s="256">
        <v>0</v>
      </c>
      <c r="F20" s="156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1177.232</v>
      </c>
      <c r="C21" s="256">
        <v>3.1334833171316441E-3</v>
      </c>
      <c r="D21" s="223">
        <v>930.93399999999997</v>
      </c>
      <c r="E21" s="256">
        <v>2.8592916682273328E-3</v>
      </c>
      <c r="F21" s="156">
        <v>1268.31</v>
      </c>
      <c r="G21" s="256">
        <v>4.3069854137650363E-3</v>
      </c>
      <c r="H21" s="156">
        <v>3376.4760000000001</v>
      </c>
      <c r="I21" s="162">
        <v>3.3908742522598379E-3</v>
      </c>
      <c r="J21" s="84"/>
      <c r="O21" s="100"/>
    </row>
    <row r="22" spans="1:15" x14ac:dyDescent="0.2">
      <c r="A22" s="131" t="s">
        <v>32</v>
      </c>
      <c r="B22" s="223">
        <v>0</v>
      </c>
      <c r="C22" s="256">
        <v>0</v>
      </c>
      <c r="D22" s="223">
        <v>0</v>
      </c>
      <c r="E22" s="256">
        <v>0</v>
      </c>
      <c r="F22" s="156">
        <v>0</v>
      </c>
      <c r="G22" s="256">
        <v>0</v>
      </c>
      <c r="H22" s="156">
        <v>0</v>
      </c>
      <c r="I22" s="162">
        <v>0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223">
        <v>0</v>
      </c>
      <c r="E23" s="256">
        <v>0</v>
      </c>
      <c r="F23" s="156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30</v>
      </c>
      <c r="C24" s="256">
        <v>5.3938468289898124E-4</v>
      </c>
      <c r="D24" s="223">
        <v>23</v>
      </c>
      <c r="E24" s="256">
        <v>8.9899410377128016E-4</v>
      </c>
      <c r="F24" s="156">
        <v>108.6</v>
      </c>
      <c r="G24" s="256">
        <v>1.3309185617549886E-2</v>
      </c>
      <c r="H24" s="156">
        <v>161.6</v>
      </c>
      <c r="I24" s="162">
        <v>1.8083575212342129E-3</v>
      </c>
      <c r="J24" s="84"/>
      <c r="O24" s="100"/>
    </row>
    <row r="25" spans="1:15" x14ac:dyDescent="0.2">
      <c r="A25" s="131" t="s">
        <v>30</v>
      </c>
      <c r="B25" s="223">
        <v>100758.49299999999</v>
      </c>
      <c r="C25" s="256">
        <v>2.6408241683440997E-2</v>
      </c>
      <c r="D25" s="223">
        <v>75953.323000000019</v>
      </c>
      <c r="E25" s="256">
        <v>2.7147672413526475E-2</v>
      </c>
      <c r="F25" s="156">
        <v>59813.753999999994</v>
      </c>
      <c r="G25" s="256">
        <v>2.7884181674885072E-2</v>
      </c>
      <c r="H25" s="156">
        <v>236525.56999999998</v>
      </c>
      <c r="I25" s="162">
        <v>2.7005935966234476E-2</v>
      </c>
      <c r="J25" s="84"/>
      <c r="O25" s="81"/>
    </row>
    <row r="26" spans="1:15" ht="13.5" customHeight="1" x14ac:dyDescent="0.2">
      <c r="A26" s="129" t="s">
        <v>311</v>
      </c>
      <c r="B26" s="221">
        <v>261589.03800000003</v>
      </c>
      <c r="C26" s="255">
        <v>2.2506440873168394E-2</v>
      </c>
      <c r="D26" s="221">
        <v>192676.497</v>
      </c>
      <c r="E26" s="255">
        <v>2.1446267663994715E-2</v>
      </c>
      <c r="F26" s="155">
        <v>158527.36100000003</v>
      </c>
      <c r="G26" s="255">
        <v>2.1884241331405416E-2</v>
      </c>
      <c r="H26" s="155">
        <v>612792.89600000007</v>
      </c>
      <c r="I26" s="161">
        <v>2.2002618515380386E-2</v>
      </c>
      <c r="J26" s="10"/>
      <c r="O26" s="8"/>
    </row>
    <row r="27" spans="1:15" ht="12.75" customHeight="1" x14ac:dyDescent="0.2">
      <c r="A27" s="131" t="s">
        <v>26</v>
      </c>
      <c r="B27" s="223">
        <v>23281.581000000002</v>
      </c>
      <c r="C27" s="256">
        <v>1.0943824562233924E-2</v>
      </c>
      <c r="D27" s="223">
        <v>18305.41</v>
      </c>
      <c r="E27" s="256">
        <v>1.075169729228883E-2</v>
      </c>
      <c r="F27" s="156">
        <v>16271.227000000001</v>
      </c>
      <c r="G27" s="256">
        <v>1.0491213173819128E-2</v>
      </c>
      <c r="H27" s="156">
        <v>57858.218000000001</v>
      </c>
      <c r="I27" s="162">
        <v>1.0752576560002896E-2</v>
      </c>
      <c r="J27" s="84"/>
      <c r="O27" s="8"/>
    </row>
    <row r="28" spans="1:15" ht="12.75" customHeight="1" x14ac:dyDescent="0.2">
      <c r="A28" s="131" t="s">
        <v>0</v>
      </c>
      <c r="B28" s="223">
        <v>7067.8060000000005</v>
      </c>
      <c r="C28" s="256">
        <v>1.7826082507664563E-2</v>
      </c>
      <c r="D28" s="223">
        <v>6111.4380000000001</v>
      </c>
      <c r="E28" s="256">
        <v>2.2913221525225975E-2</v>
      </c>
      <c r="F28" s="156">
        <v>5440.6260000000002</v>
      </c>
      <c r="G28" s="256">
        <v>1.9625483811711746E-2</v>
      </c>
      <c r="H28" s="156">
        <v>18619.870000000003</v>
      </c>
      <c r="I28" s="162">
        <v>1.979930844871175E-2</v>
      </c>
      <c r="J28" s="84"/>
      <c r="O28" s="8"/>
    </row>
    <row r="29" spans="1:15" ht="12.75" customHeight="1" x14ac:dyDescent="0.2">
      <c r="A29" s="131" t="s">
        <v>1</v>
      </c>
      <c r="B29" s="223">
        <v>635.63</v>
      </c>
      <c r="C29" s="256">
        <v>5.8282198604089862E-3</v>
      </c>
      <c r="D29" s="223">
        <v>448.90999999999997</v>
      </c>
      <c r="E29" s="256">
        <v>5.1006276075085278E-3</v>
      </c>
      <c r="F29" s="156">
        <v>299.03999999999996</v>
      </c>
      <c r="G29" s="256">
        <v>4.1818719375556332E-3</v>
      </c>
      <c r="H29" s="156">
        <v>1383.58</v>
      </c>
      <c r="I29" s="162">
        <v>5.1514607769065444E-3</v>
      </c>
      <c r="J29" s="84"/>
      <c r="O29" s="8"/>
    </row>
    <row r="30" spans="1:15" ht="12.75" customHeight="1" x14ac:dyDescent="0.2">
      <c r="A30" s="131" t="s">
        <v>2</v>
      </c>
      <c r="B30" s="223">
        <v>1410.38</v>
      </c>
      <c r="C30" s="256">
        <v>2.720623533164011E-2</v>
      </c>
      <c r="D30" s="223">
        <v>842.07999999999993</v>
      </c>
      <c r="E30" s="256">
        <v>2.098118953438094E-2</v>
      </c>
      <c r="F30" s="156">
        <v>537.76</v>
      </c>
      <c r="G30" s="256">
        <v>1.8877084470530003E-2</v>
      </c>
      <c r="H30" s="156">
        <v>2790.2200000000003</v>
      </c>
      <c r="I30" s="162">
        <v>2.3162509047401119E-2</v>
      </c>
      <c r="J30" s="84"/>
    </row>
    <row r="31" spans="1:15" x14ac:dyDescent="0.2">
      <c r="A31" s="131" t="s">
        <v>6</v>
      </c>
      <c r="B31" s="223">
        <v>10152.746000000001</v>
      </c>
      <c r="C31" s="256">
        <v>0.14760284754285552</v>
      </c>
      <c r="D31" s="223">
        <v>8188.4539999999997</v>
      </c>
      <c r="E31" s="256">
        <v>0.14206215096576871</v>
      </c>
      <c r="F31" s="156">
        <v>7786.4229999999998</v>
      </c>
      <c r="G31" s="256">
        <v>0.13790885669124039</v>
      </c>
      <c r="H31" s="156">
        <v>26127.623</v>
      </c>
      <c r="I31" s="162">
        <v>0.14286382934577488</v>
      </c>
      <c r="J31" s="84"/>
    </row>
    <row r="32" spans="1:15" x14ac:dyDescent="0.2">
      <c r="A32" s="131" t="s">
        <v>25</v>
      </c>
      <c r="B32" s="223">
        <v>151027.81500000003</v>
      </c>
      <c r="C32" s="256">
        <v>2.7054435898612166E-2</v>
      </c>
      <c r="D32" s="223">
        <v>110714.77</v>
      </c>
      <c r="E32" s="256">
        <v>2.5945446761823514E-2</v>
      </c>
      <c r="F32" s="156">
        <v>91415.888000000021</v>
      </c>
      <c r="G32" s="256">
        <v>2.8128231068962849E-2</v>
      </c>
      <c r="H32" s="156">
        <v>353158.47300000006</v>
      </c>
      <c r="I32" s="162">
        <v>2.6959585896105927E-2</v>
      </c>
      <c r="J32" s="84"/>
    </row>
    <row r="33" spans="1:10" x14ac:dyDescent="0.2">
      <c r="A33" s="131" t="s">
        <v>5</v>
      </c>
      <c r="B33" s="223">
        <v>60391.445999999996</v>
      </c>
      <c r="C33" s="256">
        <v>2.0284471756662412E-2</v>
      </c>
      <c r="D33" s="223">
        <v>41657.002</v>
      </c>
      <c r="E33" s="256">
        <v>1.7895649841427549E-2</v>
      </c>
      <c r="F33" s="156">
        <v>31607.310000000005</v>
      </c>
      <c r="G33" s="256">
        <v>1.7389127171932223E-2</v>
      </c>
      <c r="H33" s="156">
        <v>133655.758</v>
      </c>
      <c r="I33" s="162">
        <v>1.8764902885383759E-2</v>
      </c>
      <c r="J33" s="84"/>
    </row>
    <row r="34" spans="1:10" x14ac:dyDescent="0.2">
      <c r="A34" s="131" t="s">
        <v>3</v>
      </c>
      <c r="B34" s="223">
        <v>7621.634</v>
      </c>
      <c r="C34" s="256">
        <v>2.4608516272848002E-2</v>
      </c>
      <c r="D34" s="223">
        <v>6408.4330000000009</v>
      </c>
      <c r="E34" s="256">
        <v>2.7375069126136201E-2</v>
      </c>
      <c r="F34" s="156">
        <v>5169.0869999999995</v>
      </c>
      <c r="G34" s="256">
        <v>2.6968708122641984E-2</v>
      </c>
      <c r="H34" s="156">
        <v>19199.154000000002</v>
      </c>
      <c r="I34" s="162">
        <v>2.6104160772973471E-2</v>
      </c>
      <c r="J34" s="84"/>
    </row>
    <row r="35" spans="1:10" ht="11.45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1.630699788434721E-2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2.7169790995537783E-2</v>
      </c>
      <c r="C39" s="23"/>
      <c r="D39" s="10"/>
      <c r="E39" s="10"/>
      <c r="H39" s="87"/>
    </row>
    <row r="40" spans="1:10" x14ac:dyDescent="0.2">
      <c r="A40" s="10" t="s">
        <v>116</v>
      </c>
      <c r="B40" s="86">
        <f t="shared" si="0"/>
        <v>2.1912164097205301E-2</v>
      </c>
      <c r="C40" s="23"/>
      <c r="D40" s="10"/>
      <c r="E40" s="10"/>
      <c r="H40" s="87"/>
    </row>
    <row r="41" spans="1:10" x14ac:dyDescent="0.2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I10:I25 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{5A266521-9702-49CC-8735-2801FAA5A20F}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266521-9702-49CC-8735-2801FAA5A20F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I10:I25 C10:C25 C27:C34 E10:E25 E27:E34 G10:G25 G27:G34 I10:I25 I27:I34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5"/>
  <dimension ref="A1:O42"/>
  <sheetViews>
    <sheetView showGridLines="0" zoomScaleNormal="100" zoomScaleSheetLayoutView="100" workbookViewId="0">
      <selection activeCell="Q18" sqref="Q18"/>
    </sheetView>
  </sheetViews>
  <sheetFormatPr defaultColWidth="9.140625" defaultRowHeight="12" x14ac:dyDescent="0.2"/>
  <cols>
    <col min="1" max="1" width="33.2851562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262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947.60409999999956</v>
      </c>
      <c r="C7" s="255">
        <v>2.3496482426908296E-2</v>
      </c>
      <c r="D7" s="221">
        <v>960.89409999999964</v>
      </c>
      <c r="E7" s="255">
        <v>2.382690603675721E-2</v>
      </c>
      <c r="F7" s="155">
        <v>960.89409999999964</v>
      </c>
      <c r="G7" s="255">
        <v>2.4633748073634321E-2</v>
      </c>
      <c r="H7" s="155">
        <v>960.89409999999964</v>
      </c>
      <c r="I7" s="160">
        <v>2.4633748073634321E-2</v>
      </c>
      <c r="J7" s="10"/>
      <c r="O7" s="55"/>
    </row>
    <row r="8" spans="1:15" x14ac:dyDescent="0.2">
      <c r="A8" s="128" t="s">
        <v>308</v>
      </c>
      <c r="B8" s="221">
        <v>629723.61899999995</v>
      </c>
      <c r="C8" s="255">
        <v>3.3060733779498967E-2</v>
      </c>
      <c r="D8" s="221">
        <v>431313.27100000007</v>
      </c>
      <c r="E8" s="255">
        <v>2.9074533939925054E-2</v>
      </c>
      <c r="F8" s="155">
        <v>370525.75000000006</v>
      </c>
      <c r="G8" s="255">
        <v>2.8342421697243967E-2</v>
      </c>
      <c r="H8" s="155">
        <v>1431562.6400000001</v>
      </c>
      <c r="I8" s="160">
        <v>3.0487704828534034E-2</v>
      </c>
      <c r="J8" s="10"/>
      <c r="O8" s="55"/>
    </row>
    <row r="9" spans="1:15" x14ac:dyDescent="0.2">
      <c r="A9" s="128" t="s">
        <v>309</v>
      </c>
      <c r="B9" s="221">
        <v>415327.28600000002</v>
      </c>
      <c r="C9" s="255">
        <v>3.2564615381131097E-2</v>
      </c>
      <c r="D9" s="221">
        <v>334845.44900000002</v>
      </c>
      <c r="E9" s="255">
        <v>3.4737487469245869E-2</v>
      </c>
      <c r="F9" s="155">
        <v>278873.28500000003</v>
      </c>
      <c r="G9" s="255">
        <v>3.501051298947911E-2</v>
      </c>
      <c r="H9" s="155">
        <v>1029046.0200000001</v>
      </c>
      <c r="I9" s="161">
        <v>3.389628043211667E-2</v>
      </c>
      <c r="J9" s="84"/>
      <c r="O9" s="86"/>
    </row>
    <row r="10" spans="1:15" x14ac:dyDescent="0.2">
      <c r="A10" s="131" t="s">
        <v>40</v>
      </c>
      <c r="B10" s="223">
        <v>76573.38</v>
      </c>
      <c r="C10" s="256">
        <v>5.1947582951568858E-2</v>
      </c>
      <c r="D10" s="223">
        <v>95596.58</v>
      </c>
      <c r="E10" s="256">
        <v>8.1760149908184684E-2</v>
      </c>
      <c r="F10" s="156">
        <v>114312.06</v>
      </c>
      <c r="G10" s="256">
        <v>0.10310113488438893</v>
      </c>
      <c r="H10" s="156">
        <v>286482.02</v>
      </c>
      <c r="I10" s="162">
        <v>7.6354076059862261E-2</v>
      </c>
      <c r="J10" s="84"/>
      <c r="O10" s="100"/>
    </row>
    <row r="11" spans="1:15" x14ac:dyDescent="0.2">
      <c r="A11" s="131" t="s">
        <v>39</v>
      </c>
      <c r="B11" s="223">
        <v>6599</v>
      </c>
      <c r="C11" s="256">
        <v>0.10630354916444104</v>
      </c>
      <c r="D11" s="223">
        <v>4017</v>
      </c>
      <c r="E11" s="256">
        <v>7.613305632297733E-2</v>
      </c>
      <c r="F11" s="156">
        <v>3715</v>
      </c>
      <c r="G11" s="256">
        <v>7.4880138364789531E-2</v>
      </c>
      <c r="H11" s="156">
        <v>14331</v>
      </c>
      <c r="I11" s="162">
        <v>8.7143725305173309E-2</v>
      </c>
      <c r="J11" s="84"/>
      <c r="O11" s="100"/>
    </row>
    <row r="12" spans="1:15" x14ac:dyDescent="0.2">
      <c r="A12" s="131" t="s">
        <v>38</v>
      </c>
      <c r="B12" s="223">
        <v>0</v>
      </c>
      <c r="C12" s="256">
        <v>0</v>
      </c>
      <c r="D12" s="223">
        <v>0</v>
      </c>
      <c r="E12" s="256">
        <v>0</v>
      </c>
      <c r="F12" s="156">
        <v>382.86</v>
      </c>
      <c r="G12" s="256">
        <v>7.3867724471929114E-4</v>
      </c>
      <c r="H12" s="156">
        <v>382.86</v>
      </c>
      <c r="I12" s="162">
        <v>1.7996035702621299E-4</v>
      </c>
      <c r="J12" s="84"/>
      <c r="O12" s="100"/>
    </row>
    <row r="13" spans="1:15" x14ac:dyDescent="0.2">
      <c r="A13" s="131" t="s">
        <v>60</v>
      </c>
      <c r="B13" s="223">
        <v>0</v>
      </c>
      <c r="C13" s="256">
        <v>0</v>
      </c>
      <c r="D13" s="223">
        <v>0</v>
      </c>
      <c r="E13" s="256">
        <v>0</v>
      </c>
      <c r="F13" s="156">
        <v>74.5</v>
      </c>
      <c r="G13" s="256">
        <v>1.8890467743195125E-2</v>
      </c>
      <c r="H13" s="156">
        <v>74.5</v>
      </c>
      <c r="I13" s="162">
        <v>1.062192285033668E-2</v>
      </c>
      <c r="J13" s="84"/>
      <c r="O13" s="100"/>
    </row>
    <row r="14" spans="1:15" x14ac:dyDescent="0.2">
      <c r="A14" s="131" t="s">
        <v>61</v>
      </c>
      <c r="B14" s="223">
        <v>0</v>
      </c>
      <c r="C14" s="256">
        <v>0</v>
      </c>
      <c r="D14" s="223">
        <v>0</v>
      </c>
      <c r="E14" s="256">
        <v>0</v>
      </c>
      <c r="F14" s="156">
        <v>0</v>
      </c>
      <c r="G14" s="256">
        <v>0</v>
      </c>
      <c r="H14" s="156">
        <v>0</v>
      </c>
      <c r="I14" s="162">
        <v>0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223">
        <v>0</v>
      </c>
      <c r="E15" s="256">
        <v>0</v>
      </c>
      <c r="F15" s="156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179195.63</v>
      </c>
      <c r="C16" s="256">
        <v>3.2044716061215187E-2</v>
      </c>
      <c r="D16" s="223">
        <v>111191.24</v>
      </c>
      <c r="E16" s="256">
        <v>2.7033929777772941E-2</v>
      </c>
      <c r="F16" s="156">
        <v>61206.9</v>
      </c>
      <c r="G16" s="256">
        <v>1.7899060109392892E-2</v>
      </c>
      <c r="H16" s="156">
        <v>351593.77</v>
      </c>
      <c r="I16" s="162">
        <v>2.6788843614454189E-2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223">
        <v>0</v>
      </c>
      <c r="E17" s="256">
        <v>0</v>
      </c>
      <c r="F17" s="156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223">
        <v>0</v>
      </c>
      <c r="E18" s="256">
        <v>0</v>
      </c>
      <c r="F18" s="156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0</v>
      </c>
      <c r="C19" s="256">
        <v>0</v>
      </c>
      <c r="D19" s="223">
        <v>0</v>
      </c>
      <c r="E19" s="256">
        <v>0</v>
      </c>
      <c r="F19" s="156">
        <v>0</v>
      </c>
      <c r="G19" s="256">
        <v>0</v>
      </c>
      <c r="H19" s="156">
        <v>0</v>
      </c>
      <c r="I19" s="162">
        <v>0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223">
        <v>0</v>
      </c>
      <c r="E20" s="256">
        <v>0</v>
      </c>
      <c r="F20" s="156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0</v>
      </c>
      <c r="C21" s="256">
        <v>0</v>
      </c>
      <c r="D21" s="223">
        <v>0</v>
      </c>
      <c r="E21" s="256">
        <v>0</v>
      </c>
      <c r="F21" s="156">
        <v>0</v>
      </c>
      <c r="G21" s="256">
        <v>0</v>
      </c>
      <c r="H21" s="156">
        <v>0</v>
      </c>
      <c r="I21" s="162">
        <v>0</v>
      </c>
      <c r="J21" s="84"/>
      <c r="O21" s="100"/>
    </row>
    <row r="22" spans="1:15" x14ac:dyDescent="0.2">
      <c r="A22" s="131" t="s">
        <v>32</v>
      </c>
      <c r="B22" s="223">
        <v>0</v>
      </c>
      <c r="C22" s="256">
        <v>0</v>
      </c>
      <c r="D22" s="223">
        <v>0</v>
      </c>
      <c r="E22" s="256">
        <v>0</v>
      </c>
      <c r="F22" s="156">
        <v>0</v>
      </c>
      <c r="G22" s="256">
        <v>0</v>
      </c>
      <c r="H22" s="156">
        <v>0</v>
      </c>
      <c r="I22" s="162">
        <v>0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223">
        <v>0</v>
      </c>
      <c r="E23" s="256">
        <v>0</v>
      </c>
      <c r="F23" s="156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7924.8</v>
      </c>
      <c r="C24" s="256">
        <v>0.14248385783459488</v>
      </c>
      <c r="D24" s="223">
        <v>2547.3000000000002</v>
      </c>
      <c r="E24" s="256">
        <v>9.9565551327677498E-2</v>
      </c>
      <c r="F24" s="156">
        <v>274</v>
      </c>
      <c r="G24" s="256">
        <v>3.3579344928256621E-2</v>
      </c>
      <c r="H24" s="156">
        <v>10746.1</v>
      </c>
      <c r="I24" s="162">
        <v>0.12025241806271644</v>
      </c>
      <c r="J24" s="84"/>
      <c r="O24" s="100"/>
    </row>
    <row r="25" spans="1:15" x14ac:dyDescent="0.2">
      <c r="A25" s="131" t="s">
        <v>30</v>
      </c>
      <c r="B25" s="223">
        <v>145034.47600000002</v>
      </c>
      <c r="C25" s="256">
        <v>3.8012731042327358E-2</v>
      </c>
      <c r="D25" s="223">
        <v>121493.32900000001</v>
      </c>
      <c r="E25" s="256">
        <v>4.3424842598668072E-2</v>
      </c>
      <c r="F25" s="156">
        <v>98907.965000000011</v>
      </c>
      <c r="G25" s="256">
        <v>4.6109255492527271E-2</v>
      </c>
      <c r="H25" s="156">
        <v>365435.77000000008</v>
      </c>
      <c r="I25" s="162">
        <v>4.1724600872504361E-2</v>
      </c>
      <c r="J25" s="84"/>
      <c r="O25" s="81"/>
    </row>
    <row r="26" spans="1:15" ht="13.5" customHeight="1" x14ac:dyDescent="0.2">
      <c r="A26" s="129" t="s">
        <v>312</v>
      </c>
      <c r="B26" s="221">
        <v>174274.30900000001</v>
      </c>
      <c r="C26" s="255"/>
      <c r="D26" s="221">
        <v>157026.83200000002</v>
      </c>
      <c r="E26" s="255"/>
      <c r="F26" s="155">
        <v>117594.13400000001</v>
      </c>
      <c r="G26" s="255"/>
      <c r="H26" s="155">
        <v>448895.27500000008</v>
      </c>
      <c r="I26" s="161"/>
      <c r="J26" s="10"/>
      <c r="O26" s="8"/>
    </row>
    <row r="27" spans="1:15" ht="13.5" customHeight="1" x14ac:dyDescent="0.2">
      <c r="A27" s="129" t="s">
        <v>311</v>
      </c>
      <c r="B27" s="221">
        <v>546777.375</v>
      </c>
      <c r="C27" s="255">
        <v>4.7043304089920322E-2</v>
      </c>
      <c r="D27" s="221">
        <v>430937.37900000002</v>
      </c>
      <c r="E27" s="255">
        <v>4.7966402339431856E-2</v>
      </c>
      <c r="F27" s="155">
        <v>349945.68300000002</v>
      </c>
      <c r="G27" s="255">
        <v>4.8308984211599265E-2</v>
      </c>
      <c r="H27" s="155">
        <v>1327660.4369999999</v>
      </c>
      <c r="I27" s="161">
        <v>4.767027539639463E-2</v>
      </c>
      <c r="J27" s="10"/>
      <c r="O27" s="8"/>
    </row>
    <row r="28" spans="1:15" ht="12.75" customHeight="1" x14ac:dyDescent="0.2">
      <c r="A28" s="131" t="s">
        <v>26</v>
      </c>
      <c r="B28" s="223">
        <v>77913.421000000002</v>
      </c>
      <c r="C28" s="256">
        <v>3.6624265786222694E-2</v>
      </c>
      <c r="D28" s="223">
        <v>70021.491999999998</v>
      </c>
      <c r="E28" s="256">
        <v>4.1127179666471496E-2</v>
      </c>
      <c r="F28" s="156">
        <v>63487.09</v>
      </c>
      <c r="G28" s="256">
        <v>4.0934626194781776E-2</v>
      </c>
      <c r="H28" s="156">
        <v>211422.003</v>
      </c>
      <c r="I28" s="162">
        <v>3.9291415330604589E-2</v>
      </c>
      <c r="J28" s="84"/>
      <c r="O28" s="8"/>
    </row>
    <row r="29" spans="1:15" ht="12.75" customHeight="1" x14ac:dyDescent="0.2">
      <c r="A29" s="131" t="s">
        <v>0</v>
      </c>
      <c r="B29" s="223">
        <v>50928.89</v>
      </c>
      <c r="C29" s="256">
        <v>0.12845041235763582</v>
      </c>
      <c r="D29" s="223">
        <v>45755.64</v>
      </c>
      <c r="E29" s="256">
        <v>0.17154867894405387</v>
      </c>
      <c r="F29" s="156">
        <v>43575.94</v>
      </c>
      <c r="G29" s="256">
        <v>0.1571875929442903</v>
      </c>
      <c r="H29" s="156">
        <v>140260.47</v>
      </c>
      <c r="I29" s="162">
        <v>0.14914498912673829</v>
      </c>
      <c r="J29" s="84"/>
      <c r="O29" s="8"/>
    </row>
    <row r="30" spans="1:15" ht="12.75" customHeight="1" x14ac:dyDescent="0.2">
      <c r="A30" s="131" t="s">
        <v>1</v>
      </c>
      <c r="B30" s="223">
        <v>3108.6</v>
      </c>
      <c r="C30" s="256">
        <v>2.8503381303694564E-2</v>
      </c>
      <c r="D30" s="223">
        <v>2529.5</v>
      </c>
      <c r="E30" s="256">
        <v>2.8740811149657663E-2</v>
      </c>
      <c r="F30" s="156">
        <v>2232.6</v>
      </c>
      <c r="G30" s="256">
        <v>3.1221399437488993E-2</v>
      </c>
      <c r="H30" s="156">
        <v>7870.7000000000007</v>
      </c>
      <c r="I30" s="162">
        <v>2.9304848535537043E-2</v>
      </c>
      <c r="J30" s="84"/>
      <c r="O30" s="8"/>
    </row>
    <row r="31" spans="1:15" ht="12.75" customHeight="1" x14ac:dyDescent="0.2">
      <c r="A31" s="131" t="s">
        <v>2</v>
      </c>
      <c r="B31" s="223">
        <v>1191</v>
      </c>
      <c r="C31" s="256">
        <v>2.2974394333430258E-2</v>
      </c>
      <c r="D31" s="223">
        <v>994</v>
      </c>
      <c r="E31" s="256">
        <v>2.4766414589082571E-2</v>
      </c>
      <c r="F31" s="156">
        <v>664</v>
      </c>
      <c r="G31" s="256">
        <v>2.3308509536655614E-2</v>
      </c>
      <c r="H31" s="156">
        <v>2849</v>
      </c>
      <c r="I31" s="162">
        <v>2.3650460636095282E-2</v>
      </c>
      <c r="J31" s="84"/>
    </row>
    <row r="32" spans="1:15" x14ac:dyDescent="0.2">
      <c r="A32" s="131" t="s">
        <v>6</v>
      </c>
      <c r="B32" s="223">
        <v>196</v>
      </c>
      <c r="C32" s="256">
        <v>2.8494909769632452E-3</v>
      </c>
      <c r="D32" s="223">
        <v>154</v>
      </c>
      <c r="E32" s="256">
        <v>2.6717584599887088E-3</v>
      </c>
      <c r="F32" s="156">
        <v>88</v>
      </c>
      <c r="G32" s="256">
        <v>1.5586077700670972E-3</v>
      </c>
      <c r="H32" s="156">
        <v>438</v>
      </c>
      <c r="I32" s="162">
        <v>2.3949502506772011E-3</v>
      </c>
      <c r="J32" s="84"/>
    </row>
    <row r="33" spans="1:10" x14ac:dyDescent="0.2">
      <c r="A33" s="131" t="s">
        <v>25</v>
      </c>
      <c r="B33" s="223">
        <v>253071.546</v>
      </c>
      <c r="C33" s="256">
        <v>4.5334085771019585E-2</v>
      </c>
      <c r="D33" s="223">
        <v>189366.769</v>
      </c>
      <c r="E33" s="256">
        <v>4.4377145195243876E-2</v>
      </c>
      <c r="F33" s="156">
        <v>144567.19</v>
      </c>
      <c r="G33" s="256">
        <v>4.448263222374052E-2</v>
      </c>
      <c r="H33" s="156">
        <v>587005.505</v>
      </c>
      <c r="I33" s="162">
        <v>4.4811116094996065E-2</v>
      </c>
      <c r="J33" s="84"/>
    </row>
    <row r="34" spans="1:10" x14ac:dyDescent="0.2">
      <c r="A34" s="131" t="s">
        <v>5</v>
      </c>
      <c r="B34" s="223">
        <v>155119.09300000002</v>
      </c>
      <c r="C34" s="256">
        <v>5.2101896365879211E-2</v>
      </c>
      <c r="D34" s="223">
        <v>117777.05400000002</v>
      </c>
      <c r="E34" s="256">
        <v>5.0596461976282016E-2</v>
      </c>
      <c r="F34" s="156">
        <v>91753.769</v>
      </c>
      <c r="G34" s="256">
        <v>5.0479397254783537E-2</v>
      </c>
      <c r="H34" s="156">
        <v>364649.91600000008</v>
      </c>
      <c r="I34" s="162">
        <v>5.1195850918022902E-2</v>
      </c>
      <c r="J34" s="84"/>
    </row>
    <row r="35" spans="1:10" x14ac:dyDescent="0.2">
      <c r="A35" s="131" t="s">
        <v>3</v>
      </c>
      <c r="B35" s="223">
        <v>5248.8250000000007</v>
      </c>
      <c r="C35" s="256">
        <v>1.6947257691176384E-2</v>
      </c>
      <c r="D35" s="223">
        <v>4338.924</v>
      </c>
      <c r="E35" s="256">
        <v>1.8534693962322983E-2</v>
      </c>
      <c r="F35" s="156">
        <v>3577.0940000000001</v>
      </c>
      <c r="G35" s="256">
        <v>1.8662793644845584E-2</v>
      </c>
      <c r="H35" s="156">
        <v>13164.843000000001</v>
      </c>
      <c r="I35" s="162">
        <v>1.7899600066906822E-2</v>
      </c>
      <c r="J35" s="84"/>
    </row>
    <row r="36" spans="1:10" ht="12" customHeight="1" x14ac:dyDescent="0.2">
      <c r="A36" s="150" t="s">
        <v>318</v>
      </c>
      <c r="B36" s="64"/>
      <c r="C36" s="8"/>
      <c r="E36" s="10"/>
      <c r="F36" s="10"/>
      <c r="G36" s="10"/>
      <c r="I36" s="3"/>
    </row>
    <row r="37" spans="1:10" x14ac:dyDescent="0.2">
      <c r="A37" s="150"/>
      <c r="B37" s="64" t="s">
        <v>201</v>
      </c>
    </row>
    <row r="38" spans="1:10" x14ac:dyDescent="0.2">
      <c r="A38" s="10" t="s">
        <v>163</v>
      </c>
      <c r="B38" s="86">
        <f>+I7</f>
        <v>2.4633748073634321E-2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3.0487704828534034E-2</v>
      </c>
      <c r="C39" s="23"/>
      <c r="D39" s="10"/>
      <c r="E39" s="10"/>
    </row>
    <row r="40" spans="1:10" x14ac:dyDescent="0.2">
      <c r="A40" s="10" t="s">
        <v>116</v>
      </c>
      <c r="B40" s="86">
        <f t="shared" si="0"/>
        <v>3.389628043211667E-2</v>
      </c>
      <c r="C40" s="23"/>
      <c r="D40" s="10"/>
      <c r="E40" s="10"/>
      <c r="H40" s="87"/>
    </row>
    <row r="41" spans="1:10" x14ac:dyDescent="0.2">
      <c r="B41" s="1"/>
      <c r="C41" s="1"/>
      <c r="H41" s="87"/>
    </row>
    <row r="42" spans="1:10" x14ac:dyDescent="0.2">
      <c r="B42" s="8"/>
      <c r="C42" s="8"/>
      <c r="H42" s="87"/>
    </row>
  </sheetData>
  <mergeCells count="5">
    <mergeCell ref="B5:C5"/>
    <mergeCell ref="D5:E5"/>
    <mergeCell ref="F5:G5"/>
    <mergeCell ref="H5:I5"/>
    <mergeCell ref="A5:A6"/>
  </mergeCells>
  <conditionalFormatting sqref="C10:C25 C28:C35 E10:E25 E28:E35 G10:G25 G28:G35 I10:I25 I28:I35">
    <cfRule type="dataBar" priority="1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{22CC47AD-DA4E-4964-99B9-A52F197068DC}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CC47AD-DA4E-4964-99B9-A52F197068DC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C28:C35 E10:E25 E28:E35 G10:G25 G28:G35 I10:I25 I28:I35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6"/>
  <dimension ref="A1:O41"/>
  <sheetViews>
    <sheetView showGridLines="0" zoomScaleNormal="100" zoomScaleSheetLayoutView="100" workbookViewId="0">
      <selection activeCell="Q23" sqref="Q23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263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474.31040000000013</v>
      </c>
      <c r="C7" s="255">
        <v>1.1760846094376177E-2</v>
      </c>
      <c r="D7" s="221">
        <v>474.27640000000014</v>
      </c>
      <c r="E7" s="255">
        <v>1.1760441882462891E-2</v>
      </c>
      <c r="F7" s="155">
        <v>500.31040000000013</v>
      </c>
      <c r="G7" s="255">
        <v>1.2826096395241916E-2</v>
      </c>
      <c r="H7" s="155">
        <v>500.31040000000013</v>
      </c>
      <c r="I7" s="160">
        <v>1.2826096395241916E-2</v>
      </c>
      <c r="J7" s="10"/>
      <c r="O7" s="55"/>
    </row>
    <row r="8" spans="1:15" x14ac:dyDescent="0.2">
      <c r="A8" s="128" t="s">
        <v>308</v>
      </c>
      <c r="B8" s="221">
        <v>347839.67499999993</v>
      </c>
      <c r="C8" s="255">
        <v>1.8261717595068387E-2</v>
      </c>
      <c r="D8" s="221">
        <v>267901.027</v>
      </c>
      <c r="E8" s="255">
        <v>1.8059025830559891E-2</v>
      </c>
      <c r="F8" s="155">
        <v>223164.20700000005</v>
      </c>
      <c r="G8" s="255">
        <v>1.7070376519108438E-2</v>
      </c>
      <c r="H8" s="155">
        <v>838904.90899999999</v>
      </c>
      <c r="I8" s="160">
        <v>1.7865991001832934E-2</v>
      </c>
      <c r="J8" s="10"/>
      <c r="O8" s="55"/>
    </row>
    <row r="9" spans="1:15" x14ac:dyDescent="0.2">
      <c r="A9" s="128" t="s">
        <v>309</v>
      </c>
      <c r="B9" s="221">
        <v>310961.98799999995</v>
      </c>
      <c r="C9" s="255">
        <v>2.4381633181143558E-2</v>
      </c>
      <c r="D9" s="221">
        <v>236449.58100000001</v>
      </c>
      <c r="E9" s="255">
        <v>2.4529717759717667E-2</v>
      </c>
      <c r="F9" s="155">
        <v>190726.234</v>
      </c>
      <c r="G9" s="255">
        <v>2.3944291734116562E-2</v>
      </c>
      <c r="H9" s="155">
        <v>738137.80299999984</v>
      </c>
      <c r="I9" s="161">
        <v>2.4313903831078884E-2</v>
      </c>
      <c r="J9" s="84"/>
      <c r="O9" s="86"/>
    </row>
    <row r="10" spans="1:15" x14ac:dyDescent="0.2">
      <c r="A10" s="131" t="s">
        <v>40</v>
      </c>
      <c r="B10" s="223">
        <v>880.505</v>
      </c>
      <c r="C10" s="256">
        <v>5.9733691430065023E-4</v>
      </c>
      <c r="D10" s="223">
        <v>745.83799999999997</v>
      </c>
      <c r="E10" s="256">
        <v>6.378871157024723E-4</v>
      </c>
      <c r="F10" s="156">
        <v>672.04399999999998</v>
      </c>
      <c r="G10" s="256">
        <v>6.0613463786974252E-4</v>
      </c>
      <c r="H10" s="156">
        <v>2298.3869999999997</v>
      </c>
      <c r="I10" s="162">
        <v>6.1257322820119269E-4</v>
      </c>
      <c r="J10" s="84"/>
      <c r="O10" s="100"/>
    </row>
    <row r="11" spans="1:15" x14ac:dyDescent="0.2">
      <c r="A11" s="131" t="s">
        <v>39</v>
      </c>
      <c r="B11" s="223">
        <v>807.82</v>
      </c>
      <c r="C11" s="256">
        <v>1.301320398333365E-2</v>
      </c>
      <c r="D11" s="223">
        <v>720.07</v>
      </c>
      <c r="E11" s="256">
        <v>1.3647281520160886E-2</v>
      </c>
      <c r="F11" s="156">
        <v>731.87</v>
      </c>
      <c r="G11" s="256">
        <v>1.4751689600279547E-2</v>
      </c>
      <c r="H11" s="156">
        <v>2259.7600000000002</v>
      </c>
      <c r="I11" s="162">
        <v>1.3741113997321782E-2</v>
      </c>
      <c r="J11" s="84"/>
      <c r="O11" s="100"/>
    </row>
    <row r="12" spans="1:15" x14ac:dyDescent="0.2">
      <c r="A12" s="131" t="s">
        <v>38</v>
      </c>
      <c r="B12" s="223">
        <v>0</v>
      </c>
      <c r="C12" s="256">
        <v>0</v>
      </c>
      <c r="D12" s="223">
        <v>0</v>
      </c>
      <c r="E12" s="256">
        <v>0</v>
      </c>
      <c r="F12" s="156">
        <v>0</v>
      </c>
      <c r="G12" s="256">
        <v>0</v>
      </c>
      <c r="H12" s="156">
        <v>0</v>
      </c>
      <c r="I12" s="162">
        <v>0</v>
      </c>
      <c r="J12" s="84"/>
      <c r="O12" s="100"/>
    </row>
    <row r="13" spans="1:15" x14ac:dyDescent="0.2">
      <c r="A13" s="131" t="s">
        <v>60</v>
      </c>
      <c r="B13" s="223">
        <v>165.7</v>
      </c>
      <c r="C13" s="256">
        <v>0.14380734502306819</v>
      </c>
      <c r="D13" s="223">
        <v>335.4</v>
      </c>
      <c r="E13" s="256">
        <v>0.17489044578813329</v>
      </c>
      <c r="F13" s="156">
        <v>1339.2</v>
      </c>
      <c r="G13" s="256">
        <v>0.33957200539177057</v>
      </c>
      <c r="H13" s="156">
        <v>1840.3</v>
      </c>
      <c r="I13" s="162">
        <v>0.26238288082516231</v>
      </c>
      <c r="J13" s="84"/>
      <c r="O13" s="100"/>
    </row>
    <row r="14" spans="1:15" x14ac:dyDescent="0.2">
      <c r="A14" s="131" t="s">
        <v>61</v>
      </c>
      <c r="B14" s="223">
        <v>0</v>
      </c>
      <c r="C14" s="256">
        <v>0</v>
      </c>
      <c r="D14" s="223">
        <v>0</v>
      </c>
      <c r="E14" s="256">
        <v>0</v>
      </c>
      <c r="F14" s="156">
        <v>0</v>
      </c>
      <c r="G14" s="256">
        <v>0</v>
      </c>
      <c r="H14" s="156">
        <v>0</v>
      </c>
      <c r="I14" s="162">
        <v>0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223">
        <v>0</v>
      </c>
      <c r="E15" s="256">
        <v>0</v>
      </c>
      <c r="F15" s="156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9150.6389999999992</v>
      </c>
      <c r="C16" s="256">
        <v>1.6363659567684881E-3</v>
      </c>
      <c r="D16" s="223">
        <v>6673.6900000000005</v>
      </c>
      <c r="E16" s="256">
        <v>1.622574465566042E-3</v>
      </c>
      <c r="F16" s="156">
        <v>5509.3040000000001</v>
      </c>
      <c r="G16" s="256">
        <v>1.6111151431769735E-3</v>
      </c>
      <c r="H16" s="156">
        <v>21333.633000000002</v>
      </c>
      <c r="I16" s="162">
        <v>1.6254649738678792E-3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223">
        <v>0</v>
      </c>
      <c r="E17" s="256">
        <v>0</v>
      </c>
      <c r="F17" s="156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223">
        <v>0</v>
      </c>
      <c r="E18" s="256">
        <v>0</v>
      </c>
      <c r="F18" s="156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407.8</v>
      </c>
      <c r="C19" s="256">
        <v>3.3384440124806067E-3</v>
      </c>
      <c r="D19" s="223">
        <v>345.2</v>
      </c>
      <c r="E19" s="256">
        <v>2.8965317087068483E-3</v>
      </c>
      <c r="F19" s="156">
        <v>345.1</v>
      </c>
      <c r="G19" s="256">
        <v>3.491533420976117E-3</v>
      </c>
      <c r="H19" s="156">
        <v>1098.0999999999999</v>
      </c>
      <c r="I19" s="162">
        <v>3.2281030057831018E-3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223">
        <v>0</v>
      </c>
      <c r="E20" s="256">
        <v>0</v>
      </c>
      <c r="F20" s="156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61388.457000000002</v>
      </c>
      <c r="C21" s="256">
        <v>0.16339999751446893</v>
      </c>
      <c r="D21" s="223">
        <v>53888.019</v>
      </c>
      <c r="E21" s="256">
        <v>0.16551287604059603</v>
      </c>
      <c r="F21" s="156">
        <v>58120.964999999997</v>
      </c>
      <c r="G21" s="256">
        <v>0.19736984529724455</v>
      </c>
      <c r="H21" s="156">
        <v>173397.44099999999</v>
      </c>
      <c r="I21" s="162">
        <v>0.17413685691669192</v>
      </c>
      <c r="J21" s="84"/>
      <c r="O21" s="100"/>
    </row>
    <row r="22" spans="1:15" x14ac:dyDescent="0.2">
      <c r="A22" s="131" t="s">
        <v>32</v>
      </c>
      <c r="B22" s="223">
        <v>0</v>
      </c>
      <c r="C22" s="256">
        <v>0</v>
      </c>
      <c r="D22" s="223">
        <v>0</v>
      </c>
      <c r="E22" s="256">
        <v>0</v>
      </c>
      <c r="F22" s="156">
        <v>0</v>
      </c>
      <c r="G22" s="256">
        <v>0</v>
      </c>
      <c r="H22" s="156">
        <v>0</v>
      </c>
      <c r="I22" s="162">
        <v>0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223">
        <v>0</v>
      </c>
      <c r="E23" s="256">
        <v>0</v>
      </c>
      <c r="F23" s="156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832.48500000000001</v>
      </c>
      <c r="C24" s="256">
        <v>1.496765525810528E-2</v>
      </c>
      <c r="D24" s="223">
        <v>909.40499999999997</v>
      </c>
      <c r="E24" s="256">
        <v>3.5545640562613959E-2</v>
      </c>
      <c r="F24" s="156">
        <v>777</v>
      </c>
      <c r="G24" s="256">
        <v>9.5223178865895611E-2</v>
      </c>
      <c r="H24" s="156">
        <v>2518.89</v>
      </c>
      <c r="I24" s="162">
        <v>2.8187213345678506E-2</v>
      </c>
      <c r="J24" s="84"/>
      <c r="O24" s="100"/>
    </row>
    <row r="25" spans="1:15" x14ac:dyDescent="0.2">
      <c r="A25" s="131" t="s">
        <v>30</v>
      </c>
      <c r="B25" s="223">
        <v>237328.58199999997</v>
      </c>
      <c r="C25" s="256">
        <v>6.2202503880683734E-2</v>
      </c>
      <c r="D25" s="223">
        <v>172831.959</v>
      </c>
      <c r="E25" s="256">
        <v>6.177459023774428E-2</v>
      </c>
      <c r="F25" s="156">
        <v>123230.751</v>
      </c>
      <c r="G25" s="256">
        <v>5.7448135571235438E-2</v>
      </c>
      <c r="H25" s="156">
        <v>533391.29200000002</v>
      </c>
      <c r="I25" s="162">
        <v>6.0901369254491494E-2</v>
      </c>
      <c r="J25" s="84"/>
      <c r="O25" s="81"/>
    </row>
    <row r="26" spans="1:15" ht="13.5" customHeight="1" x14ac:dyDescent="0.2">
      <c r="A26" s="129" t="s">
        <v>311</v>
      </c>
      <c r="B26" s="221">
        <v>296618.35699999996</v>
      </c>
      <c r="C26" s="255">
        <v>2.5520272427152903E-2</v>
      </c>
      <c r="D26" s="221">
        <v>228888.71699999998</v>
      </c>
      <c r="E26" s="255">
        <v>2.5476945898857281E-2</v>
      </c>
      <c r="F26" s="155">
        <v>180248.23700000002</v>
      </c>
      <c r="G26" s="255">
        <v>2.4882745118480581E-2</v>
      </c>
      <c r="H26" s="155">
        <v>705755.31099999999</v>
      </c>
      <c r="I26" s="161">
        <v>2.5340477956742893E-2</v>
      </c>
      <c r="J26" s="10"/>
      <c r="O26" s="8"/>
    </row>
    <row r="27" spans="1:15" ht="12.75" customHeight="1" x14ac:dyDescent="0.2">
      <c r="A27" s="131" t="s">
        <v>26</v>
      </c>
      <c r="B27" s="223">
        <v>32399.643999999997</v>
      </c>
      <c r="C27" s="256">
        <v>1.5229894387964241E-2</v>
      </c>
      <c r="D27" s="223">
        <v>25675.008000000002</v>
      </c>
      <c r="E27" s="256">
        <v>1.5080236607270424E-2</v>
      </c>
      <c r="F27" s="156">
        <v>21245.4</v>
      </c>
      <c r="G27" s="256">
        <v>1.3698415021992925E-2</v>
      </c>
      <c r="H27" s="156">
        <v>79320.051999999996</v>
      </c>
      <c r="I27" s="162">
        <v>1.4741119954185434E-2</v>
      </c>
      <c r="J27" s="84"/>
      <c r="O27" s="8"/>
    </row>
    <row r="28" spans="1:15" ht="12.75" customHeight="1" x14ac:dyDescent="0.2">
      <c r="A28" s="131" t="s">
        <v>0</v>
      </c>
      <c r="B28" s="223">
        <v>849.2</v>
      </c>
      <c r="C28" s="256">
        <v>2.1418116549193266E-3</v>
      </c>
      <c r="D28" s="223">
        <v>646.9</v>
      </c>
      <c r="E28" s="256">
        <v>2.4253805740430787E-3</v>
      </c>
      <c r="F28" s="156">
        <v>821.5</v>
      </c>
      <c r="G28" s="256">
        <v>2.9633235130150826E-3</v>
      </c>
      <c r="H28" s="156">
        <v>2317.6</v>
      </c>
      <c r="I28" s="162">
        <v>2.4644037397003491E-3</v>
      </c>
      <c r="J28" s="84"/>
      <c r="O28" s="8"/>
    </row>
    <row r="29" spans="1:15" ht="12.75" customHeight="1" x14ac:dyDescent="0.2">
      <c r="A29" s="131" t="s">
        <v>1</v>
      </c>
      <c r="B29" s="223">
        <v>1734</v>
      </c>
      <c r="C29" s="256">
        <v>1.5899396249310419E-2</v>
      </c>
      <c r="D29" s="223">
        <v>1171</v>
      </c>
      <c r="E29" s="256">
        <v>1.3305194645680618E-2</v>
      </c>
      <c r="F29" s="156">
        <v>833</v>
      </c>
      <c r="G29" s="256">
        <v>1.1648941024558063E-2</v>
      </c>
      <c r="H29" s="156">
        <v>3738</v>
      </c>
      <c r="I29" s="162">
        <v>1.3917634241660521E-2</v>
      </c>
      <c r="J29" s="84"/>
      <c r="O29" s="8"/>
    </row>
    <row r="30" spans="1:15" ht="12.75" customHeight="1" x14ac:dyDescent="0.2">
      <c r="A30" s="131" t="s">
        <v>2</v>
      </c>
      <c r="B30" s="223">
        <v>475.9</v>
      </c>
      <c r="C30" s="256">
        <v>9.1801127315528624E-3</v>
      </c>
      <c r="D30" s="223">
        <v>348</v>
      </c>
      <c r="E30" s="256">
        <v>8.6707366971838385E-3</v>
      </c>
      <c r="F30" s="156">
        <v>230.5</v>
      </c>
      <c r="G30" s="256">
        <v>8.0912823015046962E-3</v>
      </c>
      <c r="H30" s="156">
        <v>1054.4000000000001</v>
      </c>
      <c r="I30" s="162">
        <v>8.7529117917510939E-3</v>
      </c>
      <c r="J30" s="84"/>
    </row>
    <row r="31" spans="1:15" x14ac:dyDescent="0.2">
      <c r="A31" s="131" t="s">
        <v>6</v>
      </c>
      <c r="B31" s="223">
        <v>807.82</v>
      </c>
      <c r="C31" s="256">
        <v>1.1744264290869636E-2</v>
      </c>
      <c r="D31" s="223">
        <v>720.07</v>
      </c>
      <c r="E31" s="256">
        <v>1.2492552690156297E-2</v>
      </c>
      <c r="F31" s="156">
        <v>731.87</v>
      </c>
      <c r="G31" s="256">
        <v>1.2962480325897799E-2</v>
      </c>
      <c r="H31" s="156">
        <v>2259.7600000000002</v>
      </c>
      <c r="I31" s="162">
        <v>1.2356193558151396E-2</v>
      </c>
      <c r="J31" s="84"/>
    </row>
    <row r="32" spans="1:15" x14ac:dyDescent="0.2">
      <c r="A32" s="131" t="s">
        <v>25</v>
      </c>
      <c r="B32" s="223">
        <v>160446.74399999998</v>
      </c>
      <c r="C32" s="256">
        <v>2.8741700002009794E-2</v>
      </c>
      <c r="D32" s="223">
        <v>123266.79299999999</v>
      </c>
      <c r="E32" s="256">
        <v>2.8886949909955276E-2</v>
      </c>
      <c r="F32" s="156">
        <v>96101.893000000011</v>
      </c>
      <c r="G32" s="256">
        <v>2.9570092372441244E-2</v>
      </c>
      <c r="H32" s="156">
        <v>379815.42999999993</v>
      </c>
      <c r="I32" s="162">
        <v>2.899453784236802E-2</v>
      </c>
      <c r="J32" s="84"/>
    </row>
    <row r="33" spans="1:10" x14ac:dyDescent="0.2">
      <c r="A33" s="131" t="s">
        <v>5</v>
      </c>
      <c r="B33" s="223">
        <v>91264.76</v>
      </c>
      <c r="C33" s="256">
        <v>3.0654299064118675E-2</v>
      </c>
      <c r="D33" s="223">
        <v>70115.713999999993</v>
      </c>
      <c r="E33" s="256">
        <v>3.0121377100677554E-2</v>
      </c>
      <c r="F33" s="156">
        <v>54782.464</v>
      </c>
      <c r="G33" s="256">
        <v>3.0139206192738282E-2</v>
      </c>
      <c r="H33" s="156">
        <v>216162.93799999999</v>
      </c>
      <c r="I33" s="162">
        <v>3.0348685306840505E-2</v>
      </c>
      <c r="J33" s="84"/>
    </row>
    <row r="34" spans="1:10" x14ac:dyDescent="0.2">
      <c r="A34" s="131" t="s">
        <v>3</v>
      </c>
      <c r="B34" s="223">
        <v>8640.2889999999989</v>
      </c>
      <c r="C34" s="256">
        <v>2.7897520723064048E-2</v>
      </c>
      <c r="D34" s="223">
        <v>6945.2319999999991</v>
      </c>
      <c r="E34" s="256">
        <v>2.9668127309289669E-2</v>
      </c>
      <c r="F34" s="156">
        <v>5501.6100000000006</v>
      </c>
      <c r="G34" s="256">
        <v>2.8703582333709687E-2</v>
      </c>
      <c r="H34" s="156">
        <v>21087.130999999998</v>
      </c>
      <c r="I34" s="162">
        <v>2.8671151753079993E-2</v>
      </c>
      <c r="J34" s="84"/>
    </row>
    <row r="35" spans="1:10" ht="12.6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1.2826096395241916E-2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1.7865991001832934E-2</v>
      </c>
      <c r="C39" s="23"/>
      <c r="D39" s="10"/>
      <c r="E39" s="10"/>
      <c r="H39" s="87">
        <f>I7</f>
        <v>1.2826096395241916E-2</v>
      </c>
    </row>
    <row r="40" spans="1:10" x14ac:dyDescent="0.2">
      <c r="A40" s="10" t="s">
        <v>116</v>
      </c>
      <c r="B40" s="86">
        <f t="shared" si="0"/>
        <v>2.4313903831078884E-2</v>
      </c>
      <c r="C40" s="23"/>
      <c r="D40" s="10"/>
      <c r="E40" s="10"/>
      <c r="H40" s="87">
        <f>I8</f>
        <v>1.7865991001832934E-2</v>
      </c>
    </row>
    <row r="41" spans="1:10" x14ac:dyDescent="0.2">
      <c r="B41" s="8"/>
      <c r="C41" s="8"/>
      <c r="H41" s="87">
        <f>I9</f>
        <v>2.4313903831078884E-2</v>
      </c>
    </row>
  </sheetData>
  <mergeCells count="5">
    <mergeCell ref="B5:C5"/>
    <mergeCell ref="D5:E5"/>
    <mergeCell ref="F5:G5"/>
    <mergeCell ref="H5:I5"/>
    <mergeCell ref="A5:A6"/>
  </mergeCells>
  <conditionalFormatting sqref="I10:I25 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{AEE0A819-629A-42C9-B789-AFD16ED22035}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E0A819-629A-42C9-B789-AFD16ED22035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I10:I25 C10:C25 C27:C34 E10:E25 E27:E34 G10:G25 G27:G34 I10:I25 I27:I34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7"/>
  <dimension ref="A1:O41"/>
  <sheetViews>
    <sheetView showGridLines="0" zoomScaleNormal="100" zoomScaleSheetLayoutView="100" workbookViewId="0">
      <selection activeCell="L35" sqref="L35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264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5113.3374199999944</v>
      </c>
      <c r="C7" s="255">
        <v>0.12678864816212015</v>
      </c>
      <c r="D7" s="221">
        <v>5104.287419999996</v>
      </c>
      <c r="E7" s="255">
        <v>0.12656897023401625</v>
      </c>
      <c r="F7" s="155">
        <v>3569.555420000001</v>
      </c>
      <c r="G7" s="255">
        <v>9.1510114331179684E-2</v>
      </c>
      <c r="H7" s="155">
        <v>3569.555420000001</v>
      </c>
      <c r="I7" s="160">
        <v>9.1510114331179684E-2</v>
      </c>
      <c r="J7" s="10"/>
      <c r="O7" s="55"/>
    </row>
    <row r="8" spans="1:15" x14ac:dyDescent="0.2">
      <c r="A8" s="128" t="s">
        <v>308</v>
      </c>
      <c r="B8" s="221">
        <v>3017570.767</v>
      </c>
      <c r="C8" s="255">
        <v>0.15842363344574745</v>
      </c>
      <c r="D8" s="221">
        <v>2516248.1489999988</v>
      </c>
      <c r="E8" s="255">
        <v>0.1696185745450296</v>
      </c>
      <c r="F8" s="155">
        <v>2136827.2609999995</v>
      </c>
      <c r="G8" s="255">
        <v>0.16345114833565216</v>
      </c>
      <c r="H8" s="155">
        <v>7670646.1769999992</v>
      </c>
      <c r="I8" s="160">
        <v>0.16336022605933539</v>
      </c>
      <c r="J8" s="10"/>
      <c r="O8" s="55"/>
    </row>
    <row r="9" spans="1:15" x14ac:dyDescent="0.2">
      <c r="A9" s="128" t="s">
        <v>309</v>
      </c>
      <c r="B9" s="221">
        <v>1866106.5350000001</v>
      </c>
      <c r="C9" s="255">
        <v>0.14631603465728052</v>
      </c>
      <c r="D9" s="221">
        <v>1465496.3770000001</v>
      </c>
      <c r="E9" s="255">
        <v>0.15203331024595385</v>
      </c>
      <c r="F9" s="155">
        <v>1071727.2760000001</v>
      </c>
      <c r="G9" s="255">
        <v>0.13454756599427251</v>
      </c>
      <c r="H9" s="155">
        <v>4403330.188000001</v>
      </c>
      <c r="I9" s="161">
        <v>0.14504357627043057</v>
      </c>
      <c r="J9" s="84"/>
      <c r="O9" s="86"/>
    </row>
    <row r="10" spans="1:15" x14ac:dyDescent="0.2">
      <c r="A10" s="131" t="s">
        <v>40</v>
      </c>
      <c r="B10" s="223">
        <v>118133.13</v>
      </c>
      <c r="C10" s="256">
        <v>8.0141826963932725E-2</v>
      </c>
      <c r="D10" s="223">
        <v>105618.57500000001</v>
      </c>
      <c r="E10" s="256">
        <v>9.0331584300284054E-2</v>
      </c>
      <c r="F10" s="156">
        <v>89994.025999999998</v>
      </c>
      <c r="G10" s="256">
        <v>8.116804310424644E-2</v>
      </c>
      <c r="H10" s="156">
        <v>313745.73100000003</v>
      </c>
      <c r="I10" s="162">
        <v>8.3620484832629585E-2</v>
      </c>
      <c r="J10" s="84"/>
      <c r="O10" s="100"/>
    </row>
    <row r="11" spans="1:15" x14ac:dyDescent="0.2">
      <c r="A11" s="131" t="s">
        <v>39</v>
      </c>
      <c r="B11" s="223">
        <v>324.13100000000003</v>
      </c>
      <c r="C11" s="256">
        <v>5.2214389595725778E-3</v>
      </c>
      <c r="D11" s="223">
        <v>416.76300000000003</v>
      </c>
      <c r="E11" s="256">
        <v>7.8987903789726165E-3</v>
      </c>
      <c r="F11" s="156">
        <v>343.47500000000002</v>
      </c>
      <c r="G11" s="256">
        <v>6.9231374225696054E-3</v>
      </c>
      <c r="H11" s="156">
        <v>1084.3690000000001</v>
      </c>
      <c r="I11" s="162">
        <v>6.5938144069112746E-3</v>
      </c>
      <c r="J11" s="84"/>
      <c r="O11" s="100"/>
    </row>
    <row r="12" spans="1:15" x14ac:dyDescent="0.2">
      <c r="A12" s="131" t="s">
        <v>38</v>
      </c>
      <c r="B12" s="223">
        <v>894403.10800000012</v>
      </c>
      <c r="C12" s="256">
        <v>0.99820579159175205</v>
      </c>
      <c r="D12" s="223">
        <v>697141.62100000016</v>
      </c>
      <c r="E12" s="256">
        <v>0.97754851921592179</v>
      </c>
      <c r="F12" s="156">
        <v>494090.68200000003</v>
      </c>
      <c r="G12" s="256">
        <v>0.95328199242865674</v>
      </c>
      <c r="H12" s="156">
        <v>2085635.4110000003</v>
      </c>
      <c r="I12" s="162">
        <v>0.98033665880497445</v>
      </c>
      <c r="J12" s="84"/>
      <c r="O12" s="100"/>
    </row>
    <row r="13" spans="1:15" x14ac:dyDescent="0.2">
      <c r="A13" s="131" t="s">
        <v>60</v>
      </c>
      <c r="B13" s="223">
        <v>0</v>
      </c>
      <c r="C13" s="256">
        <v>0</v>
      </c>
      <c r="D13" s="223">
        <v>0</v>
      </c>
      <c r="E13" s="256">
        <v>0</v>
      </c>
      <c r="F13" s="156">
        <v>0</v>
      </c>
      <c r="G13" s="256">
        <v>0</v>
      </c>
      <c r="H13" s="156">
        <v>0</v>
      </c>
      <c r="I13" s="162">
        <v>0</v>
      </c>
      <c r="J13" s="84"/>
      <c r="O13" s="100"/>
    </row>
    <row r="14" spans="1:15" x14ac:dyDescent="0.2">
      <c r="A14" s="131" t="s">
        <v>61</v>
      </c>
      <c r="B14" s="223">
        <v>0</v>
      </c>
      <c r="C14" s="256">
        <v>0</v>
      </c>
      <c r="D14" s="223">
        <v>0</v>
      </c>
      <c r="E14" s="256">
        <v>0</v>
      </c>
      <c r="F14" s="156">
        <v>0</v>
      </c>
      <c r="G14" s="256">
        <v>0</v>
      </c>
      <c r="H14" s="156">
        <v>0</v>
      </c>
      <c r="I14" s="162">
        <v>0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223">
        <v>0</v>
      </c>
      <c r="E15" s="256">
        <v>0</v>
      </c>
      <c r="F15" s="156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47331.485000000001</v>
      </c>
      <c r="C16" s="256">
        <v>8.4640679997646448E-3</v>
      </c>
      <c r="D16" s="223">
        <v>21410.837</v>
      </c>
      <c r="E16" s="256">
        <v>5.2056174923612924E-3</v>
      </c>
      <c r="F16" s="156">
        <v>19878.09</v>
      </c>
      <c r="G16" s="256">
        <v>5.8130558445195187E-3</v>
      </c>
      <c r="H16" s="156">
        <v>88620.411999999997</v>
      </c>
      <c r="I16" s="162">
        <v>6.7522196372151282E-3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223">
        <v>0</v>
      </c>
      <c r="E17" s="256">
        <v>0</v>
      </c>
      <c r="F17" s="156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223">
        <v>0</v>
      </c>
      <c r="E18" s="256">
        <v>0</v>
      </c>
      <c r="F18" s="156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57629.05</v>
      </c>
      <c r="C19" s="256">
        <v>0.47177870749741424</v>
      </c>
      <c r="D19" s="223">
        <v>52146.01</v>
      </c>
      <c r="E19" s="256">
        <v>0.43755090222347748</v>
      </c>
      <c r="F19" s="156">
        <v>53643.32</v>
      </c>
      <c r="G19" s="256">
        <v>0.54273382959176042</v>
      </c>
      <c r="H19" s="156">
        <v>163418.38</v>
      </c>
      <c r="I19" s="162">
        <v>0.48040375528476931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223">
        <v>0</v>
      </c>
      <c r="E20" s="256">
        <v>0</v>
      </c>
      <c r="F20" s="156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4985</v>
      </c>
      <c r="C21" s="256">
        <v>1.3268764641040378E-2</v>
      </c>
      <c r="D21" s="223">
        <v>3318</v>
      </c>
      <c r="E21" s="256">
        <v>1.0190979978363978E-2</v>
      </c>
      <c r="F21" s="156">
        <v>1933</v>
      </c>
      <c r="G21" s="256">
        <v>6.5641702776196801E-3</v>
      </c>
      <c r="H21" s="156">
        <v>10236</v>
      </c>
      <c r="I21" s="162">
        <v>1.0279649210043755E-2</v>
      </c>
      <c r="J21" s="84"/>
      <c r="O21" s="100"/>
    </row>
    <row r="22" spans="1:15" x14ac:dyDescent="0.2">
      <c r="A22" s="131" t="s">
        <v>32</v>
      </c>
      <c r="B22" s="223">
        <v>169692.06599999996</v>
      </c>
      <c r="C22" s="256">
        <v>0.77100437119943122</v>
      </c>
      <c r="D22" s="223">
        <v>148662.43900000001</v>
      </c>
      <c r="E22" s="256">
        <v>0.76094369802588624</v>
      </c>
      <c r="F22" s="156">
        <v>145672.378</v>
      </c>
      <c r="G22" s="256">
        <v>0.76496023035791871</v>
      </c>
      <c r="H22" s="156">
        <v>464026.88300000003</v>
      </c>
      <c r="I22" s="162">
        <v>0.76586068345207625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223">
        <v>0</v>
      </c>
      <c r="E23" s="256">
        <v>0</v>
      </c>
      <c r="F23" s="156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28103.981</v>
      </c>
      <c r="C24" s="256">
        <v>0.50529522932946647</v>
      </c>
      <c r="D24" s="223">
        <v>13570.948</v>
      </c>
      <c r="E24" s="256">
        <v>0.53044357541681075</v>
      </c>
      <c r="F24" s="156">
        <v>990.15099999999995</v>
      </c>
      <c r="G24" s="256">
        <v>0.12134533562065045</v>
      </c>
      <c r="H24" s="156">
        <v>42665.08</v>
      </c>
      <c r="I24" s="162">
        <v>0.47743637569343689</v>
      </c>
      <c r="J24" s="84"/>
      <c r="O24" s="100"/>
    </row>
    <row r="25" spans="1:15" x14ac:dyDescent="0.2">
      <c r="A25" s="131" t="s">
        <v>30</v>
      </c>
      <c r="B25" s="223">
        <v>545504.58400000003</v>
      </c>
      <c r="C25" s="256">
        <v>0.14297372325424662</v>
      </c>
      <c r="D25" s="223">
        <v>423211.18400000007</v>
      </c>
      <c r="E25" s="256">
        <v>0.15126656913974226</v>
      </c>
      <c r="F25" s="156">
        <v>265182.15400000004</v>
      </c>
      <c r="G25" s="256">
        <v>0.1236235291146139</v>
      </c>
      <c r="H25" s="156">
        <v>1233897.9220000003</v>
      </c>
      <c r="I25" s="162">
        <v>0.14088357664840123</v>
      </c>
      <c r="J25" s="84"/>
      <c r="O25" s="81"/>
    </row>
    <row r="26" spans="1:15" ht="13.5" customHeight="1" x14ac:dyDescent="0.2">
      <c r="A26" s="129" t="s">
        <v>311</v>
      </c>
      <c r="B26" s="221">
        <v>1842213.9400000004</v>
      </c>
      <c r="C26" s="255">
        <v>0.15849929887481215</v>
      </c>
      <c r="D26" s="221">
        <v>1459166.1830000002</v>
      </c>
      <c r="E26" s="255">
        <v>0.16241559823909141</v>
      </c>
      <c r="F26" s="155">
        <v>1062991.1700000002</v>
      </c>
      <c r="G26" s="255">
        <v>0.14674284079852309</v>
      </c>
      <c r="H26" s="155">
        <v>4364371.2930000005</v>
      </c>
      <c r="I26" s="161">
        <v>0.15670481372446662</v>
      </c>
      <c r="J26" s="10"/>
      <c r="O26" s="8"/>
    </row>
    <row r="27" spans="1:15" ht="12.75" customHeight="1" x14ac:dyDescent="0.2">
      <c r="A27" s="131" t="s">
        <v>26</v>
      </c>
      <c r="B27" s="223">
        <v>283008.53900000005</v>
      </c>
      <c r="C27" s="256">
        <v>0.13303202219944332</v>
      </c>
      <c r="D27" s="223">
        <v>220796.75399999999</v>
      </c>
      <c r="E27" s="256">
        <v>0.12968515111805543</v>
      </c>
      <c r="F27" s="156">
        <v>179875.89100000003</v>
      </c>
      <c r="G27" s="256">
        <v>0.1159787345669539</v>
      </c>
      <c r="H27" s="156">
        <v>683681.18400000012</v>
      </c>
      <c r="I27" s="162">
        <v>0.12705773747807836</v>
      </c>
      <c r="J27" s="84"/>
      <c r="O27" s="8"/>
    </row>
    <row r="28" spans="1:15" ht="12.75" customHeight="1" x14ac:dyDescent="0.2">
      <c r="A28" s="131" t="s">
        <v>0</v>
      </c>
      <c r="B28" s="223">
        <v>115330.13500000001</v>
      </c>
      <c r="C28" s="256">
        <v>0.29088015462366862</v>
      </c>
      <c r="D28" s="223">
        <v>101111.10200000001</v>
      </c>
      <c r="E28" s="256">
        <v>0.37908935323989534</v>
      </c>
      <c r="F28" s="156">
        <v>72268.520999999993</v>
      </c>
      <c r="G28" s="256">
        <v>0.26068777544750366</v>
      </c>
      <c r="H28" s="156">
        <v>288709.75800000003</v>
      </c>
      <c r="I28" s="162">
        <v>0.30699750056229846</v>
      </c>
      <c r="J28" s="84"/>
      <c r="O28" s="8"/>
    </row>
    <row r="29" spans="1:15" ht="12.75" customHeight="1" x14ac:dyDescent="0.2">
      <c r="A29" s="131" t="s">
        <v>1</v>
      </c>
      <c r="B29" s="223">
        <v>7830.6810000000005</v>
      </c>
      <c r="C29" s="256">
        <v>7.1801095802160542E-2</v>
      </c>
      <c r="D29" s="223">
        <v>6427.0960000000005</v>
      </c>
      <c r="E29" s="256">
        <v>7.3026270953437514E-2</v>
      </c>
      <c r="F29" s="156">
        <v>3591.3490000000002</v>
      </c>
      <c r="G29" s="256">
        <v>5.022258427323599E-2</v>
      </c>
      <c r="H29" s="156">
        <v>17849.126000000004</v>
      </c>
      <c r="I29" s="162">
        <v>6.6457358801849428E-2</v>
      </c>
      <c r="J29" s="84"/>
      <c r="O29" s="8"/>
    </row>
    <row r="30" spans="1:15" ht="12.75" customHeight="1" x14ac:dyDescent="0.2">
      <c r="A30" s="131" t="s">
        <v>2</v>
      </c>
      <c r="B30" s="223">
        <v>12131.522999999999</v>
      </c>
      <c r="C30" s="256">
        <v>0.2340171228103097</v>
      </c>
      <c r="D30" s="223">
        <v>9475.2150000000001</v>
      </c>
      <c r="E30" s="256">
        <v>0.23608360463852521</v>
      </c>
      <c r="F30" s="156">
        <v>6915.9989999999998</v>
      </c>
      <c r="G30" s="256">
        <v>0.24277353711897692</v>
      </c>
      <c r="H30" s="156">
        <v>28522.736999999997</v>
      </c>
      <c r="I30" s="162">
        <v>0.23677636667328833</v>
      </c>
      <c r="J30" s="84"/>
    </row>
    <row r="31" spans="1:15" x14ac:dyDescent="0.2">
      <c r="A31" s="131" t="s">
        <v>6</v>
      </c>
      <c r="B31" s="223">
        <v>7723.4709999999995</v>
      </c>
      <c r="C31" s="256">
        <v>0.11228551492519027</v>
      </c>
      <c r="D31" s="223">
        <v>7125.83</v>
      </c>
      <c r="E31" s="256">
        <v>0.1236266012139048</v>
      </c>
      <c r="F31" s="156">
        <v>6378.1580000000004</v>
      </c>
      <c r="G31" s="256">
        <v>0.11296643883540473</v>
      </c>
      <c r="H31" s="156">
        <v>21227.458999999999</v>
      </c>
      <c r="I31" s="162">
        <v>0.11607011016732877</v>
      </c>
      <c r="J31" s="84"/>
    </row>
    <row r="32" spans="1:15" x14ac:dyDescent="0.2">
      <c r="A32" s="131" t="s">
        <v>25</v>
      </c>
      <c r="B32" s="223">
        <v>926283.73300000024</v>
      </c>
      <c r="C32" s="256">
        <v>0.16593025515449381</v>
      </c>
      <c r="D32" s="223">
        <v>728076.18099999998</v>
      </c>
      <c r="E32" s="256">
        <v>0.17062097308866089</v>
      </c>
      <c r="F32" s="156">
        <v>526990.32600000012</v>
      </c>
      <c r="G32" s="256">
        <v>0.16215240025712011</v>
      </c>
      <c r="H32" s="156">
        <v>2181350.2400000002</v>
      </c>
      <c r="I32" s="162">
        <v>0.16652099173837823</v>
      </c>
      <c r="J32" s="84"/>
    </row>
    <row r="33" spans="1:10" x14ac:dyDescent="0.2">
      <c r="A33" s="131" t="s">
        <v>5</v>
      </c>
      <c r="B33" s="223">
        <v>479719.00599999999</v>
      </c>
      <c r="C33" s="256">
        <v>0.16112955182992583</v>
      </c>
      <c r="D33" s="223">
        <v>378202.02600000007</v>
      </c>
      <c r="E33" s="256">
        <v>0.16247379075946169</v>
      </c>
      <c r="F33" s="156">
        <v>261917.41199999998</v>
      </c>
      <c r="G33" s="256">
        <v>0.1440968935923799</v>
      </c>
      <c r="H33" s="156">
        <v>1119838.4440000001</v>
      </c>
      <c r="I33" s="162">
        <v>0.15722225486895416</v>
      </c>
      <c r="J33" s="84"/>
    </row>
    <row r="34" spans="1:10" x14ac:dyDescent="0.2">
      <c r="A34" s="131" t="s">
        <v>3</v>
      </c>
      <c r="B34" s="223">
        <v>10186.852000000001</v>
      </c>
      <c r="C34" s="256">
        <v>3.2891019591218131E-2</v>
      </c>
      <c r="D34" s="223">
        <v>7951.9790000000003</v>
      </c>
      <c r="E34" s="256">
        <v>3.3968674528481985E-2</v>
      </c>
      <c r="F34" s="156">
        <v>5053.5140000000001</v>
      </c>
      <c r="G34" s="256">
        <v>2.6365728427415715E-2</v>
      </c>
      <c r="H34" s="156">
        <v>23192.345000000001</v>
      </c>
      <c r="I34" s="162">
        <v>3.1533509371416441E-2</v>
      </c>
      <c r="J34" s="84"/>
    </row>
    <row r="35" spans="1:10" ht="12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9.1510114331179684E-2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0.16336022605933539</v>
      </c>
      <c r="C39" s="23"/>
      <c r="D39" s="10"/>
      <c r="E39" s="10"/>
      <c r="H39" s="87"/>
    </row>
    <row r="40" spans="1:10" x14ac:dyDescent="0.2">
      <c r="A40" s="10" t="s">
        <v>116</v>
      </c>
      <c r="B40" s="86">
        <f t="shared" si="0"/>
        <v>0.14504357627043057</v>
      </c>
      <c r="C40" s="23"/>
      <c r="D40" s="10"/>
      <c r="E40" s="10"/>
      <c r="H40" s="87"/>
    </row>
    <row r="41" spans="1:10" x14ac:dyDescent="0.2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{F6D3C878-2A29-4348-8AAD-7FEE4D3E5798}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D3C878-2A29-4348-8AAD-7FEE4D3E5798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8"/>
  <dimension ref="A1:O41"/>
  <sheetViews>
    <sheetView showGridLines="0" zoomScaleNormal="100" zoomScaleSheetLayoutView="100" workbookViewId="0">
      <selection activeCell="L26" sqref="L26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265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1175.4494500000005</v>
      </c>
      <c r="C7" s="255">
        <v>2.9146061467699484E-2</v>
      </c>
      <c r="D7" s="221">
        <v>1173.9634500000004</v>
      </c>
      <c r="E7" s="255">
        <v>2.9110301347190434E-2</v>
      </c>
      <c r="F7" s="155">
        <v>1173.9634500000004</v>
      </c>
      <c r="G7" s="255">
        <v>3.0096053118605498E-2</v>
      </c>
      <c r="H7" s="155">
        <v>1173.9634500000004</v>
      </c>
      <c r="I7" s="160">
        <v>3.0096053118605498E-2</v>
      </c>
      <c r="J7" s="10"/>
      <c r="O7" s="55"/>
    </row>
    <row r="8" spans="1:15" x14ac:dyDescent="0.2">
      <c r="A8" s="128" t="s">
        <v>308</v>
      </c>
      <c r="B8" s="221">
        <v>819816.6120000002</v>
      </c>
      <c r="C8" s="255">
        <v>4.3040689501822244E-2</v>
      </c>
      <c r="D8" s="221">
        <v>640347.45099999988</v>
      </c>
      <c r="E8" s="255">
        <v>4.3165385693509042E-2</v>
      </c>
      <c r="F8" s="155">
        <v>473085.89400000009</v>
      </c>
      <c r="G8" s="255">
        <v>3.6187498188089917E-2</v>
      </c>
      <c r="H8" s="155">
        <v>1933249.9570000002</v>
      </c>
      <c r="I8" s="160">
        <v>4.1172039840877736E-2</v>
      </c>
      <c r="J8" s="10"/>
      <c r="O8" s="55"/>
    </row>
    <row r="9" spans="1:15" x14ac:dyDescent="0.2">
      <c r="A9" s="128" t="s">
        <v>309</v>
      </c>
      <c r="B9" s="221">
        <v>525417.91300000018</v>
      </c>
      <c r="C9" s="255">
        <v>4.1196504125668269E-2</v>
      </c>
      <c r="D9" s="221">
        <v>413401.723</v>
      </c>
      <c r="E9" s="255">
        <v>4.2887060927255284E-2</v>
      </c>
      <c r="F9" s="155">
        <v>301575.14500000002</v>
      </c>
      <c r="G9" s="255">
        <v>3.7860566426527895E-2</v>
      </c>
      <c r="H9" s="155">
        <v>1240394.7810000002</v>
      </c>
      <c r="I9" s="161">
        <v>4.0858006858925454E-2</v>
      </c>
      <c r="J9" s="84"/>
      <c r="O9" s="86"/>
    </row>
    <row r="10" spans="1:15" x14ac:dyDescent="0.2">
      <c r="A10" s="131" t="s">
        <v>40</v>
      </c>
      <c r="B10" s="223">
        <v>11231.724</v>
      </c>
      <c r="C10" s="256">
        <v>7.6196311848729511E-3</v>
      </c>
      <c r="D10" s="223">
        <v>11555.706999999999</v>
      </c>
      <c r="E10" s="256">
        <v>9.8831604291184771E-3</v>
      </c>
      <c r="F10" s="156">
        <v>9676.8029999999999</v>
      </c>
      <c r="G10" s="256">
        <v>8.7277700301495714E-3</v>
      </c>
      <c r="H10" s="156">
        <v>32464.233999999997</v>
      </c>
      <c r="I10" s="162">
        <v>8.652468284261491E-3</v>
      </c>
      <c r="J10" s="84"/>
      <c r="O10" s="100"/>
    </row>
    <row r="11" spans="1:15" x14ac:dyDescent="0.2">
      <c r="A11" s="131" t="s">
        <v>39</v>
      </c>
      <c r="B11" s="223">
        <v>4517.3700000000008</v>
      </c>
      <c r="C11" s="256">
        <v>7.2770490057428555E-2</v>
      </c>
      <c r="D11" s="223">
        <v>4106.6009999999997</v>
      </c>
      <c r="E11" s="256">
        <v>7.7831238543439124E-2</v>
      </c>
      <c r="F11" s="156">
        <v>3783.5769999999998</v>
      </c>
      <c r="G11" s="256">
        <v>7.6262387422297503E-2</v>
      </c>
      <c r="H11" s="156">
        <v>12407.548000000001</v>
      </c>
      <c r="I11" s="162">
        <v>7.5447627843329312E-2</v>
      </c>
      <c r="J11" s="84"/>
      <c r="O11" s="100"/>
    </row>
    <row r="12" spans="1:15" x14ac:dyDescent="0.2">
      <c r="A12" s="131" t="s">
        <v>38</v>
      </c>
      <c r="B12" s="223">
        <v>0</v>
      </c>
      <c r="C12" s="256">
        <v>0</v>
      </c>
      <c r="D12" s="223">
        <v>0</v>
      </c>
      <c r="E12" s="256">
        <v>0</v>
      </c>
      <c r="F12" s="156">
        <v>0</v>
      </c>
      <c r="G12" s="256">
        <v>0</v>
      </c>
      <c r="H12" s="156">
        <v>0</v>
      </c>
      <c r="I12" s="162">
        <v>0</v>
      </c>
      <c r="J12" s="84"/>
      <c r="O12" s="100"/>
    </row>
    <row r="13" spans="1:15" x14ac:dyDescent="0.2">
      <c r="A13" s="131" t="s">
        <v>60</v>
      </c>
      <c r="B13" s="223">
        <v>0</v>
      </c>
      <c r="C13" s="256">
        <v>0</v>
      </c>
      <c r="D13" s="223">
        <v>0</v>
      </c>
      <c r="E13" s="256">
        <v>0</v>
      </c>
      <c r="F13" s="156">
        <v>0</v>
      </c>
      <c r="G13" s="256">
        <v>0</v>
      </c>
      <c r="H13" s="156">
        <v>0</v>
      </c>
      <c r="I13" s="162">
        <v>0</v>
      </c>
      <c r="J13" s="84"/>
      <c r="O13" s="100"/>
    </row>
    <row r="14" spans="1:15" x14ac:dyDescent="0.2">
      <c r="A14" s="131" t="s">
        <v>61</v>
      </c>
      <c r="B14" s="223">
        <v>0</v>
      </c>
      <c r="C14" s="256">
        <v>0</v>
      </c>
      <c r="D14" s="223">
        <v>0</v>
      </c>
      <c r="E14" s="256">
        <v>0</v>
      </c>
      <c r="F14" s="156">
        <v>0</v>
      </c>
      <c r="G14" s="256">
        <v>0</v>
      </c>
      <c r="H14" s="156">
        <v>0</v>
      </c>
      <c r="I14" s="162">
        <v>0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223">
        <v>0</v>
      </c>
      <c r="E15" s="256">
        <v>0</v>
      </c>
      <c r="F15" s="156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191105.63700000002</v>
      </c>
      <c r="C16" s="256">
        <v>3.4174526886412676E-2</v>
      </c>
      <c r="D16" s="223">
        <v>167445.44700000001</v>
      </c>
      <c r="E16" s="256">
        <v>4.0711016945271961E-2</v>
      </c>
      <c r="F16" s="156">
        <v>120607.07699999999</v>
      </c>
      <c r="G16" s="256">
        <v>3.5269770578826513E-2</v>
      </c>
      <c r="H16" s="156">
        <v>479158.16100000002</v>
      </c>
      <c r="I16" s="162">
        <v>3.6508306280906122E-2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223">
        <v>0</v>
      </c>
      <c r="E17" s="256">
        <v>0</v>
      </c>
      <c r="F17" s="156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223">
        <v>0</v>
      </c>
      <c r="E18" s="256">
        <v>0</v>
      </c>
      <c r="F18" s="156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0</v>
      </c>
      <c r="C19" s="256">
        <v>0</v>
      </c>
      <c r="D19" s="223">
        <v>0</v>
      </c>
      <c r="E19" s="256">
        <v>0</v>
      </c>
      <c r="F19" s="156">
        <v>0</v>
      </c>
      <c r="G19" s="256">
        <v>0</v>
      </c>
      <c r="H19" s="156">
        <v>0</v>
      </c>
      <c r="I19" s="162">
        <v>0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223">
        <v>0</v>
      </c>
      <c r="E20" s="256">
        <v>0</v>
      </c>
      <c r="F20" s="156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60232.953999999998</v>
      </c>
      <c r="C21" s="256">
        <v>0.16032435110543863</v>
      </c>
      <c r="D21" s="223">
        <v>50242.798999999999</v>
      </c>
      <c r="E21" s="256">
        <v>0.15431686517961596</v>
      </c>
      <c r="F21" s="156">
        <v>12367.746999999999</v>
      </c>
      <c r="G21" s="256">
        <v>4.1998963920600083E-2</v>
      </c>
      <c r="H21" s="156">
        <v>122843.5</v>
      </c>
      <c r="I21" s="162">
        <v>0.12336733955978997</v>
      </c>
      <c r="J21" s="84"/>
      <c r="O21" s="100"/>
    </row>
    <row r="22" spans="1:15" x14ac:dyDescent="0.2">
      <c r="A22" s="131" t="s">
        <v>32</v>
      </c>
      <c r="B22" s="223">
        <v>0</v>
      </c>
      <c r="C22" s="256">
        <v>0</v>
      </c>
      <c r="D22" s="223">
        <v>0</v>
      </c>
      <c r="E22" s="256">
        <v>0</v>
      </c>
      <c r="F22" s="156">
        <v>0</v>
      </c>
      <c r="G22" s="256">
        <v>0</v>
      </c>
      <c r="H22" s="156">
        <v>0</v>
      </c>
      <c r="I22" s="162">
        <v>0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223">
        <v>0</v>
      </c>
      <c r="E23" s="256">
        <v>0</v>
      </c>
      <c r="F23" s="156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2681.0590000000002</v>
      </c>
      <c r="C24" s="256">
        <v>4.8204071951615329E-2</v>
      </c>
      <c r="D24" s="223">
        <v>1792.3579999999999</v>
      </c>
      <c r="E24" s="256">
        <v>7.0057359732490623E-2</v>
      </c>
      <c r="F24" s="156">
        <v>2135.52</v>
      </c>
      <c r="G24" s="256">
        <v>0.26171300248609702</v>
      </c>
      <c r="H24" s="156">
        <v>6608.9369999999999</v>
      </c>
      <c r="I24" s="162">
        <v>7.3956193881887844E-2</v>
      </c>
      <c r="J24" s="84"/>
      <c r="O24" s="100"/>
    </row>
    <row r="25" spans="1:15" x14ac:dyDescent="0.2">
      <c r="A25" s="131" t="s">
        <v>30</v>
      </c>
      <c r="B25" s="223">
        <v>255649.16900000005</v>
      </c>
      <c r="C25" s="256">
        <v>6.7004228031902521E-2</v>
      </c>
      <c r="D25" s="223">
        <v>178258.81100000002</v>
      </c>
      <c r="E25" s="256">
        <v>6.3714286810765727E-2</v>
      </c>
      <c r="F25" s="156">
        <v>153004.421</v>
      </c>
      <c r="G25" s="256">
        <v>7.132812751101697E-2</v>
      </c>
      <c r="H25" s="156">
        <v>586912.40100000007</v>
      </c>
      <c r="I25" s="162">
        <v>6.701228420755917E-2</v>
      </c>
      <c r="J25" s="84"/>
      <c r="O25" s="81"/>
    </row>
    <row r="26" spans="1:15" ht="13.5" customHeight="1" x14ac:dyDescent="0.2">
      <c r="A26" s="129" t="s">
        <v>311</v>
      </c>
      <c r="B26" s="221">
        <v>496044.59</v>
      </c>
      <c r="C26" s="255">
        <v>4.2678387139793141E-2</v>
      </c>
      <c r="D26" s="221">
        <v>387714.17300000001</v>
      </c>
      <c r="E26" s="255">
        <v>4.3155351383009383E-2</v>
      </c>
      <c r="F26" s="155">
        <v>275997.83299999998</v>
      </c>
      <c r="G26" s="255">
        <v>3.8100698492778973E-2</v>
      </c>
      <c r="H26" s="155">
        <v>1159756.5959999999</v>
      </c>
      <c r="I26" s="161">
        <v>4.1641608639804019E-2</v>
      </c>
      <c r="J26" s="10"/>
      <c r="O26" s="8"/>
    </row>
    <row r="27" spans="1:15" ht="12.75" customHeight="1" x14ac:dyDescent="0.2">
      <c r="A27" s="131" t="s">
        <v>26</v>
      </c>
      <c r="B27" s="223">
        <v>73688.896999999997</v>
      </c>
      <c r="C27" s="256">
        <v>3.4638470684294403E-2</v>
      </c>
      <c r="D27" s="223">
        <v>57626.396000000001</v>
      </c>
      <c r="E27" s="256">
        <v>3.384691005760395E-2</v>
      </c>
      <c r="F27" s="156">
        <v>41694.937999999995</v>
      </c>
      <c r="G27" s="256">
        <v>2.6883681410576576E-2</v>
      </c>
      <c r="H27" s="156">
        <v>173010.231</v>
      </c>
      <c r="I27" s="162">
        <v>3.2152835306667869E-2</v>
      </c>
      <c r="J27" s="84"/>
      <c r="O27" s="8"/>
    </row>
    <row r="28" spans="1:15" ht="12.75" customHeight="1" x14ac:dyDescent="0.2">
      <c r="A28" s="131" t="s">
        <v>0</v>
      </c>
      <c r="B28" s="223">
        <v>7681.8160000000007</v>
      </c>
      <c r="C28" s="256">
        <v>1.9374709184816021E-2</v>
      </c>
      <c r="D28" s="223">
        <v>5204.8869999999997</v>
      </c>
      <c r="E28" s="256">
        <v>1.951434815255736E-2</v>
      </c>
      <c r="F28" s="156">
        <v>4069.413</v>
      </c>
      <c r="G28" s="256">
        <v>1.4679229734716066E-2</v>
      </c>
      <c r="H28" s="156">
        <v>16956.116000000002</v>
      </c>
      <c r="I28" s="162">
        <v>1.8030167277007649E-2</v>
      </c>
      <c r="J28" s="84"/>
      <c r="O28" s="8"/>
    </row>
    <row r="29" spans="1:15" ht="12.75" customHeight="1" x14ac:dyDescent="0.2">
      <c r="A29" s="131" t="s">
        <v>1</v>
      </c>
      <c r="B29" s="223">
        <v>216</v>
      </c>
      <c r="C29" s="256">
        <v>1.9805476296718863E-3</v>
      </c>
      <c r="D29" s="223">
        <v>178</v>
      </c>
      <c r="E29" s="256">
        <v>2.0224804841427412E-3</v>
      </c>
      <c r="F29" s="156">
        <v>113</v>
      </c>
      <c r="G29" s="256">
        <v>1.5802284943278045E-3</v>
      </c>
      <c r="H29" s="156">
        <v>507</v>
      </c>
      <c r="I29" s="162">
        <v>1.887704804848016E-3</v>
      </c>
      <c r="J29" s="84"/>
      <c r="O29" s="8"/>
    </row>
    <row r="30" spans="1:15" ht="12.75" customHeight="1" x14ac:dyDescent="0.2">
      <c r="A30" s="131" t="s">
        <v>2</v>
      </c>
      <c r="B30" s="223">
        <v>6497.4830000000002</v>
      </c>
      <c r="C30" s="256">
        <v>0.1253364707109651</v>
      </c>
      <c r="D30" s="223">
        <v>5089.3599999999997</v>
      </c>
      <c r="E30" s="256">
        <v>0.12680603596890672</v>
      </c>
      <c r="F30" s="156">
        <v>1439.34</v>
      </c>
      <c r="G30" s="256">
        <v>5.0525406801942604E-2</v>
      </c>
      <c r="H30" s="156">
        <v>13026.183000000001</v>
      </c>
      <c r="I30" s="162">
        <v>0.10813451326081909</v>
      </c>
      <c r="J30" s="84"/>
    </row>
    <row r="31" spans="1:15" x14ac:dyDescent="0.2">
      <c r="A31" s="131" t="s">
        <v>6</v>
      </c>
      <c r="B31" s="223">
        <v>1435.646</v>
      </c>
      <c r="C31" s="256">
        <v>2.0871736342415178E-2</v>
      </c>
      <c r="D31" s="223">
        <v>1497.5720000000001</v>
      </c>
      <c r="E31" s="256">
        <v>2.5981497795079293E-2</v>
      </c>
      <c r="F31" s="156">
        <v>1020.679</v>
      </c>
      <c r="G31" s="256">
        <v>1.8077707047094483E-2</v>
      </c>
      <c r="H31" s="156">
        <v>3953.8969999999999</v>
      </c>
      <c r="I31" s="162">
        <v>2.1619604135392313E-2</v>
      </c>
      <c r="J31" s="84"/>
    </row>
    <row r="32" spans="1:15" x14ac:dyDescent="0.2">
      <c r="A32" s="131" t="s">
        <v>25</v>
      </c>
      <c r="B32" s="223">
        <v>248292.50000000006</v>
      </c>
      <c r="C32" s="256">
        <v>4.4477989205870198E-2</v>
      </c>
      <c r="D32" s="223">
        <v>197546.65900000001</v>
      </c>
      <c r="E32" s="256">
        <v>4.6294061072977025E-2</v>
      </c>
      <c r="F32" s="156">
        <v>137027.745</v>
      </c>
      <c r="G32" s="256">
        <v>4.2162781093576622E-2</v>
      </c>
      <c r="H32" s="156">
        <v>582866.9040000001</v>
      </c>
      <c r="I32" s="162">
        <v>4.4495181528280442E-2</v>
      </c>
      <c r="J32" s="84"/>
    </row>
    <row r="33" spans="1:10" x14ac:dyDescent="0.2">
      <c r="A33" s="131" t="s">
        <v>5</v>
      </c>
      <c r="B33" s="223">
        <v>156023.36000000002</v>
      </c>
      <c r="C33" s="256">
        <v>5.2405624453826995E-2</v>
      </c>
      <c r="D33" s="223">
        <v>118752.56799999998</v>
      </c>
      <c r="E33" s="256">
        <v>5.101553814886424E-2</v>
      </c>
      <c r="F33" s="156">
        <v>89104.053999999989</v>
      </c>
      <c r="G33" s="256">
        <v>4.9021625900486802E-2</v>
      </c>
      <c r="H33" s="156">
        <v>363879.98200000002</v>
      </c>
      <c r="I33" s="162">
        <v>5.1087754290130849E-2</v>
      </c>
      <c r="J33" s="84"/>
    </row>
    <row r="34" spans="1:10" x14ac:dyDescent="0.2">
      <c r="A34" s="131" t="s">
        <v>3</v>
      </c>
      <c r="B34" s="223">
        <v>2208.8879999999999</v>
      </c>
      <c r="C34" s="256">
        <v>7.1319950935585033E-3</v>
      </c>
      <c r="D34" s="223">
        <v>1818.731</v>
      </c>
      <c r="E34" s="256">
        <v>7.7691202899128082E-3</v>
      </c>
      <c r="F34" s="156">
        <v>1528.664</v>
      </c>
      <c r="G34" s="256">
        <v>7.9755077122111492E-3</v>
      </c>
      <c r="H34" s="156">
        <v>5556.2829999999994</v>
      </c>
      <c r="I34" s="162">
        <v>7.5546091630985055E-3</v>
      </c>
      <c r="J34" s="84"/>
    </row>
    <row r="35" spans="1:10" ht="10.9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3.0096053118605498E-2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4.1172039840877736E-2</v>
      </c>
      <c r="C39" s="23"/>
      <c r="D39" s="10"/>
      <c r="E39" s="10"/>
      <c r="H39" s="87"/>
    </row>
    <row r="40" spans="1:10" x14ac:dyDescent="0.2">
      <c r="A40" s="10" t="s">
        <v>116</v>
      </c>
      <c r="B40" s="86">
        <f t="shared" si="0"/>
        <v>4.0858006858925454E-2</v>
      </c>
      <c r="C40" s="23"/>
      <c r="D40" s="10"/>
      <c r="E40" s="10"/>
      <c r="H40" s="87"/>
    </row>
    <row r="41" spans="1:10" x14ac:dyDescent="0.2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{120D5AF3-226C-4B46-8117-6405F4270606}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0D5AF3-226C-4B46-8117-6405F4270606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9"/>
  <dimension ref="A1:O42"/>
  <sheetViews>
    <sheetView showGridLines="0" topLeftCell="A4" zoomScaleNormal="100" zoomScaleSheetLayoutView="100" workbookViewId="0">
      <selection activeCell="R27" sqref="R27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266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5582.7018299999972</v>
      </c>
      <c r="C7" s="255">
        <v>0.13842685510041988</v>
      </c>
      <c r="D7" s="155">
        <v>5582.7018299999972</v>
      </c>
      <c r="E7" s="255">
        <v>0.1384320206926471</v>
      </c>
      <c r="F7" s="221">
        <v>5744.7018299999972</v>
      </c>
      <c r="G7" s="255">
        <v>0.14727277193019089</v>
      </c>
      <c r="H7" s="155">
        <v>5744.7018299999972</v>
      </c>
      <c r="I7" s="160">
        <v>0.14727277193019089</v>
      </c>
      <c r="J7" s="10"/>
      <c r="O7" s="55"/>
    </row>
    <row r="8" spans="1:15" x14ac:dyDescent="0.2">
      <c r="A8" s="128" t="s">
        <v>308</v>
      </c>
      <c r="B8" s="221">
        <v>976291.83099999966</v>
      </c>
      <c r="C8" s="255">
        <v>5.1255699074851738E-2</v>
      </c>
      <c r="D8" s="155">
        <v>776047.8949999999</v>
      </c>
      <c r="E8" s="255">
        <v>5.2312860232359717E-2</v>
      </c>
      <c r="F8" s="221">
        <v>637447.348</v>
      </c>
      <c r="G8" s="255">
        <v>4.8759908175898224E-2</v>
      </c>
      <c r="H8" s="155">
        <v>2389787.0739999996</v>
      </c>
      <c r="I8" s="160">
        <v>5.0894820023494047E-2</v>
      </c>
      <c r="J8" s="10"/>
      <c r="O8" s="55"/>
    </row>
    <row r="9" spans="1:15" x14ac:dyDescent="0.2">
      <c r="A9" s="128" t="s">
        <v>309</v>
      </c>
      <c r="B9" s="221">
        <v>771608.79599999997</v>
      </c>
      <c r="C9" s="255">
        <v>6.04996216560586E-2</v>
      </c>
      <c r="D9" s="155">
        <v>559916.00199999998</v>
      </c>
      <c r="E9" s="255">
        <v>5.8086723774780184E-2</v>
      </c>
      <c r="F9" s="221">
        <v>449678.03500000003</v>
      </c>
      <c r="G9" s="255">
        <v>5.6453807274694463E-2</v>
      </c>
      <c r="H9" s="155">
        <v>1781202.8330000001</v>
      </c>
      <c r="I9" s="161">
        <v>5.8671963702700752E-2</v>
      </c>
      <c r="J9" s="84"/>
      <c r="O9" s="86"/>
    </row>
    <row r="10" spans="1:15" x14ac:dyDescent="0.2">
      <c r="A10" s="131" t="s">
        <v>40</v>
      </c>
      <c r="B10" s="223">
        <v>15357.245000000001</v>
      </c>
      <c r="C10" s="256">
        <v>1.0418395512187996E-2</v>
      </c>
      <c r="D10" s="156">
        <v>11141.433000000001</v>
      </c>
      <c r="E10" s="256">
        <v>9.5288474992724203E-3</v>
      </c>
      <c r="F10" s="223">
        <v>11699.058000000001</v>
      </c>
      <c r="G10" s="256">
        <v>1.0551696442862543E-2</v>
      </c>
      <c r="H10" s="156">
        <v>38197.736000000004</v>
      </c>
      <c r="I10" s="162">
        <v>1.0180579011061633E-2</v>
      </c>
      <c r="J10" s="84"/>
      <c r="O10" s="100"/>
    </row>
    <row r="11" spans="1:15" x14ac:dyDescent="0.2">
      <c r="A11" s="131" t="s">
        <v>39</v>
      </c>
      <c r="B11" s="223">
        <v>6867.411000000001</v>
      </c>
      <c r="C11" s="256">
        <v>0.11062739246414961</v>
      </c>
      <c r="D11" s="156">
        <v>5845.5539999999992</v>
      </c>
      <c r="E11" s="256">
        <v>0.11078911922355122</v>
      </c>
      <c r="F11" s="223">
        <v>5100.5440000000008</v>
      </c>
      <c r="G11" s="256">
        <v>0.10280738639453489</v>
      </c>
      <c r="H11" s="156">
        <v>17813.509000000002</v>
      </c>
      <c r="I11" s="162">
        <v>0.10832011269396639</v>
      </c>
      <c r="J11" s="84"/>
      <c r="O11" s="100"/>
    </row>
    <row r="12" spans="1:15" x14ac:dyDescent="0.2">
      <c r="A12" s="131" t="s">
        <v>38</v>
      </c>
      <c r="B12" s="223">
        <v>0</v>
      </c>
      <c r="C12" s="256">
        <v>0</v>
      </c>
      <c r="D12" s="156">
        <v>0</v>
      </c>
      <c r="E12" s="256">
        <v>0</v>
      </c>
      <c r="F12" s="223">
        <v>0</v>
      </c>
      <c r="G12" s="256">
        <v>0</v>
      </c>
      <c r="H12" s="156">
        <v>0</v>
      </c>
      <c r="I12" s="162">
        <v>0</v>
      </c>
      <c r="J12" s="84"/>
      <c r="O12" s="100"/>
    </row>
    <row r="13" spans="1:15" x14ac:dyDescent="0.2">
      <c r="A13" s="131" t="s">
        <v>60</v>
      </c>
      <c r="B13" s="223">
        <v>187</v>
      </c>
      <c r="C13" s="256">
        <v>0.16229314133562917</v>
      </c>
      <c r="D13" s="156">
        <v>380</v>
      </c>
      <c r="E13" s="256">
        <v>0.19814659928291789</v>
      </c>
      <c r="F13" s="223">
        <v>965</v>
      </c>
      <c r="G13" s="256">
        <v>0.24468860902259454</v>
      </c>
      <c r="H13" s="156">
        <v>1532</v>
      </c>
      <c r="I13" s="162">
        <v>0.21842665512370193</v>
      </c>
      <c r="J13" s="84"/>
      <c r="O13" s="100"/>
    </row>
    <row r="14" spans="1:15" x14ac:dyDescent="0.2">
      <c r="A14" s="131" t="s">
        <v>61</v>
      </c>
      <c r="B14" s="223">
        <v>0</v>
      </c>
      <c r="C14" s="256">
        <v>0</v>
      </c>
      <c r="D14" s="156">
        <v>0</v>
      </c>
      <c r="E14" s="256">
        <v>0</v>
      </c>
      <c r="F14" s="223">
        <v>0</v>
      </c>
      <c r="G14" s="256">
        <v>0</v>
      </c>
      <c r="H14" s="156">
        <v>0</v>
      </c>
      <c r="I14" s="162">
        <v>0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156">
        <v>0</v>
      </c>
      <c r="E15" s="256">
        <v>0</v>
      </c>
      <c r="F15" s="223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666061.25200000009</v>
      </c>
      <c r="C16" s="256">
        <v>0.11910861721191245</v>
      </c>
      <c r="D16" s="156">
        <v>481539.94999999995</v>
      </c>
      <c r="E16" s="256">
        <v>0.11707682361930932</v>
      </c>
      <c r="F16" s="223">
        <v>385477.16500000004</v>
      </c>
      <c r="G16" s="256">
        <v>0.11272714264459337</v>
      </c>
      <c r="H16" s="156">
        <v>1533078.3670000001</v>
      </c>
      <c r="I16" s="162">
        <v>0.11680922737130923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156">
        <v>0</v>
      </c>
      <c r="E17" s="256">
        <v>0</v>
      </c>
      <c r="F17" s="223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156">
        <v>0</v>
      </c>
      <c r="E18" s="256">
        <v>0</v>
      </c>
      <c r="F18" s="223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7284</v>
      </c>
      <c r="C19" s="256">
        <v>5.9630275102767874E-2</v>
      </c>
      <c r="D19" s="156">
        <v>8115</v>
      </c>
      <c r="E19" s="256">
        <v>6.8091989618065119E-2</v>
      </c>
      <c r="F19" s="223">
        <v>6170</v>
      </c>
      <c r="G19" s="256">
        <v>6.2424691994849728E-2</v>
      </c>
      <c r="H19" s="156">
        <v>21569</v>
      </c>
      <c r="I19" s="162">
        <v>6.3406751417662999E-2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156">
        <v>0</v>
      </c>
      <c r="E20" s="256">
        <v>0</v>
      </c>
      <c r="F20" s="223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0</v>
      </c>
      <c r="C21" s="256">
        <v>0</v>
      </c>
      <c r="D21" s="156">
        <v>0</v>
      </c>
      <c r="E21" s="256">
        <v>0</v>
      </c>
      <c r="F21" s="223">
        <v>0</v>
      </c>
      <c r="G21" s="256">
        <v>0</v>
      </c>
      <c r="H21" s="156">
        <v>0</v>
      </c>
      <c r="I21" s="162">
        <v>0</v>
      </c>
      <c r="J21" s="84"/>
      <c r="O21" s="100"/>
    </row>
    <row r="22" spans="1:15" x14ac:dyDescent="0.2">
      <c r="A22" s="131" t="s">
        <v>32</v>
      </c>
      <c r="B22" s="223">
        <v>0</v>
      </c>
      <c r="C22" s="256">
        <v>0</v>
      </c>
      <c r="D22" s="156">
        <v>0</v>
      </c>
      <c r="E22" s="256">
        <v>0</v>
      </c>
      <c r="F22" s="223">
        <v>0</v>
      </c>
      <c r="G22" s="256">
        <v>0</v>
      </c>
      <c r="H22" s="156">
        <v>0</v>
      </c>
      <c r="I22" s="162">
        <v>0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156">
        <v>0</v>
      </c>
      <c r="E23" s="256">
        <v>0</v>
      </c>
      <c r="F23" s="223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4.0970000000000004</v>
      </c>
      <c r="C24" s="256">
        <v>7.3661968194570888E-5</v>
      </c>
      <c r="D24" s="156">
        <v>3.0209999999999999</v>
      </c>
      <c r="E24" s="256">
        <v>1.1808092119534945E-4</v>
      </c>
      <c r="F24" s="223">
        <v>2.774</v>
      </c>
      <c r="G24" s="256">
        <v>3.399602293101601E-4</v>
      </c>
      <c r="H24" s="156">
        <v>9.8919999999999995</v>
      </c>
      <c r="I24" s="162">
        <v>1.1069475618842101E-4</v>
      </c>
      <c r="J24" s="84"/>
      <c r="O24" s="100"/>
    </row>
    <row r="25" spans="1:15" x14ac:dyDescent="0.2">
      <c r="A25" s="131" t="s">
        <v>30</v>
      </c>
      <c r="B25" s="223">
        <v>75847.791000000012</v>
      </c>
      <c r="C25" s="256">
        <v>1.9879284973854477E-2</v>
      </c>
      <c r="D25" s="156">
        <v>52891.043999999994</v>
      </c>
      <c r="E25" s="256">
        <v>1.8904620356391968E-2</v>
      </c>
      <c r="F25" s="223">
        <v>40263.493999999999</v>
      </c>
      <c r="G25" s="256">
        <v>1.8770174190398503E-2</v>
      </c>
      <c r="H25" s="156">
        <v>169002.329</v>
      </c>
      <c r="I25" s="162">
        <v>1.9296290355070245E-2</v>
      </c>
      <c r="J25" s="84"/>
      <c r="O25" s="81"/>
    </row>
    <row r="26" spans="1:15" ht="13.5" customHeight="1" x14ac:dyDescent="0.2">
      <c r="A26" s="129" t="s">
        <v>313</v>
      </c>
      <c r="B26" s="221">
        <v>-174274.30900000001</v>
      </c>
      <c r="C26" s="255"/>
      <c r="D26" s="155">
        <v>-157026.83200000002</v>
      </c>
      <c r="E26" s="255"/>
      <c r="F26" s="221">
        <v>-117594.13400000001</v>
      </c>
      <c r="G26" s="255"/>
      <c r="H26" s="155">
        <v>-448895.27500000008</v>
      </c>
      <c r="I26" s="161"/>
      <c r="J26" s="10"/>
      <c r="O26" s="8"/>
    </row>
    <row r="27" spans="1:15" ht="13.5" customHeight="1" x14ac:dyDescent="0.2">
      <c r="A27" s="129" t="s">
        <v>311</v>
      </c>
      <c r="B27" s="221">
        <v>553806.13500000001</v>
      </c>
      <c r="C27" s="255">
        <v>4.7648040330250434E-2</v>
      </c>
      <c r="D27" s="155">
        <v>410005.93200000003</v>
      </c>
      <c r="E27" s="255">
        <v>4.5636583072701478E-2</v>
      </c>
      <c r="F27" s="221">
        <v>331844.66499999998</v>
      </c>
      <c r="G27" s="255">
        <v>4.5810191298140533E-2</v>
      </c>
      <c r="H27" s="155">
        <v>1295656.7320000001</v>
      </c>
      <c r="I27" s="161">
        <v>4.6521167244537448E-2</v>
      </c>
      <c r="J27" s="10"/>
      <c r="O27" s="8"/>
    </row>
    <row r="28" spans="1:15" ht="12.75" customHeight="1" x14ac:dyDescent="0.2">
      <c r="A28" s="131" t="s">
        <v>26</v>
      </c>
      <c r="B28" s="223">
        <v>124922.56299999999</v>
      </c>
      <c r="C28" s="256">
        <v>5.8721553890030691E-2</v>
      </c>
      <c r="D28" s="156">
        <v>96178.321000000011</v>
      </c>
      <c r="E28" s="256">
        <v>5.6490414225771834E-2</v>
      </c>
      <c r="F28" s="223">
        <v>72828.800999999992</v>
      </c>
      <c r="G28" s="256">
        <v>4.6957889314963863E-2</v>
      </c>
      <c r="H28" s="156">
        <v>293929.685</v>
      </c>
      <c r="I28" s="162">
        <v>5.4624935756231466E-2</v>
      </c>
      <c r="J28" s="84"/>
      <c r="O28" s="8"/>
    </row>
    <row r="29" spans="1:15" ht="12.75" customHeight="1" x14ac:dyDescent="0.2">
      <c r="A29" s="131" t="s">
        <v>0</v>
      </c>
      <c r="B29" s="223">
        <v>4260.4879999999994</v>
      </c>
      <c r="C29" s="256">
        <v>1.0745599215784185E-2</v>
      </c>
      <c r="D29" s="156">
        <v>3325.63</v>
      </c>
      <c r="E29" s="256">
        <v>1.2468570719515973E-2</v>
      </c>
      <c r="F29" s="223">
        <v>2711.81</v>
      </c>
      <c r="G29" s="256">
        <v>9.7820697940711292E-3</v>
      </c>
      <c r="H29" s="156">
        <v>10297.928</v>
      </c>
      <c r="I29" s="162">
        <v>1.0950229666191292E-2</v>
      </c>
      <c r="J29" s="84"/>
      <c r="O29" s="8"/>
    </row>
    <row r="30" spans="1:15" ht="12.75" customHeight="1" x14ac:dyDescent="0.2">
      <c r="A30" s="131" t="s">
        <v>1</v>
      </c>
      <c r="B30" s="223">
        <v>11201.3</v>
      </c>
      <c r="C30" s="256">
        <v>0.10270698224186899</v>
      </c>
      <c r="D30" s="156">
        <v>7990.4</v>
      </c>
      <c r="E30" s="256">
        <v>9.0788921688169433E-2</v>
      </c>
      <c r="F30" s="223">
        <v>5971.3</v>
      </c>
      <c r="G30" s="256">
        <v>8.3504587683005477E-2</v>
      </c>
      <c r="H30" s="156">
        <v>25162.999999999996</v>
      </c>
      <c r="I30" s="162">
        <v>9.36889862019539E-2</v>
      </c>
      <c r="J30" s="84"/>
      <c r="O30" s="8"/>
    </row>
    <row r="31" spans="1:15" ht="12.75" customHeight="1" x14ac:dyDescent="0.2">
      <c r="A31" s="131" t="s">
        <v>2</v>
      </c>
      <c r="B31" s="223">
        <v>14094.333999999999</v>
      </c>
      <c r="C31" s="256">
        <v>0.2718797541419592</v>
      </c>
      <c r="D31" s="156">
        <v>10798.856</v>
      </c>
      <c r="E31" s="256">
        <v>0.26906332473219502</v>
      </c>
      <c r="F31" s="223">
        <v>8480.1110000000008</v>
      </c>
      <c r="G31" s="256">
        <v>0.29767883752319008</v>
      </c>
      <c r="H31" s="156">
        <v>33373.300999999999</v>
      </c>
      <c r="I31" s="162">
        <v>0.2770424505430184</v>
      </c>
      <c r="J31" s="84"/>
    </row>
    <row r="32" spans="1:15" x14ac:dyDescent="0.2">
      <c r="A32" s="131" t="s">
        <v>6</v>
      </c>
      <c r="B32" s="223">
        <v>4517.2100000000009</v>
      </c>
      <c r="C32" s="256">
        <v>6.567218946963338E-2</v>
      </c>
      <c r="D32" s="156">
        <v>3849.94</v>
      </c>
      <c r="E32" s="256">
        <v>6.6792920554863189E-2</v>
      </c>
      <c r="F32" s="223">
        <v>3326.43</v>
      </c>
      <c r="G32" s="256">
        <v>5.8915905052094236E-2</v>
      </c>
      <c r="H32" s="156">
        <v>11693.580000000002</v>
      </c>
      <c r="I32" s="162">
        <v>6.3939594411675585E-2</v>
      </c>
      <c r="J32" s="84"/>
    </row>
    <row r="33" spans="1:10" x14ac:dyDescent="0.2">
      <c r="A33" s="131" t="s">
        <v>25</v>
      </c>
      <c r="B33" s="223">
        <v>204630.33500000002</v>
      </c>
      <c r="C33" s="256">
        <v>3.6656547545026938E-2</v>
      </c>
      <c r="D33" s="156">
        <v>149716.79699999999</v>
      </c>
      <c r="E33" s="256">
        <v>3.5085374660618798E-2</v>
      </c>
      <c r="F33" s="223">
        <v>118196.197</v>
      </c>
      <c r="G33" s="256">
        <v>3.6368403933117764E-2</v>
      </c>
      <c r="H33" s="156">
        <v>472543.32899999997</v>
      </c>
      <c r="I33" s="162">
        <v>3.6073245983842893E-2</v>
      </c>
      <c r="J33" s="84"/>
    </row>
    <row r="34" spans="1:10" x14ac:dyDescent="0.2">
      <c r="A34" s="131" t="s">
        <v>5</v>
      </c>
      <c r="B34" s="223">
        <v>146866.761</v>
      </c>
      <c r="C34" s="256">
        <v>4.933007673797029E-2</v>
      </c>
      <c r="D34" s="156">
        <v>105719.2</v>
      </c>
      <c r="E34" s="256">
        <v>4.5416465273133359E-2</v>
      </c>
      <c r="F34" s="223">
        <v>82086.548999999999</v>
      </c>
      <c r="G34" s="256">
        <v>4.5160864359100647E-2</v>
      </c>
      <c r="H34" s="156">
        <v>334672.51</v>
      </c>
      <c r="I34" s="162">
        <v>4.6987105101432475E-2</v>
      </c>
      <c r="J34" s="84"/>
    </row>
    <row r="35" spans="1:10" x14ac:dyDescent="0.2">
      <c r="A35" s="131" t="s">
        <v>3</v>
      </c>
      <c r="B35" s="223">
        <v>43313.144</v>
      </c>
      <c r="C35" s="256">
        <v>0.13984825418699043</v>
      </c>
      <c r="D35" s="156">
        <v>32426.788</v>
      </c>
      <c r="E35" s="256">
        <v>0.13851834965561219</v>
      </c>
      <c r="F35" s="223">
        <v>38243.466999999997</v>
      </c>
      <c r="G35" s="256">
        <v>0.19952786616299759</v>
      </c>
      <c r="H35" s="156">
        <v>113983.399</v>
      </c>
      <c r="I35" s="162">
        <v>0.15497771271306973</v>
      </c>
      <c r="J35" s="84"/>
    </row>
    <row r="36" spans="1:10" x14ac:dyDescent="0.2">
      <c r="A36" s="150" t="s">
        <v>318</v>
      </c>
      <c r="B36" s="64"/>
      <c r="C36" s="8"/>
      <c r="E36" s="10"/>
      <c r="F36" s="10"/>
      <c r="G36" s="10"/>
      <c r="I36" s="3"/>
    </row>
    <row r="37" spans="1:10" x14ac:dyDescent="0.2">
      <c r="A37" s="150"/>
      <c r="B37" s="64"/>
    </row>
    <row r="38" spans="1:10" x14ac:dyDescent="0.2">
      <c r="A38" s="10" t="s">
        <v>163</v>
      </c>
      <c r="B38" s="86">
        <f>+I7</f>
        <v>0.14727277193019089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5.0894820023494047E-2</v>
      </c>
      <c r="C39" s="23"/>
      <c r="D39" s="10"/>
      <c r="E39" s="10"/>
    </row>
    <row r="40" spans="1:10" x14ac:dyDescent="0.2">
      <c r="A40" s="10" t="s">
        <v>116</v>
      </c>
      <c r="B40" s="86">
        <f t="shared" si="0"/>
        <v>5.8671963702700752E-2</v>
      </c>
      <c r="C40" s="23"/>
      <c r="D40" s="10"/>
      <c r="E40" s="10"/>
      <c r="H40" s="87"/>
    </row>
    <row r="41" spans="1:10" x14ac:dyDescent="0.2">
      <c r="B41" s="1"/>
      <c r="C41" s="1"/>
      <c r="H41" s="87"/>
    </row>
    <row r="42" spans="1:10" x14ac:dyDescent="0.2">
      <c r="B42" s="8"/>
      <c r="C42" s="8"/>
      <c r="H42" s="87"/>
    </row>
  </sheetData>
  <mergeCells count="5">
    <mergeCell ref="B5:C5"/>
    <mergeCell ref="D5:E5"/>
    <mergeCell ref="F5:G5"/>
    <mergeCell ref="H5:I5"/>
    <mergeCell ref="A5:A6"/>
  </mergeCells>
  <conditionalFormatting sqref="C10:C25 C28:C35 E10:E25 E28:E35 G10:G25 G28:G35 I10:I25 I28:I35">
    <cfRule type="dataBar" priority="1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{5E295BF7-E565-466F-8F21-1E116498E39C}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295BF7-E565-466F-8F21-1E116498E39C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C28:C35 E10:E25 E28:E35 G10:G25 G28:G35 I10:I25 I28:I35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D39"/>
  <sheetViews>
    <sheetView showGridLines="0" zoomScaleNormal="100" zoomScaleSheetLayoutView="100" workbookViewId="0">
      <selection activeCell="H24" sqref="H24"/>
    </sheetView>
  </sheetViews>
  <sheetFormatPr defaultColWidth="9.140625" defaultRowHeight="12" x14ac:dyDescent="0.2"/>
  <cols>
    <col min="1" max="1" width="9" style="7" customWidth="1"/>
    <col min="2" max="2" width="90.42578125" style="7" customWidth="1"/>
    <col min="3" max="5" width="9.140625" style="7" customWidth="1"/>
    <col min="6" max="16384" width="9.140625" style="7"/>
  </cols>
  <sheetData>
    <row r="1" spans="1:4" s="69" customFormat="1" ht="20.25" x14ac:dyDescent="0.25">
      <c r="A1" s="134" t="s">
        <v>298</v>
      </c>
    </row>
    <row r="2" spans="1:4" ht="4.5" customHeight="1" x14ac:dyDescent="0.2"/>
    <row r="3" spans="1:4" ht="23.85" customHeight="1" x14ac:dyDescent="0.2">
      <c r="A3" s="120" t="s">
        <v>113</v>
      </c>
      <c r="B3" s="72" t="s">
        <v>114</v>
      </c>
    </row>
    <row r="4" spans="1:4" ht="23.85" customHeight="1" x14ac:dyDescent="0.2">
      <c r="A4" s="120" t="s">
        <v>123</v>
      </c>
      <c r="B4" s="72" t="s">
        <v>124</v>
      </c>
    </row>
    <row r="5" spans="1:4" s="70" customFormat="1" ht="23.85" customHeight="1" x14ac:dyDescent="0.25">
      <c r="A5" s="120" t="s">
        <v>92</v>
      </c>
      <c r="B5" s="72" t="s">
        <v>93</v>
      </c>
      <c r="C5" s="71"/>
      <c r="D5" s="71"/>
    </row>
    <row r="6" spans="1:4" s="70" customFormat="1" ht="7.5" hidden="1" customHeight="1" x14ac:dyDescent="0.25">
      <c r="A6" s="120"/>
      <c r="B6" s="72"/>
      <c r="C6" s="71"/>
      <c r="D6" s="71"/>
    </row>
    <row r="7" spans="1:4" s="70" customFormat="1" ht="23.85" customHeight="1" x14ac:dyDescent="0.2">
      <c r="A7" s="120" t="s">
        <v>183</v>
      </c>
      <c r="B7" s="72" t="s">
        <v>160</v>
      </c>
    </row>
    <row r="8" spans="1:4" s="70" customFormat="1" ht="23.85" customHeight="1" x14ac:dyDescent="0.2">
      <c r="A8" s="120" t="s">
        <v>184</v>
      </c>
      <c r="B8" s="72" t="s">
        <v>162</v>
      </c>
    </row>
    <row r="9" spans="1:4" s="70" customFormat="1" ht="23.85" customHeight="1" x14ac:dyDescent="0.2">
      <c r="A9" s="120" t="s">
        <v>85</v>
      </c>
      <c r="B9" s="72" t="s">
        <v>128</v>
      </c>
    </row>
    <row r="10" spans="1:4" s="70" customFormat="1" ht="23.85" customHeight="1" x14ac:dyDescent="0.2">
      <c r="A10" s="120" t="s">
        <v>76</v>
      </c>
      <c r="B10" s="72" t="s">
        <v>99</v>
      </c>
    </row>
    <row r="11" spans="1:4" s="70" customFormat="1" ht="23.85" customHeight="1" x14ac:dyDescent="0.2">
      <c r="A11" s="120" t="s">
        <v>77</v>
      </c>
      <c r="B11" s="72" t="s">
        <v>100</v>
      </c>
    </row>
    <row r="12" spans="1:4" s="70" customFormat="1" ht="23.85" customHeight="1" x14ac:dyDescent="0.2">
      <c r="A12" s="120" t="s">
        <v>78</v>
      </c>
      <c r="B12" s="72" t="s">
        <v>101</v>
      </c>
    </row>
    <row r="13" spans="1:4" s="70" customFormat="1" ht="23.85" customHeight="1" x14ac:dyDescent="0.2">
      <c r="A13" s="120" t="s">
        <v>88</v>
      </c>
      <c r="B13" s="72" t="s">
        <v>127</v>
      </c>
    </row>
    <row r="14" spans="1:4" s="70" customFormat="1" ht="23.85" customHeight="1" x14ac:dyDescent="0.2">
      <c r="A14" s="120" t="s">
        <v>79</v>
      </c>
      <c r="B14" s="72" t="s">
        <v>102</v>
      </c>
    </row>
    <row r="15" spans="1:4" s="70" customFormat="1" ht="23.85" customHeight="1" x14ac:dyDescent="0.2">
      <c r="A15" s="120" t="s">
        <v>80</v>
      </c>
      <c r="B15" s="72" t="s">
        <v>103</v>
      </c>
    </row>
    <row r="16" spans="1:4" s="70" customFormat="1" ht="23.85" customHeight="1" x14ac:dyDescent="0.2">
      <c r="A16" s="120" t="s">
        <v>81</v>
      </c>
      <c r="B16" s="72" t="s">
        <v>104</v>
      </c>
    </row>
    <row r="17" spans="1:2" s="70" customFormat="1" ht="23.85" customHeight="1" x14ac:dyDescent="0.2">
      <c r="A17" s="120" t="s">
        <v>82</v>
      </c>
      <c r="B17" s="72" t="s">
        <v>105</v>
      </c>
    </row>
    <row r="18" spans="1:2" s="70" customFormat="1" ht="23.85" customHeight="1" x14ac:dyDescent="0.2">
      <c r="A18" s="120" t="s">
        <v>83</v>
      </c>
      <c r="B18" s="72" t="s">
        <v>106</v>
      </c>
    </row>
    <row r="19" spans="1:2" s="70" customFormat="1" ht="23.85" customHeight="1" x14ac:dyDescent="0.2">
      <c r="A19" s="120" t="s">
        <v>84</v>
      </c>
      <c r="B19" s="72" t="s">
        <v>107</v>
      </c>
    </row>
    <row r="20" spans="1:2" s="70" customFormat="1" ht="23.85" customHeight="1" x14ac:dyDescent="0.2">
      <c r="A20" s="120" t="s">
        <v>86</v>
      </c>
      <c r="B20" s="72" t="s">
        <v>108</v>
      </c>
    </row>
    <row r="21" spans="1:2" s="70" customFormat="1" ht="23.85" customHeight="1" x14ac:dyDescent="0.2">
      <c r="A21" s="120" t="s">
        <v>87</v>
      </c>
      <c r="B21" s="72" t="s">
        <v>109</v>
      </c>
    </row>
    <row r="22" spans="1:2" s="70" customFormat="1" ht="23.85" customHeight="1" x14ac:dyDescent="0.2">
      <c r="A22" s="120" t="s">
        <v>89</v>
      </c>
      <c r="B22" s="72" t="s">
        <v>110</v>
      </c>
    </row>
    <row r="23" spans="1:2" s="70" customFormat="1" ht="2.1" customHeight="1" x14ac:dyDescent="0.2"/>
    <row r="24" spans="1:2" s="70" customFormat="1" ht="15" x14ac:dyDescent="0.25">
      <c r="A24" s="71" t="s">
        <v>94</v>
      </c>
    </row>
    <row r="25" spans="1:2" s="72" customFormat="1" ht="23.45" customHeight="1" x14ac:dyDescent="0.2">
      <c r="A25" s="72" t="s">
        <v>158</v>
      </c>
    </row>
    <row r="26" spans="1:2" s="70" customFormat="1" ht="15" x14ac:dyDescent="0.25">
      <c r="A26" s="71" t="s">
        <v>167</v>
      </c>
    </row>
    <row r="27" spans="1:2" s="72" customFormat="1" ht="23.45" customHeight="1" x14ac:dyDescent="0.2">
      <c r="A27" s="72" t="s">
        <v>165</v>
      </c>
    </row>
    <row r="28" spans="1:2" s="70" customFormat="1" ht="15" x14ac:dyDescent="0.25">
      <c r="A28" s="71" t="s">
        <v>97</v>
      </c>
    </row>
    <row r="29" spans="1:2" s="72" customFormat="1" ht="37.5" customHeight="1" x14ac:dyDescent="0.2">
      <c r="A29" s="295" t="s">
        <v>199</v>
      </c>
      <c r="B29" s="295"/>
    </row>
    <row r="30" spans="1:2" s="70" customFormat="1" ht="15" x14ac:dyDescent="0.25">
      <c r="A30" s="71" t="s">
        <v>95</v>
      </c>
    </row>
    <row r="31" spans="1:2" s="72" customFormat="1" ht="23.45" customHeight="1" x14ac:dyDescent="0.2">
      <c r="A31" s="72" t="s">
        <v>98</v>
      </c>
    </row>
    <row r="32" spans="1:2" s="70" customFormat="1" ht="15" x14ac:dyDescent="0.25">
      <c r="A32" s="71" t="s">
        <v>178</v>
      </c>
    </row>
    <row r="33" spans="1:2" s="72" customFormat="1" ht="23.45" customHeight="1" x14ac:dyDescent="0.2">
      <c r="A33" s="72" t="s">
        <v>159</v>
      </c>
      <c r="B33" s="119"/>
    </row>
    <row r="34" spans="1:2" s="70" customFormat="1" ht="15" x14ac:dyDescent="0.25">
      <c r="A34" s="71" t="s">
        <v>177</v>
      </c>
    </row>
    <row r="35" spans="1:2" s="70" customFormat="1" ht="23.45" customHeight="1" x14ac:dyDescent="0.2">
      <c r="A35" s="72" t="s">
        <v>176</v>
      </c>
      <c r="B35" s="119"/>
    </row>
    <row r="36" spans="1:2" s="70" customFormat="1" ht="15" x14ac:dyDescent="0.25">
      <c r="A36" s="71" t="s">
        <v>96</v>
      </c>
    </row>
    <row r="37" spans="1:2" s="72" customFormat="1" ht="37.5" customHeight="1" x14ac:dyDescent="0.2">
      <c r="A37" s="295" t="s">
        <v>198</v>
      </c>
      <c r="B37" s="295"/>
    </row>
    <row r="38" spans="1:2" s="70" customFormat="1" ht="15" x14ac:dyDescent="0.25">
      <c r="A38" s="71" t="s">
        <v>120</v>
      </c>
    </row>
    <row r="39" spans="1:2" s="72" customFormat="1" ht="23.45" customHeight="1" x14ac:dyDescent="0.2">
      <c r="A39" s="72" t="s">
        <v>121</v>
      </c>
    </row>
  </sheetData>
  <sortState xmlns:xlrd2="http://schemas.microsoft.com/office/spreadsheetml/2017/richdata2" ref="A7:B19">
    <sortCondition ref="B7:B19"/>
  </sortState>
  <mergeCells count="2">
    <mergeCell ref="A29:B29"/>
    <mergeCell ref="A37:B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40"/>
  <dimension ref="A1:O41"/>
  <sheetViews>
    <sheetView showGridLines="0" zoomScaleNormal="100" zoomScaleSheetLayoutView="100" workbookViewId="0">
      <selection activeCell="M19" sqref="M19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267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1010.1878000000003</v>
      </c>
      <c r="C7" s="255">
        <v>2.504828745525391E-2</v>
      </c>
      <c r="D7" s="155">
        <v>1010.1258000000003</v>
      </c>
      <c r="E7" s="255">
        <v>2.5047684778066823E-2</v>
      </c>
      <c r="F7" s="221">
        <v>1010.3598000000003</v>
      </c>
      <c r="G7" s="255">
        <v>2.5901864499873164E-2</v>
      </c>
      <c r="H7" s="155">
        <v>1010.3598000000003</v>
      </c>
      <c r="I7" s="160">
        <v>2.5901864499873164E-2</v>
      </c>
      <c r="J7" s="10"/>
      <c r="O7" s="55"/>
    </row>
    <row r="8" spans="1:15" x14ac:dyDescent="0.2">
      <c r="A8" s="128" t="s">
        <v>308</v>
      </c>
      <c r="B8" s="221">
        <v>887492.02199999976</v>
      </c>
      <c r="C8" s="255">
        <v>4.6593674725691418E-2</v>
      </c>
      <c r="D8" s="155">
        <v>664936.49600000039</v>
      </c>
      <c r="E8" s="255">
        <v>4.4822916475590772E-2</v>
      </c>
      <c r="F8" s="221">
        <v>591274.74099999981</v>
      </c>
      <c r="G8" s="255">
        <v>4.5228052431850414E-2</v>
      </c>
      <c r="H8" s="155">
        <v>2143703.2590000001</v>
      </c>
      <c r="I8" s="160">
        <v>4.565402195768286E-2</v>
      </c>
      <c r="J8" s="10"/>
      <c r="O8" s="55"/>
    </row>
    <row r="9" spans="1:15" x14ac:dyDescent="0.2">
      <c r="A9" s="128" t="s">
        <v>309</v>
      </c>
      <c r="B9" s="221">
        <v>690994.53500000015</v>
      </c>
      <c r="C9" s="255">
        <v>5.4178889808695431E-2</v>
      </c>
      <c r="D9" s="155">
        <v>511420.43300000008</v>
      </c>
      <c r="E9" s="255">
        <v>5.3055703566853012E-2</v>
      </c>
      <c r="F9" s="221">
        <v>428569.19300000003</v>
      </c>
      <c r="G9" s="255">
        <v>5.3803745663257345E-2</v>
      </c>
      <c r="H9" s="155">
        <v>1630984.1610000003</v>
      </c>
      <c r="I9" s="161">
        <v>5.3723832974541336E-2</v>
      </c>
      <c r="J9" s="84"/>
      <c r="O9" s="86"/>
    </row>
    <row r="10" spans="1:15" x14ac:dyDescent="0.2">
      <c r="A10" s="131" t="s">
        <v>40</v>
      </c>
      <c r="B10" s="223">
        <v>115576.92</v>
      </c>
      <c r="C10" s="256">
        <v>7.8407687358019673E-2</v>
      </c>
      <c r="D10" s="156">
        <v>108790.70600000002</v>
      </c>
      <c r="E10" s="256">
        <v>9.3044588322900745E-2</v>
      </c>
      <c r="F10" s="223">
        <v>74072.512000000002</v>
      </c>
      <c r="G10" s="256">
        <v>6.6807999531611262E-2</v>
      </c>
      <c r="H10" s="156">
        <v>298440.13800000004</v>
      </c>
      <c r="I10" s="162">
        <v>7.9541190739187723E-2</v>
      </c>
      <c r="J10" s="84"/>
      <c r="O10" s="100"/>
    </row>
    <row r="11" spans="1:15" x14ac:dyDescent="0.2">
      <c r="A11" s="131" t="s">
        <v>39</v>
      </c>
      <c r="B11" s="223">
        <v>6567.49</v>
      </c>
      <c r="C11" s="256">
        <v>0.10579595334171463</v>
      </c>
      <c r="D11" s="156">
        <v>5418.61</v>
      </c>
      <c r="E11" s="256">
        <v>0.1026973712527379</v>
      </c>
      <c r="F11" s="223">
        <v>4722.84</v>
      </c>
      <c r="G11" s="256">
        <v>9.5194323734794778E-2</v>
      </c>
      <c r="H11" s="156">
        <v>16708.939999999999</v>
      </c>
      <c r="I11" s="162">
        <v>0.10160346643644004</v>
      </c>
      <c r="J11" s="84"/>
      <c r="O11" s="100"/>
    </row>
    <row r="12" spans="1:15" x14ac:dyDescent="0.2">
      <c r="A12" s="131" t="s">
        <v>38</v>
      </c>
      <c r="B12" s="223">
        <v>0</v>
      </c>
      <c r="C12" s="256">
        <v>0</v>
      </c>
      <c r="D12" s="156">
        <v>0</v>
      </c>
      <c r="E12" s="256">
        <v>0</v>
      </c>
      <c r="F12" s="223">
        <v>0</v>
      </c>
      <c r="G12" s="256">
        <v>0</v>
      </c>
      <c r="H12" s="156">
        <v>0</v>
      </c>
      <c r="I12" s="162">
        <v>0</v>
      </c>
      <c r="J12" s="84"/>
      <c r="O12" s="100"/>
    </row>
    <row r="13" spans="1:15" x14ac:dyDescent="0.2">
      <c r="A13" s="131" t="s">
        <v>60</v>
      </c>
      <c r="B13" s="223">
        <v>201.32</v>
      </c>
      <c r="C13" s="256">
        <v>0.17472115087534151</v>
      </c>
      <c r="D13" s="156">
        <v>204.5</v>
      </c>
      <c r="E13" s="256">
        <v>0.10663415671935975</v>
      </c>
      <c r="F13" s="223">
        <v>243.21</v>
      </c>
      <c r="G13" s="256">
        <v>6.1669136373456189E-2</v>
      </c>
      <c r="H13" s="156">
        <v>649.03</v>
      </c>
      <c r="I13" s="162">
        <v>9.2536195806094165E-2</v>
      </c>
      <c r="J13" s="84"/>
      <c r="O13" s="100"/>
    </row>
    <row r="14" spans="1:15" x14ac:dyDescent="0.2">
      <c r="A14" s="131" t="s">
        <v>61</v>
      </c>
      <c r="B14" s="223">
        <v>340</v>
      </c>
      <c r="C14" s="256">
        <v>0.12718234619259075</v>
      </c>
      <c r="D14" s="156">
        <v>314</v>
      </c>
      <c r="E14" s="256">
        <v>0.12866416276918058</v>
      </c>
      <c r="F14" s="223">
        <v>274</v>
      </c>
      <c r="G14" s="256">
        <v>9.5319897402393633E-2</v>
      </c>
      <c r="H14" s="156">
        <v>928</v>
      </c>
      <c r="I14" s="162">
        <v>0.11616960762713562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156">
        <v>0</v>
      </c>
      <c r="E15" s="256">
        <v>0</v>
      </c>
      <c r="F15" s="223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446674.64700000006</v>
      </c>
      <c r="C16" s="256">
        <v>7.9876737143972337E-2</v>
      </c>
      <c r="D16" s="156">
        <v>293663.91800000001</v>
      </c>
      <c r="E16" s="256">
        <v>7.1398517882143159E-2</v>
      </c>
      <c r="F16" s="223">
        <v>251157.12</v>
      </c>
      <c r="G16" s="256">
        <v>7.3447215718848755E-2</v>
      </c>
      <c r="H16" s="156">
        <v>991495.68500000006</v>
      </c>
      <c r="I16" s="162">
        <v>7.5544634507804645E-2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156">
        <v>0</v>
      </c>
      <c r="E17" s="256">
        <v>0</v>
      </c>
      <c r="F17" s="223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156">
        <v>0</v>
      </c>
      <c r="E18" s="256">
        <v>0</v>
      </c>
      <c r="F18" s="223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0</v>
      </c>
      <c r="C19" s="256">
        <v>0</v>
      </c>
      <c r="D19" s="156">
        <v>0</v>
      </c>
      <c r="E19" s="256">
        <v>0</v>
      </c>
      <c r="F19" s="223">
        <v>0</v>
      </c>
      <c r="G19" s="256">
        <v>0</v>
      </c>
      <c r="H19" s="156">
        <v>0</v>
      </c>
      <c r="I19" s="162">
        <v>0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156">
        <v>0</v>
      </c>
      <c r="E20" s="256">
        <v>0</v>
      </c>
      <c r="F20" s="223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30707.951000000001</v>
      </c>
      <c r="C21" s="256">
        <v>8.17365244588968E-2</v>
      </c>
      <c r="D21" s="156">
        <v>31795.266</v>
      </c>
      <c r="E21" s="256">
        <v>9.7656696568040061E-2</v>
      </c>
      <c r="F21" s="223">
        <v>36742.947</v>
      </c>
      <c r="G21" s="256">
        <v>0.12477338883060279</v>
      </c>
      <c r="H21" s="156">
        <v>99246.164000000004</v>
      </c>
      <c r="I21" s="162">
        <v>9.9669377819702337E-2</v>
      </c>
      <c r="J21" s="84"/>
      <c r="O21" s="100"/>
    </row>
    <row r="22" spans="1:15" x14ac:dyDescent="0.2">
      <c r="A22" s="131" t="s">
        <v>32</v>
      </c>
      <c r="B22" s="223">
        <v>0</v>
      </c>
      <c r="C22" s="256">
        <v>0</v>
      </c>
      <c r="D22" s="156">
        <v>0</v>
      </c>
      <c r="E22" s="256">
        <v>0</v>
      </c>
      <c r="F22" s="223">
        <v>0</v>
      </c>
      <c r="G22" s="256">
        <v>0</v>
      </c>
      <c r="H22" s="156">
        <v>0</v>
      </c>
      <c r="I22" s="162">
        <v>0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156">
        <v>0</v>
      </c>
      <c r="E23" s="256">
        <v>0</v>
      </c>
      <c r="F23" s="223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189.04900000000001</v>
      </c>
      <c r="C24" s="256">
        <v>3.3990044972456502E-3</v>
      </c>
      <c r="D24" s="156">
        <v>105.73399999999999</v>
      </c>
      <c r="E24" s="256">
        <v>4.1327931551370673E-3</v>
      </c>
      <c r="F24" s="223">
        <v>123.053</v>
      </c>
      <c r="G24" s="256">
        <v>1.5080434786338548E-2</v>
      </c>
      <c r="H24" s="156">
        <v>417.83600000000001</v>
      </c>
      <c r="I24" s="162">
        <v>4.6757232255100166E-3</v>
      </c>
      <c r="J24" s="84"/>
      <c r="O24" s="100"/>
    </row>
    <row r="25" spans="1:15" x14ac:dyDescent="0.2">
      <c r="A25" s="131" t="s">
        <v>30</v>
      </c>
      <c r="B25" s="223">
        <v>90737.15800000001</v>
      </c>
      <c r="C25" s="256">
        <v>2.378170541050641E-2</v>
      </c>
      <c r="D25" s="156">
        <v>71127.699000000008</v>
      </c>
      <c r="E25" s="256">
        <v>2.5422870201214427E-2</v>
      </c>
      <c r="F25" s="223">
        <v>61233.510999999999</v>
      </c>
      <c r="G25" s="256">
        <v>2.8546048878909588E-2</v>
      </c>
      <c r="H25" s="156">
        <v>223098.36800000002</v>
      </c>
      <c r="I25" s="162">
        <v>2.5472849469845547E-2</v>
      </c>
      <c r="J25" s="84"/>
      <c r="O25" s="81"/>
    </row>
    <row r="26" spans="1:15" ht="13.5" customHeight="1" x14ac:dyDescent="0.2">
      <c r="A26" s="129" t="s">
        <v>311</v>
      </c>
      <c r="B26" s="221">
        <v>641588.02600000007</v>
      </c>
      <c r="C26" s="255">
        <v>5.5200566057748285E-2</v>
      </c>
      <c r="D26" s="155">
        <v>469002.245</v>
      </c>
      <c r="E26" s="255">
        <v>5.2203293281195717E-2</v>
      </c>
      <c r="F26" s="221">
        <v>384467.86</v>
      </c>
      <c r="G26" s="255">
        <v>5.3074670387082197E-2</v>
      </c>
      <c r="H26" s="155">
        <v>1495058.1310000001</v>
      </c>
      <c r="I26" s="161">
        <v>5.3680768705762862E-2</v>
      </c>
      <c r="J26" s="10"/>
      <c r="O26" s="8"/>
    </row>
    <row r="27" spans="1:15" ht="12.75" customHeight="1" x14ac:dyDescent="0.2">
      <c r="A27" s="131" t="s">
        <v>26</v>
      </c>
      <c r="B27" s="223">
        <v>142760.78399999999</v>
      </c>
      <c r="C27" s="256">
        <v>6.7106652871339434E-2</v>
      </c>
      <c r="D27" s="156">
        <v>100536.859</v>
      </c>
      <c r="E27" s="256">
        <v>5.9050405027012448E-2</v>
      </c>
      <c r="F27" s="223">
        <v>83688.075000000012</v>
      </c>
      <c r="G27" s="256">
        <v>5.395963284954252E-2</v>
      </c>
      <c r="H27" s="156">
        <v>326985.71799999999</v>
      </c>
      <c r="I27" s="162">
        <v>6.0768186237995049E-2</v>
      </c>
      <c r="J27" s="84"/>
      <c r="O27" s="8"/>
    </row>
    <row r="28" spans="1:15" ht="12.75" customHeight="1" x14ac:dyDescent="0.2">
      <c r="A28" s="131" t="s">
        <v>0</v>
      </c>
      <c r="B28" s="223">
        <v>1561.8</v>
      </c>
      <c r="C28" s="256">
        <v>3.9390973182442347E-3</v>
      </c>
      <c r="D28" s="156">
        <v>1822</v>
      </c>
      <c r="E28" s="256">
        <v>6.8311074445918827E-3</v>
      </c>
      <c r="F28" s="223">
        <v>1778.5</v>
      </c>
      <c r="G28" s="256">
        <v>6.4154240631738588E-3</v>
      </c>
      <c r="H28" s="156">
        <v>5162.3</v>
      </c>
      <c r="I28" s="162">
        <v>5.4892955753603357E-3</v>
      </c>
      <c r="J28" s="84"/>
      <c r="O28" s="8"/>
    </row>
    <row r="29" spans="1:15" ht="12.75" customHeight="1" x14ac:dyDescent="0.2">
      <c r="A29" s="131" t="s">
        <v>1</v>
      </c>
      <c r="B29" s="223">
        <v>5992.89</v>
      </c>
      <c r="C29" s="256">
        <v>5.4950018909186819E-2</v>
      </c>
      <c r="D29" s="156">
        <v>4473.16</v>
      </c>
      <c r="E29" s="256">
        <v>5.0825161811505301E-2</v>
      </c>
      <c r="F29" s="223">
        <v>4157.3099999999995</v>
      </c>
      <c r="G29" s="256">
        <v>5.8137165679238267E-2</v>
      </c>
      <c r="H29" s="156">
        <v>14623.359999999999</v>
      </c>
      <c r="I29" s="162">
        <v>5.4446917031602135E-2</v>
      </c>
      <c r="J29" s="84"/>
      <c r="O29" s="8"/>
    </row>
    <row r="30" spans="1:15" ht="12.75" customHeight="1" x14ac:dyDescent="0.2">
      <c r="A30" s="131" t="s">
        <v>2</v>
      </c>
      <c r="B30" s="223">
        <v>1239.17</v>
      </c>
      <c r="C30" s="256">
        <v>2.3903593808695868E-2</v>
      </c>
      <c r="D30" s="156">
        <v>847.86199999999997</v>
      </c>
      <c r="E30" s="256">
        <v>2.1125253326286446E-2</v>
      </c>
      <c r="F30" s="223">
        <v>638.26199999999994</v>
      </c>
      <c r="G30" s="256">
        <v>2.2405023966694103E-2</v>
      </c>
      <c r="H30" s="156">
        <v>2725.2939999999999</v>
      </c>
      <c r="I30" s="162">
        <v>2.2623537546081665E-2</v>
      </c>
      <c r="J30" s="84"/>
    </row>
    <row r="31" spans="1:15" x14ac:dyDescent="0.2">
      <c r="A31" s="131" t="s">
        <v>6</v>
      </c>
      <c r="B31" s="223">
        <v>6071.29</v>
      </c>
      <c r="C31" s="256">
        <v>8.8265745273097856E-2</v>
      </c>
      <c r="D31" s="156">
        <v>4637.0200000000004</v>
      </c>
      <c r="E31" s="256">
        <v>8.0448035156732753E-2</v>
      </c>
      <c r="F31" s="223">
        <v>4920.116</v>
      </c>
      <c r="G31" s="256">
        <v>8.7142398036720956E-2</v>
      </c>
      <c r="H31" s="156">
        <v>15628.426000000001</v>
      </c>
      <c r="I31" s="162">
        <v>8.5455029147009323E-2</v>
      </c>
      <c r="J31" s="84"/>
    </row>
    <row r="32" spans="1:15" x14ac:dyDescent="0.2">
      <c r="A32" s="131" t="s">
        <v>25</v>
      </c>
      <c r="B32" s="223">
        <v>293373.77300000004</v>
      </c>
      <c r="C32" s="256">
        <v>5.2553643419674022E-2</v>
      </c>
      <c r="D32" s="156">
        <v>217075.17599999998</v>
      </c>
      <c r="E32" s="256">
        <v>5.0870470328588213E-2</v>
      </c>
      <c r="F32" s="223">
        <v>179390.99900000001</v>
      </c>
      <c r="G32" s="256">
        <v>5.5197751528312917E-2</v>
      </c>
      <c r="H32" s="156">
        <v>689839.94800000009</v>
      </c>
      <c r="I32" s="162">
        <v>5.2661342582799205E-2</v>
      </c>
      <c r="J32" s="84"/>
    </row>
    <row r="33" spans="1:10" x14ac:dyDescent="0.2">
      <c r="A33" s="131" t="s">
        <v>5</v>
      </c>
      <c r="B33" s="223">
        <v>190417.41900000002</v>
      </c>
      <c r="C33" s="256">
        <v>6.3958010836204407E-2</v>
      </c>
      <c r="D33" s="156">
        <v>139552.26799999998</v>
      </c>
      <c r="E33" s="256">
        <v>5.995099029702268E-2</v>
      </c>
      <c r="F33" s="223">
        <v>109837.89799999999</v>
      </c>
      <c r="G33" s="256">
        <v>6.042858998819322E-2</v>
      </c>
      <c r="H33" s="156">
        <v>439807.58500000002</v>
      </c>
      <c r="I33" s="162">
        <v>6.1747782095404845E-2</v>
      </c>
      <c r="J33" s="84"/>
    </row>
    <row r="34" spans="1:10" x14ac:dyDescent="0.2">
      <c r="A34" s="131" t="s">
        <v>3</v>
      </c>
      <c r="B34" s="223">
        <v>170.9</v>
      </c>
      <c r="C34" s="256">
        <v>5.5179708590437739E-4</v>
      </c>
      <c r="D34" s="156">
        <v>57.9</v>
      </c>
      <c r="E34" s="256">
        <v>2.4733292872115316E-4</v>
      </c>
      <c r="F34" s="223">
        <v>56.7</v>
      </c>
      <c r="G34" s="256">
        <v>2.9582124474859887E-4</v>
      </c>
      <c r="H34" s="156">
        <v>285.5</v>
      </c>
      <c r="I34" s="162">
        <v>3.8818053653217873E-4</v>
      </c>
      <c r="J34" s="84"/>
    </row>
    <row r="35" spans="1:10" ht="12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2.5901864499873164E-2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 t="shared" ref="B39:B40" si="0">+I8</f>
        <v>4.565402195768286E-2</v>
      </c>
      <c r="C39" s="23"/>
      <c r="D39" s="10"/>
      <c r="E39" s="10"/>
      <c r="H39" s="87"/>
    </row>
    <row r="40" spans="1:10" x14ac:dyDescent="0.2">
      <c r="A40" s="10" t="s">
        <v>116</v>
      </c>
      <c r="B40" s="86">
        <f t="shared" si="0"/>
        <v>5.3723832974541336E-2</v>
      </c>
      <c r="C40" s="23"/>
      <c r="D40" s="10"/>
      <c r="E40" s="10"/>
      <c r="H40" s="87"/>
    </row>
    <row r="41" spans="1:10" x14ac:dyDescent="0.2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{923E33B5-C0A5-4B39-BC0E-09C621F13762}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3E33B5-C0A5-4B39-BC0E-09C621F13762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41"/>
  <dimension ref="A1:O42"/>
  <sheetViews>
    <sheetView showGridLines="0" topLeftCell="A4" zoomScaleNormal="100" zoomScaleSheetLayoutView="100" workbookViewId="0">
      <selection activeCell="N37" sqref="N37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268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x14ac:dyDescent="0.2">
      <c r="B3" s="21"/>
      <c r="C3" s="21"/>
      <c r="D3" s="21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4541.1492600000001</v>
      </c>
      <c r="C7" s="255">
        <v>0.11260085703043884</v>
      </c>
      <c r="D7" s="155">
        <v>4540.0582599999998</v>
      </c>
      <c r="E7" s="255">
        <v>0.11257800579941481</v>
      </c>
      <c r="F7" s="221">
        <v>4538.3082600000007</v>
      </c>
      <c r="G7" s="255">
        <v>0.11634533124652736</v>
      </c>
      <c r="H7" s="155">
        <v>4538.3082600000007</v>
      </c>
      <c r="I7" s="160">
        <v>0.11634533124652736</v>
      </c>
      <c r="J7" s="10"/>
      <c r="O7" s="55"/>
    </row>
    <row r="8" spans="1:15" x14ac:dyDescent="0.2">
      <c r="A8" s="128" t="s">
        <v>308</v>
      </c>
      <c r="B8" s="221">
        <v>3572504.3749999991</v>
      </c>
      <c r="C8" s="255">
        <v>0.18755786269463451</v>
      </c>
      <c r="D8" s="155">
        <v>2654538.949000001</v>
      </c>
      <c r="E8" s="255">
        <v>0.17894066321820526</v>
      </c>
      <c r="F8" s="221">
        <v>2310675.986</v>
      </c>
      <c r="G8" s="255">
        <v>0.17674926290792739</v>
      </c>
      <c r="H8" s="155">
        <v>8537719.3100000005</v>
      </c>
      <c r="I8" s="160">
        <v>0.18182611012547467</v>
      </c>
      <c r="J8" s="10"/>
      <c r="O8" s="55"/>
    </row>
    <row r="9" spans="1:15" x14ac:dyDescent="0.2">
      <c r="A9" s="128" t="s">
        <v>309</v>
      </c>
      <c r="B9" s="221">
        <v>2890097.8040000005</v>
      </c>
      <c r="C9" s="255">
        <v>0.22660423856936673</v>
      </c>
      <c r="D9" s="155">
        <v>2151417.8339999998</v>
      </c>
      <c r="E9" s="255">
        <v>0.22319207345621436</v>
      </c>
      <c r="F9" s="221">
        <v>1909714.4639999999</v>
      </c>
      <c r="G9" s="255">
        <v>0.23975076367773318</v>
      </c>
      <c r="H9" s="155">
        <v>6951230.102</v>
      </c>
      <c r="I9" s="161">
        <v>0.22897017267076447</v>
      </c>
      <c r="J9" s="84"/>
      <c r="O9" s="86"/>
    </row>
    <row r="10" spans="1:15" x14ac:dyDescent="0.2">
      <c r="A10" s="131" t="s">
        <v>40</v>
      </c>
      <c r="B10" s="223">
        <v>281229.21999999997</v>
      </c>
      <c r="C10" s="256">
        <v>0.19078664458007474</v>
      </c>
      <c r="D10" s="156">
        <v>191410.34099999999</v>
      </c>
      <c r="E10" s="256">
        <v>0.16370604653573115</v>
      </c>
      <c r="F10" s="223">
        <v>216932.71000000002</v>
      </c>
      <c r="G10" s="256">
        <v>0.19565747126371472</v>
      </c>
      <c r="H10" s="156">
        <v>689572.27099999995</v>
      </c>
      <c r="I10" s="162">
        <v>0.18378693932940696</v>
      </c>
      <c r="J10" s="84"/>
      <c r="O10" s="100"/>
    </row>
    <row r="11" spans="1:15" x14ac:dyDescent="0.2">
      <c r="A11" s="131" t="s">
        <v>39</v>
      </c>
      <c r="B11" s="223">
        <v>4764.375</v>
      </c>
      <c r="C11" s="256">
        <v>7.6749503265696892E-2</v>
      </c>
      <c r="D11" s="156">
        <v>3601.6889999999999</v>
      </c>
      <c r="E11" s="256">
        <v>6.8261785286245408E-2</v>
      </c>
      <c r="F11" s="223">
        <v>3902.3920000000003</v>
      </c>
      <c r="G11" s="256">
        <v>7.8657241699501418E-2</v>
      </c>
      <c r="H11" s="156">
        <v>12268.456</v>
      </c>
      <c r="I11" s="162">
        <v>7.4601839340074333E-2</v>
      </c>
      <c r="J11" s="84"/>
      <c r="O11" s="100"/>
    </row>
    <row r="12" spans="1:15" x14ac:dyDescent="0.2">
      <c r="A12" s="131" t="s">
        <v>38</v>
      </c>
      <c r="B12" s="223">
        <v>0</v>
      </c>
      <c r="C12" s="256">
        <v>0</v>
      </c>
      <c r="D12" s="156">
        <v>0</v>
      </c>
      <c r="E12" s="256">
        <v>0</v>
      </c>
      <c r="F12" s="223">
        <v>0</v>
      </c>
      <c r="G12" s="256">
        <v>0</v>
      </c>
      <c r="H12" s="156">
        <v>0</v>
      </c>
      <c r="I12" s="162">
        <v>0</v>
      </c>
      <c r="J12" s="84"/>
      <c r="O12" s="100"/>
    </row>
    <row r="13" spans="1:15" x14ac:dyDescent="0.2">
      <c r="A13" s="131" t="s">
        <v>60</v>
      </c>
      <c r="B13" s="223">
        <v>164.46</v>
      </c>
      <c r="C13" s="256">
        <v>0.14273117659923837</v>
      </c>
      <c r="D13" s="156">
        <v>551.13199999999995</v>
      </c>
      <c r="E13" s="256">
        <v>0.28738139883156077</v>
      </c>
      <c r="F13" s="223">
        <v>666.99599999999998</v>
      </c>
      <c r="G13" s="256">
        <v>0.16912572379651242</v>
      </c>
      <c r="H13" s="156">
        <v>1382.588</v>
      </c>
      <c r="I13" s="162">
        <v>0.19712406805102403</v>
      </c>
      <c r="J13" s="84"/>
      <c r="O13" s="100"/>
    </row>
    <row r="14" spans="1:15" x14ac:dyDescent="0.2">
      <c r="A14" s="131" t="s">
        <v>61</v>
      </c>
      <c r="B14" s="223">
        <v>0</v>
      </c>
      <c r="C14" s="256">
        <v>0</v>
      </c>
      <c r="D14" s="156">
        <v>0</v>
      </c>
      <c r="E14" s="256">
        <v>0</v>
      </c>
      <c r="F14" s="223">
        <v>0</v>
      </c>
      <c r="G14" s="256">
        <v>0</v>
      </c>
      <c r="H14" s="156">
        <v>0</v>
      </c>
      <c r="I14" s="162">
        <v>0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156">
        <v>0</v>
      </c>
      <c r="E15" s="256">
        <v>0</v>
      </c>
      <c r="F15" s="223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1958099.8970000001</v>
      </c>
      <c r="C16" s="256">
        <v>0.35015784268209937</v>
      </c>
      <c r="D16" s="156">
        <v>1450613.585</v>
      </c>
      <c r="E16" s="256">
        <v>0.35268772784235031</v>
      </c>
      <c r="F16" s="223">
        <v>1174668.919</v>
      </c>
      <c r="G16" s="256">
        <v>0.34351469507223154</v>
      </c>
      <c r="H16" s="156">
        <v>4583382.4009999996</v>
      </c>
      <c r="I16" s="162">
        <v>0.34921982367784993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156">
        <v>0</v>
      </c>
      <c r="E17" s="256">
        <v>0</v>
      </c>
      <c r="F17" s="223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156">
        <v>0</v>
      </c>
      <c r="E18" s="256">
        <v>0</v>
      </c>
      <c r="F18" s="223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43642</v>
      </c>
      <c r="C19" s="256">
        <v>0.35727408924148762</v>
      </c>
      <c r="D19" s="156">
        <v>47036</v>
      </c>
      <c r="E19" s="256">
        <v>0.39467342251082072</v>
      </c>
      <c r="F19" s="223">
        <v>25395</v>
      </c>
      <c r="G19" s="256">
        <v>0.2569327476838264</v>
      </c>
      <c r="H19" s="156">
        <v>116073</v>
      </c>
      <c r="I19" s="162">
        <v>0.34122174682657502</v>
      </c>
      <c r="J19" s="84"/>
      <c r="O19" s="100"/>
    </row>
    <row r="20" spans="1:15" x14ac:dyDescent="0.2">
      <c r="A20" s="131" t="s">
        <v>34</v>
      </c>
      <c r="B20" s="223">
        <v>2099.9359999999997</v>
      </c>
      <c r="C20" s="256">
        <v>0.21043686421077357</v>
      </c>
      <c r="D20" s="156">
        <v>3317.5030000000002</v>
      </c>
      <c r="E20" s="256">
        <v>0.34660209582549367</v>
      </c>
      <c r="F20" s="223">
        <v>2337.2219999999998</v>
      </c>
      <c r="G20" s="256">
        <v>0.54112106300625429</v>
      </c>
      <c r="H20" s="156">
        <v>7754.6610000000001</v>
      </c>
      <c r="I20" s="162">
        <v>0.32487520455359636</v>
      </c>
      <c r="J20" s="84"/>
      <c r="O20" s="100"/>
    </row>
    <row r="21" spans="1:15" x14ac:dyDescent="0.2">
      <c r="A21" s="131" t="s">
        <v>33</v>
      </c>
      <c r="B21" s="223">
        <v>6268</v>
      </c>
      <c r="C21" s="256">
        <v>1.6683774678042343E-2</v>
      </c>
      <c r="D21" s="156">
        <v>8087</v>
      </c>
      <c r="E21" s="256">
        <v>2.4838594058176459E-2</v>
      </c>
      <c r="F21" s="223">
        <v>6872</v>
      </c>
      <c r="G21" s="256">
        <v>2.3336253568444099E-2</v>
      </c>
      <c r="H21" s="156">
        <v>21227</v>
      </c>
      <c r="I21" s="162">
        <v>2.1317517954435209E-2</v>
      </c>
      <c r="J21" s="84"/>
      <c r="O21" s="100"/>
    </row>
    <row r="22" spans="1:15" x14ac:dyDescent="0.2">
      <c r="A22" s="131" t="s">
        <v>32</v>
      </c>
      <c r="B22" s="223">
        <v>31507.15</v>
      </c>
      <c r="C22" s="256">
        <v>0.14315430854637698</v>
      </c>
      <c r="D22" s="156">
        <v>33981.120000000003</v>
      </c>
      <c r="E22" s="256">
        <v>0.17393579232116191</v>
      </c>
      <c r="F22" s="223">
        <v>30687.72</v>
      </c>
      <c r="G22" s="256">
        <v>0.16114850105872033</v>
      </c>
      <c r="H22" s="156">
        <v>96175.99</v>
      </c>
      <c r="I22" s="162">
        <v>0.15873522015982006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156">
        <v>0</v>
      </c>
      <c r="E23" s="256">
        <v>0</v>
      </c>
      <c r="F23" s="223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4283.2790000000005</v>
      </c>
      <c r="C24" s="256">
        <v>7.7011169506095531E-2</v>
      </c>
      <c r="D24" s="156">
        <v>2500.471</v>
      </c>
      <c r="E24" s="256">
        <v>9.773516024569899E-2</v>
      </c>
      <c r="F24" s="223">
        <v>1356.0419999999999</v>
      </c>
      <c r="G24" s="256">
        <v>0.16618613888760206</v>
      </c>
      <c r="H24" s="156">
        <v>8139.7919999999995</v>
      </c>
      <c r="I24" s="162">
        <v>9.1086968344567296E-2</v>
      </c>
      <c r="J24" s="84"/>
      <c r="O24" s="100"/>
    </row>
    <row r="25" spans="1:15" x14ac:dyDescent="0.2">
      <c r="A25" s="131" t="s">
        <v>30</v>
      </c>
      <c r="B25" s="223">
        <v>558039.48699999996</v>
      </c>
      <c r="C25" s="256">
        <v>0.14625905174662976</v>
      </c>
      <c r="D25" s="156">
        <v>410318.9929999999</v>
      </c>
      <c r="E25" s="256">
        <v>0.14665856827636176</v>
      </c>
      <c r="F25" s="223">
        <v>446895.46300000005</v>
      </c>
      <c r="G25" s="256">
        <v>0.20833526482845208</v>
      </c>
      <c r="H25" s="156">
        <v>1415253.943</v>
      </c>
      <c r="I25" s="162">
        <v>0.16159038264073883</v>
      </c>
      <c r="J25" s="84"/>
      <c r="O25" s="81"/>
    </row>
    <row r="26" spans="1:15" ht="13.5" customHeight="1" x14ac:dyDescent="0.2">
      <c r="A26" s="129" t="s">
        <v>314</v>
      </c>
      <c r="B26" s="221">
        <v>-1550476.4000000001</v>
      </c>
      <c r="C26" s="255"/>
      <c r="D26" s="155">
        <v>-1163268.2</v>
      </c>
      <c r="E26" s="255"/>
      <c r="F26" s="221">
        <v>-969006.3</v>
      </c>
      <c r="G26" s="255"/>
      <c r="H26" s="155">
        <v>-3682750.9000000004</v>
      </c>
      <c r="I26" s="161"/>
      <c r="J26" s="10"/>
      <c r="O26" s="8"/>
    </row>
    <row r="27" spans="1:15" ht="13.5" customHeight="1" x14ac:dyDescent="0.2">
      <c r="A27" s="129" t="s">
        <v>311</v>
      </c>
      <c r="B27" s="221">
        <v>1251675.1730000002</v>
      </c>
      <c r="C27" s="255">
        <v>0.10769087836753052</v>
      </c>
      <c r="D27" s="155">
        <v>875773.69700000004</v>
      </c>
      <c r="E27" s="255">
        <v>9.7479855672008633E-2</v>
      </c>
      <c r="F27" s="221">
        <v>842121.13799999992</v>
      </c>
      <c r="G27" s="255">
        <v>0.11625237497184956</v>
      </c>
      <c r="H27" s="155">
        <v>2969570.0079999999</v>
      </c>
      <c r="I27" s="161">
        <v>0.10662381445221433</v>
      </c>
      <c r="J27" s="10"/>
      <c r="O27" s="8"/>
    </row>
    <row r="28" spans="1:15" ht="12.75" customHeight="1" x14ac:dyDescent="0.2">
      <c r="A28" s="131" t="s">
        <v>26</v>
      </c>
      <c r="B28" s="223">
        <v>551250.8060000001</v>
      </c>
      <c r="C28" s="256">
        <v>0.25912295692693932</v>
      </c>
      <c r="D28" s="156">
        <v>433007.61599999998</v>
      </c>
      <c r="E28" s="256">
        <v>0.25432737166158209</v>
      </c>
      <c r="F28" s="223">
        <v>434024.489</v>
      </c>
      <c r="G28" s="256">
        <v>0.2798463469753642</v>
      </c>
      <c r="H28" s="156">
        <v>1418282.9110000001</v>
      </c>
      <c r="I28" s="162">
        <v>0.26357872937378185</v>
      </c>
      <c r="J28" s="84"/>
      <c r="O28" s="8"/>
    </row>
    <row r="29" spans="1:15" ht="12.75" customHeight="1" x14ac:dyDescent="0.2">
      <c r="A29" s="131" t="s">
        <v>0</v>
      </c>
      <c r="B29" s="223">
        <v>99139.365000000005</v>
      </c>
      <c r="C29" s="256">
        <v>0.25004456832112715</v>
      </c>
      <c r="D29" s="156">
        <v>11512.582000000002</v>
      </c>
      <c r="E29" s="256">
        <v>4.3163383428471203E-2</v>
      </c>
      <c r="F29" s="223">
        <v>63294.939000000006</v>
      </c>
      <c r="G29" s="256">
        <v>0.22831817528126039</v>
      </c>
      <c r="H29" s="156">
        <v>173946.88600000003</v>
      </c>
      <c r="I29" s="162">
        <v>0.18496520381758302</v>
      </c>
      <c r="J29" s="84"/>
      <c r="O29" s="8"/>
    </row>
    <row r="30" spans="1:15" ht="12.75" customHeight="1" x14ac:dyDescent="0.2">
      <c r="A30" s="131" t="s">
        <v>1</v>
      </c>
      <c r="B30" s="223">
        <v>3935.62</v>
      </c>
      <c r="C30" s="256">
        <v>3.608649473282069E-2</v>
      </c>
      <c r="D30" s="156">
        <v>2944.7</v>
      </c>
      <c r="E30" s="256">
        <v>3.345841731266927E-2</v>
      </c>
      <c r="F30" s="223">
        <v>2139.29</v>
      </c>
      <c r="G30" s="256">
        <v>2.9916522262217068E-2</v>
      </c>
      <c r="H30" s="156">
        <v>9019.61</v>
      </c>
      <c r="I30" s="162">
        <v>3.3582566340937314E-2</v>
      </c>
      <c r="J30" s="84"/>
      <c r="O30" s="8"/>
    </row>
    <row r="31" spans="1:15" ht="12.75" customHeight="1" x14ac:dyDescent="0.2">
      <c r="A31" s="131" t="s">
        <v>2</v>
      </c>
      <c r="B31" s="223">
        <v>280.20999999999998</v>
      </c>
      <c r="C31" s="256">
        <v>5.4052519195386169E-3</v>
      </c>
      <c r="D31" s="156">
        <v>180.64</v>
      </c>
      <c r="E31" s="256">
        <v>4.5008099913197942E-3</v>
      </c>
      <c r="F31" s="223">
        <v>130.03</v>
      </c>
      <c r="G31" s="256">
        <v>4.5644661070050139E-3</v>
      </c>
      <c r="H31" s="156">
        <v>590.88</v>
      </c>
      <c r="I31" s="162">
        <v>4.9050839524942018E-3</v>
      </c>
      <c r="J31" s="84"/>
    </row>
    <row r="32" spans="1:15" x14ac:dyDescent="0.2">
      <c r="A32" s="131" t="s">
        <v>6</v>
      </c>
      <c r="B32" s="223">
        <v>1131.402</v>
      </c>
      <c r="C32" s="256">
        <v>1.6448570358766172E-2</v>
      </c>
      <c r="D32" s="156">
        <v>842.93900000000008</v>
      </c>
      <c r="E32" s="256">
        <v>1.4624216912366381E-2</v>
      </c>
      <c r="F32" s="223">
        <v>1989.5860000000002</v>
      </c>
      <c r="G32" s="256">
        <v>3.5238456804735405E-2</v>
      </c>
      <c r="H32" s="156">
        <v>3963.9270000000006</v>
      </c>
      <c r="I32" s="162">
        <v>2.167444740254823E-2</v>
      </c>
      <c r="J32" s="84"/>
    </row>
    <row r="33" spans="1:10" x14ac:dyDescent="0.2">
      <c r="A33" s="131" t="s">
        <v>25</v>
      </c>
      <c r="B33" s="223">
        <v>403634.71399999998</v>
      </c>
      <c r="C33" s="256">
        <v>7.2305286919284714E-2</v>
      </c>
      <c r="D33" s="156">
        <v>291920.01400000002</v>
      </c>
      <c r="E33" s="256">
        <v>6.840997982426171E-2</v>
      </c>
      <c r="F33" s="223">
        <v>234245.95099999991</v>
      </c>
      <c r="G33" s="256">
        <v>7.2076357631585278E-2</v>
      </c>
      <c r="H33" s="156">
        <v>929800.67899999989</v>
      </c>
      <c r="I33" s="162">
        <v>7.0979583354802048E-2</v>
      </c>
      <c r="J33" s="84"/>
    </row>
    <row r="34" spans="1:10" x14ac:dyDescent="0.2">
      <c r="A34" s="131" t="s">
        <v>5</v>
      </c>
      <c r="B34" s="223">
        <v>178405.72499999998</v>
      </c>
      <c r="C34" s="256">
        <v>5.9923484693335236E-2</v>
      </c>
      <c r="D34" s="156">
        <v>125020.827</v>
      </c>
      <c r="E34" s="256">
        <v>5.3708352388817875E-2</v>
      </c>
      <c r="F34" s="223">
        <v>98010.822999999989</v>
      </c>
      <c r="G34" s="256">
        <v>5.392178788301627E-2</v>
      </c>
      <c r="H34" s="156">
        <v>401437.37499999994</v>
      </c>
      <c r="I34" s="162">
        <v>5.63607095508626E-2</v>
      </c>
      <c r="J34" s="84"/>
    </row>
    <row r="35" spans="1:10" x14ac:dyDescent="0.2">
      <c r="A35" s="131" t="s">
        <v>3</v>
      </c>
      <c r="B35" s="223">
        <v>13897.331</v>
      </c>
      <c r="C35" s="256">
        <v>4.4871309231413491E-2</v>
      </c>
      <c r="D35" s="156">
        <v>10344.379000000001</v>
      </c>
      <c r="E35" s="256">
        <v>4.4188351534915266E-2</v>
      </c>
      <c r="F35" s="223">
        <v>8286.0300000000007</v>
      </c>
      <c r="G35" s="256">
        <v>4.3230753238522622E-2</v>
      </c>
      <c r="H35" s="156">
        <v>32527.739999999998</v>
      </c>
      <c r="I35" s="162">
        <v>4.4226394274533135E-2</v>
      </c>
      <c r="J35" s="84"/>
    </row>
    <row r="36" spans="1:10" ht="12" customHeight="1" x14ac:dyDescent="0.2">
      <c r="A36" s="150" t="s">
        <v>318</v>
      </c>
      <c r="B36" s="64"/>
      <c r="C36" s="8"/>
      <c r="E36" s="10"/>
      <c r="F36" s="10"/>
      <c r="G36" s="10"/>
      <c r="I36" s="3"/>
    </row>
    <row r="37" spans="1:10" x14ac:dyDescent="0.2">
      <c r="A37" s="150"/>
      <c r="B37" s="64"/>
    </row>
    <row r="38" spans="1:10" x14ac:dyDescent="0.2">
      <c r="A38" s="10" t="s">
        <v>163</v>
      </c>
      <c r="B38" s="86">
        <f>+I7</f>
        <v>0.11634533124652736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>+I8</f>
        <v>0.18182611012547467</v>
      </c>
      <c r="C39" s="23"/>
      <c r="D39" s="10"/>
      <c r="E39" s="10"/>
    </row>
    <row r="40" spans="1:10" x14ac:dyDescent="0.2">
      <c r="A40" s="10" t="s">
        <v>116</v>
      </c>
      <c r="B40" s="86">
        <f t="shared" ref="B40" si="0">+I9</f>
        <v>0.22897017267076447</v>
      </c>
      <c r="C40" s="23"/>
      <c r="D40" s="10"/>
      <c r="E40" s="10"/>
      <c r="H40" s="87">
        <f>I7</f>
        <v>0.11634533124652736</v>
      </c>
    </row>
    <row r="41" spans="1:10" x14ac:dyDescent="0.2">
      <c r="B41" s="100"/>
      <c r="C41" s="8"/>
      <c r="H41" s="87">
        <f>I8</f>
        <v>0.18182611012547467</v>
      </c>
    </row>
    <row r="42" spans="1:10" x14ac:dyDescent="0.2">
      <c r="B42" s="8"/>
      <c r="C42" s="8"/>
      <c r="H42" s="87">
        <f>I9</f>
        <v>0.22897017267076447</v>
      </c>
    </row>
  </sheetData>
  <mergeCells count="5">
    <mergeCell ref="B5:C5"/>
    <mergeCell ref="D5:E5"/>
    <mergeCell ref="F5:G5"/>
    <mergeCell ref="H5:I5"/>
    <mergeCell ref="A5:A6"/>
  </mergeCells>
  <conditionalFormatting sqref="C10:C25 C28:C35 E10:E25 E28:E35 G10:G25 G28:G35 I10:I25 I28:I35">
    <cfRule type="dataBar" priority="1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{6534512B-0C0A-4CCF-B02D-9E89E9FE7565}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34512B-0C0A-4CCF-B02D-9E89E9FE7565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C28:C35 E10:E25 E28:E35 G10:G25 G28:G35 I10:I25 I28:I35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42"/>
  <dimension ref="A1:O41"/>
  <sheetViews>
    <sheetView showGridLines="0" zoomScaleNormal="100" zoomScaleSheetLayoutView="100" workbookViewId="0">
      <selection activeCell="A7" sqref="A7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269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11674.416769999998</v>
      </c>
      <c r="C7" s="255">
        <v>0.28947503338230446</v>
      </c>
      <c r="D7" s="155">
        <v>11674.419769999997</v>
      </c>
      <c r="E7" s="255">
        <v>0.28948590993893158</v>
      </c>
      <c r="F7" s="221">
        <v>11672.419769999997</v>
      </c>
      <c r="G7" s="255">
        <v>0.29923739569624652</v>
      </c>
      <c r="H7" s="155">
        <v>11672.419769999997</v>
      </c>
      <c r="I7" s="160">
        <v>0.29923739569624652</v>
      </c>
      <c r="J7" s="10"/>
      <c r="O7" s="55"/>
    </row>
    <row r="8" spans="1:15" x14ac:dyDescent="0.2">
      <c r="A8" s="128" t="s">
        <v>308</v>
      </c>
      <c r="B8" s="221">
        <v>3666377.0609999988</v>
      </c>
      <c r="C8" s="255">
        <v>0.19248621505013427</v>
      </c>
      <c r="D8" s="155">
        <v>2961142.4089999995</v>
      </c>
      <c r="E8" s="255">
        <v>0.19960859370687417</v>
      </c>
      <c r="F8" s="221">
        <v>2945458.2370000011</v>
      </c>
      <c r="G8" s="255">
        <v>0.22530531128990303</v>
      </c>
      <c r="H8" s="155">
        <v>9572977.7070000004</v>
      </c>
      <c r="I8" s="160">
        <v>0.20387380230958846</v>
      </c>
      <c r="J8" s="10"/>
      <c r="O8" s="55"/>
    </row>
    <row r="9" spans="1:15" x14ac:dyDescent="0.2">
      <c r="A9" s="128" t="s">
        <v>309</v>
      </c>
      <c r="B9" s="221">
        <v>1682221.3859999999</v>
      </c>
      <c r="C9" s="255">
        <v>0.13189813014356891</v>
      </c>
      <c r="D9" s="155">
        <v>1299083.071</v>
      </c>
      <c r="E9" s="255">
        <v>0.13476928545733927</v>
      </c>
      <c r="F9" s="221">
        <v>1179425.2499999998</v>
      </c>
      <c r="G9" s="255">
        <v>0.14806826345967358</v>
      </c>
      <c r="H9" s="155">
        <v>4160729.7069999995</v>
      </c>
      <c r="I9" s="161">
        <v>0.13705243323394864</v>
      </c>
      <c r="J9" s="84"/>
      <c r="O9" s="86"/>
    </row>
    <row r="10" spans="1:15" x14ac:dyDescent="0.2">
      <c r="A10" s="131" t="s">
        <v>40</v>
      </c>
      <c r="B10" s="223">
        <v>184964.22900000002</v>
      </c>
      <c r="C10" s="256">
        <v>0.12548022079018162</v>
      </c>
      <c r="D10" s="156">
        <v>132179.15900000001</v>
      </c>
      <c r="E10" s="256">
        <v>0.11304785019064259</v>
      </c>
      <c r="F10" s="223">
        <v>142071.33000000005</v>
      </c>
      <c r="G10" s="256">
        <v>0.12813797037280703</v>
      </c>
      <c r="H10" s="156">
        <v>459214.71800000011</v>
      </c>
      <c r="I10" s="162">
        <v>0.12239133019929212</v>
      </c>
      <c r="J10" s="84"/>
      <c r="O10" s="100"/>
    </row>
    <row r="11" spans="1:15" x14ac:dyDescent="0.2">
      <c r="A11" s="131" t="s">
        <v>39</v>
      </c>
      <c r="B11" s="223">
        <v>1803.6309999999999</v>
      </c>
      <c r="C11" s="256">
        <v>2.9054762340204564E-2</v>
      </c>
      <c r="D11" s="156">
        <v>1676.8460000000002</v>
      </c>
      <c r="E11" s="256">
        <v>3.1780784407010015E-2</v>
      </c>
      <c r="F11" s="223">
        <v>1920.268</v>
      </c>
      <c r="G11" s="256">
        <v>3.8705231100263165E-2</v>
      </c>
      <c r="H11" s="156">
        <v>5400.7449999999999</v>
      </c>
      <c r="I11" s="162">
        <v>3.2840767477725782E-2</v>
      </c>
      <c r="J11" s="84"/>
      <c r="O11" s="100"/>
    </row>
    <row r="12" spans="1:15" x14ac:dyDescent="0.2">
      <c r="A12" s="131" t="s">
        <v>38</v>
      </c>
      <c r="B12" s="223">
        <v>716.68</v>
      </c>
      <c r="C12" s="256">
        <v>7.9985648564850095E-4</v>
      </c>
      <c r="D12" s="156">
        <v>404.93</v>
      </c>
      <c r="E12" s="256">
        <v>5.6780245213060255E-4</v>
      </c>
      <c r="F12" s="223">
        <v>483.02</v>
      </c>
      <c r="G12" s="256">
        <v>9.3192258983521925E-4</v>
      </c>
      <c r="H12" s="156">
        <v>1604.6299999999999</v>
      </c>
      <c r="I12" s="162">
        <v>7.5424381678674223E-4</v>
      </c>
      <c r="J12" s="84"/>
      <c r="O12" s="100"/>
    </row>
    <row r="13" spans="1:15" x14ac:dyDescent="0.2">
      <c r="A13" s="131" t="s">
        <v>60</v>
      </c>
      <c r="B13" s="223">
        <v>95.382999999999996</v>
      </c>
      <c r="C13" s="256">
        <v>8.278078449206587E-2</v>
      </c>
      <c r="D13" s="156">
        <v>86.82</v>
      </c>
      <c r="E13" s="256">
        <v>4.5271283551955081E-2</v>
      </c>
      <c r="F13" s="223">
        <v>88.981999999999999</v>
      </c>
      <c r="G13" s="256">
        <v>2.2562571821811924E-2</v>
      </c>
      <c r="H13" s="156">
        <v>271.18499999999995</v>
      </c>
      <c r="I13" s="162">
        <v>3.8664512055953719E-2</v>
      </c>
      <c r="J13" s="84"/>
      <c r="O13" s="100"/>
    </row>
    <row r="14" spans="1:15" x14ac:dyDescent="0.2">
      <c r="A14" s="131" t="s">
        <v>61</v>
      </c>
      <c r="B14" s="223">
        <v>418.53999999999996</v>
      </c>
      <c r="C14" s="256">
        <v>0.1565614681630792</v>
      </c>
      <c r="D14" s="156">
        <v>400.3</v>
      </c>
      <c r="E14" s="256">
        <v>0.16402631960669742</v>
      </c>
      <c r="F14" s="223">
        <v>317.7</v>
      </c>
      <c r="G14" s="256">
        <v>0.11052237738956372</v>
      </c>
      <c r="H14" s="156">
        <v>1136.54</v>
      </c>
      <c r="I14" s="162">
        <v>0.14227522182386285</v>
      </c>
      <c r="J14" s="84"/>
      <c r="O14" s="100"/>
    </row>
    <row r="15" spans="1:15" x14ac:dyDescent="0.2">
      <c r="A15" s="131" t="s">
        <v>62</v>
      </c>
      <c r="B15" s="223">
        <v>1</v>
      </c>
      <c r="C15" s="256">
        <v>2.5785822954539597E-2</v>
      </c>
      <c r="D15" s="156">
        <v>2</v>
      </c>
      <c r="E15" s="256">
        <v>6.4731203676732366E-2</v>
      </c>
      <c r="F15" s="223">
        <v>8</v>
      </c>
      <c r="G15" s="256">
        <v>0.19889118166223305</v>
      </c>
      <c r="H15" s="156">
        <v>11</v>
      </c>
      <c r="I15" s="162">
        <v>0.10009008107296567</v>
      </c>
      <c r="J15" s="84"/>
      <c r="O15" s="100"/>
    </row>
    <row r="16" spans="1:15" x14ac:dyDescent="0.2">
      <c r="A16" s="131" t="s">
        <v>37</v>
      </c>
      <c r="B16" s="223">
        <v>1322558.3689999999</v>
      </c>
      <c r="C16" s="256">
        <v>0.23650692491211339</v>
      </c>
      <c r="D16" s="156">
        <v>1024499.071</v>
      </c>
      <c r="E16" s="256">
        <v>0.2490864922705027</v>
      </c>
      <c r="F16" s="223">
        <v>930275.74099999992</v>
      </c>
      <c r="G16" s="256">
        <v>0.27204549497636726</v>
      </c>
      <c r="H16" s="156">
        <v>3277333.1809999999</v>
      </c>
      <c r="I16" s="162">
        <v>0.24970853737900608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156">
        <v>0</v>
      </c>
      <c r="E17" s="256">
        <v>0</v>
      </c>
      <c r="F17" s="223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156">
        <v>0</v>
      </c>
      <c r="E18" s="256">
        <v>0</v>
      </c>
      <c r="F18" s="223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480.31</v>
      </c>
      <c r="C19" s="256">
        <v>3.9320452271568423E-3</v>
      </c>
      <c r="D19" s="156">
        <v>319.73</v>
      </c>
      <c r="E19" s="256">
        <v>2.6828160000719604E-3</v>
      </c>
      <c r="F19" s="223">
        <v>168.45</v>
      </c>
      <c r="G19" s="256">
        <v>1.7042851485465859E-3</v>
      </c>
      <c r="H19" s="156">
        <v>968.49</v>
      </c>
      <c r="I19" s="162">
        <v>2.8470863127865193E-3</v>
      </c>
      <c r="J19" s="84"/>
      <c r="O19" s="100"/>
    </row>
    <row r="20" spans="1:15" x14ac:dyDescent="0.2">
      <c r="A20" s="131" t="s">
        <v>34</v>
      </c>
      <c r="B20" s="223">
        <v>0</v>
      </c>
      <c r="C20" s="256">
        <v>0</v>
      </c>
      <c r="D20" s="156">
        <v>0</v>
      </c>
      <c r="E20" s="256">
        <v>0</v>
      </c>
      <c r="F20" s="223">
        <v>0</v>
      </c>
      <c r="G20" s="256">
        <v>0</v>
      </c>
      <c r="H20" s="156">
        <v>0</v>
      </c>
      <c r="I20" s="162">
        <v>0</v>
      </c>
      <c r="J20" s="84"/>
      <c r="O20" s="100"/>
    </row>
    <row r="21" spans="1:15" x14ac:dyDescent="0.2">
      <c r="A21" s="131" t="s">
        <v>33</v>
      </c>
      <c r="B21" s="223">
        <v>0</v>
      </c>
      <c r="C21" s="256">
        <v>0</v>
      </c>
      <c r="D21" s="156">
        <v>0</v>
      </c>
      <c r="E21" s="256">
        <v>0</v>
      </c>
      <c r="F21" s="223">
        <v>0</v>
      </c>
      <c r="G21" s="256">
        <v>0</v>
      </c>
      <c r="H21" s="156">
        <v>0</v>
      </c>
      <c r="I21" s="162">
        <v>0</v>
      </c>
      <c r="J21" s="84"/>
      <c r="O21" s="100"/>
    </row>
    <row r="22" spans="1:15" x14ac:dyDescent="0.2">
      <c r="A22" s="131" t="s">
        <v>32</v>
      </c>
      <c r="B22" s="223">
        <v>5350</v>
      </c>
      <c r="C22" s="256">
        <v>2.4307992018418573E-2</v>
      </c>
      <c r="D22" s="156">
        <v>0</v>
      </c>
      <c r="E22" s="256">
        <v>0</v>
      </c>
      <c r="F22" s="223">
        <v>0</v>
      </c>
      <c r="G22" s="256">
        <v>0</v>
      </c>
      <c r="H22" s="156">
        <v>5350</v>
      </c>
      <c r="I22" s="162">
        <v>8.8299941373625283E-3</v>
      </c>
      <c r="J22" s="84"/>
      <c r="O22" s="100"/>
    </row>
    <row r="23" spans="1:15" x14ac:dyDescent="0.2">
      <c r="A23" s="131" t="s">
        <v>3</v>
      </c>
      <c r="B23" s="223">
        <v>0</v>
      </c>
      <c r="C23" s="256">
        <v>0</v>
      </c>
      <c r="D23" s="156">
        <v>0</v>
      </c>
      <c r="E23" s="256">
        <v>0</v>
      </c>
      <c r="F23" s="223">
        <v>0</v>
      </c>
      <c r="G23" s="256">
        <v>0</v>
      </c>
      <c r="H23" s="156">
        <v>0</v>
      </c>
      <c r="I23" s="162">
        <v>0</v>
      </c>
      <c r="J23" s="84"/>
      <c r="O23" s="100"/>
    </row>
    <row r="24" spans="1:15" x14ac:dyDescent="0.2">
      <c r="A24" s="131" t="s">
        <v>31</v>
      </c>
      <c r="B24" s="223">
        <v>303.66199999999998</v>
      </c>
      <c r="C24" s="256">
        <v>5.4596877192823476E-3</v>
      </c>
      <c r="D24" s="156">
        <v>269.09100000000001</v>
      </c>
      <c r="E24" s="256">
        <v>1.0517879233822504E-2</v>
      </c>
      <c r="F24" s="223">
        <v>210.376</v>
      </c>
      <c r="G24" s="256">
        <v>2.578207397309093E-2</v>
      </c>
      <c r="H24" s="156">
        <v>783.12899999999991</v>
      </c>
      <c r="I24" s="162">
        <v>8.7634728790014112E-3</v>
      </c>
      <c r="J24" s="84"/>
      <c r="O24" s="100"/>
    </row>
    <row r="25" spans="1:15" x14ac:dyDescent="0.2">
      <c r="A25" s="131" t="s">
        <v>30</v>
      </c>
      <c r="B25" s="223">
        <v>165529.58199999999</v>
      </c>
      <c r="C25" s="256">
        <v>4.3384384552227921E-2</v>
      </c>
      <c r="D25" s="156">
        <v>139245.12399999998</v>
      </c>
      <c r="E25" s="256">
        <v>4.9769791000887111E-2</v>
      </c>
      <c r="F25" s="223">
        <v>103881.383</v>
      </c>
      <c r="G25" s="256">
        <v>4.8427780610632104E-2</v>
      </c>
      <c r="H25" s="156">
        <v>408656.08900000004</v>
      </c>
      <c r="I25" s="162">
        <v>4.6659395733602151E-2</v>
      </c>
      <c r="J25" s="84"/>
      <c r="O25" s="81"/>
    </row>
    <row r="26" spans="1:15" ht="13.5" customHeight="1" x14ac:dyDescent="0.2">
      <c r="A26" s="129" t="s">
        <v>311</v>
      </c>
      <c r="B26" s="221">
        <v>1465208.946</v>
      </c>
      <c r="C26" s="255">
        <v>0.12606276915161246</v>
      </c>
      <c r="D26" s="155">
        <v>1135352.8150000002</v>
      </c>
      <c r="E26" s="255">
        <v>0.12637286198720896</v>
      </c>
      <c r="F26" s="221">
        <v>1018292.0950000002</v>
      </c>
      <c r="G26" s="255">
        <v>0.14057226343938453</v>
      </c>
      <c r="H26" s="155">
        <v>3618853.8560000001</v>
      </c>
      <c r="I26" s="161">
        <v>0.12993665784350297</v>
      </c>
      <c r="J26" s="10"/>
      <c r="O26" s="8"/>
    </row>
    <row r="27" spans="1:15" ht="12.75" customHeight="1" x14ac:dyDescent="0.2">
      <c r="A27" s="131" t="s">
        <v>26</v>
      </c>
      <c r="B27" s="223">
        <v>374636.63</v>
      </c>
      <c r="C27" s="256">
        <v>0.1761030556003281</v>
      </c>
      <c r="D27" s="156">
        <v>311170.55700000009</v>
      </c>
      <c r="E27" s="256">
        <v>0.18276627702613099</v>
      </c>
      <c r="F27" s="223">
        <v>325505.62000000005</v>
      </c>
      <c r="G27" s="256">
        <v>0.20987654149844773</v>
      </c>
      <c r="H27" s="156">
        <v>1011312.8070000003</v>
      </c>
      <c r="I27" s="162">
        <v>0.18794596099345709</v>
      </c>
      <c r="J27" s="84"/>
      <c r="O27" s="8"/>
    </row>
    <row r="28" spans="1:15" ht="12.75" customHeight="1" x14ac:dyDescent="0.2">
      <c r="A28" s="131" t="s">
        <v>0</v>
      </c>
      <c r="B28" s="223">
        <v>61914.302999999993</v>
      </c>
      <c r="C28" s="256">
        <v>0.15615729600989944</v>
      </c>
      <c r="D28" s="156">
        <v>50805.19</v>
      </c>
      <c r="E28" s="256">
        <v>0.19048063207074925</v>
      </c>
      <c r="F28" s="223">
        <v>49961.334999999999</v>
      </c>
      <c r="G28" s="256">
        <v>0.18022105751323605</v>
      </c>
      <c r="H28" s="156">
        <v>162680.82799999998</v>
      </c>
      <c r="I28" s="162">
        <v>0.17298551989159011</v>
      </c>
      <c r="J28" s="84"/>
      <c r="O28" s="8"/>
    </row>
    <row r="29" spans="1:15" ht="12.75" customHeight="1" x14ac:dyDescent="0.2">
      <c r="A29" s="131" t="s">
        <v>1</v>
      </c>
      <c r="B29" s="223">
        <v>26259.062999999998</v>
      </c>
      <c r="C29" s="256">
        <v>0.24077465269469783</v>
      </c>
      <c r="D29" s="156">
        <v>16803.965</v>
      </c>
      <c r="E29" s="256">
        <v>0.19093084982425662</v>
      </c>
      <c r="F29" s="223">
        <v>15892.422999999999</v>
      </c>
      <c r="G29" s="256">
        <v>0.22224477582752716</v>
      </c>
      <c r="H29" s="156">
        <v>58955.451000000001</v>
      </c>
      <c r="I29" s="162">
        <v>0.21950786612363271</v>
      </c>
      <c r="J29" s="84"/>
      <c r="O29" s="8"/>
    </row>
    <row r="30" spans="1:15" ht="12.75" customHeight="1" x14ac:dyDescent="0.2">
      <c r="A30" s="131" t="s">
        <v>2</v>
      </c>
      <c r="B30" s="223">
        <v>1840.2080000000001</v>
      </c>
      <c r="C30" s="256">
        <v>3.5497619015560901E-2</v>
      </c>
      <c r="D30" s="156">
        <v>1247.078</v>
      </c>
      <c r="E30" s="256">
        <v>3.1072083272559271E-2</v>
      </c>
      <c r="F30" s="223">
        <v>1085.9480000000001</v>
      </c>
      <c r="G30" s="256">
        <v>3.8120224870951944E-2</v>
      </c>
      <c r="H30" s="156">
        <v>4173.2340000000004</v>
      </c>
      <c r="I30" s="162">
        <v>3.4643350804568089E-2</v>
      </c>
      <c r="J30" s="84"/>
    </row>
    <row r="31" spans="1:15" x14ac:dyDescent="0.2">
      <c r="A31" s="131" t="s">
        <v>6</v>
      </c>
      <c r="B31" s="223">
        <v>27097.9</v>
      </c>
      <c r="C31" s="256">
        <v>0.39395521196251188</v>
      </c>
      <c r="D31" s="156">
        <v>22411.599999999999</v>
      </c>
      <c r="E31" s="256">
        <v>0.38882066170053858</v>
      </c>
      <c r="F31" s="223">
        <v>23319.72</v>
      </c>
      <c r="G31" s="256">
        <v>0.41302609986123962</v>
      </c>
      <c r="H31" s="156">
        <v>72829.22</v>
      </c>
      <c r="I31" s="162">
        <v>0.39822456323202055</v>
      </c>
      <c r="J31" s="84"/>
    </row>
    <row r="32" spans="1:15" x14ac:dyDescent="0.2">
      <c r="A32" s="131" t="s">
        <v>25</v>
      </c>
      <c r="B32" s="223">
        <v>647791.28</v>
      </c>
      <c r="C32" s="256">
        <v>0.11604238371878665</v>
      </c>
      <c r="D32" s="156">
        <v>487836.34499999997</v>
      </c>
      <c r="E32" s="256">
        <v>0.11432198177063518</v>
      </c>
      <c r="F32" s="223">
        <v>402259.75800000003</v>
      </c>
      <c r="G32" s="256">
        <v>0.12377340165168089</v>
      </c>
      <c r="H32" s="156">
        <v>1537887.3829999999</v>
      </c>
      <c r="I32" s="162">
        <v>0.11740000642863252</v>
      </c>
      <c r="J32" s="84"/>
    </row>
    <row r="33" spans="1:10" x14ac:dyDescent="0.2">
      <c r="A33" s="131" t="s">
        <v>5</v>
      </c>
      <c r="B33" s="223">
        <v>298269.03799999994</v>
      </c>
      <c r="C33" s="256">
        <v>0.10018355707524981</v>
      </c>
      <c r="D33" s="156">
        <v>225354.37199999997</v>
      </c>
      <c r="E33" s="256">
        <v>9.6811165900676288E-2</v>
      </c>
      <c r="F33" s="223">
        <v>184341.60200000001</v>
      </c>
      <c r="G33" s="256">
        <v>0.10141766446609075</v>
      </c>
      <c r="H33" s="156">
        <v>707965.01199999987</v>
      </c>
      <c r="I33" s="162">
        <v>9.9396351457073359E-2</v>
      </c>
      <c r="J33" s="84"/>
    </row>
    <row r="34" spans="1:10" x14ac:dyDescent="0.2">
      <c r="A34" s="131" t="s">
        <v>3</v>
      </c>
      <c r="B34" s="223">
        <v>27400.524000000001</v>
      </c>
      <c r="C34" s="256">
        <v>8.8470036837056482E-2</v>
      </c>
      <c r="D34" s="156">
        <v>19723.707999999999</v>
      </c>
      <c r="E34" s="256">
        <v>8.4254274004850402E-2</v>
      </c>
      <c r="F34" s="223">
        <v>15925.688999999998</v>
      </c>
      <c r="G34" s="256">
        <v>8.308919124266434E-2</v>
      </c>
      <c r="H34" s="156">
        <v>63049.921000000002</v>
      </c>
      <c r="I34" s="162">
        <v>8.5725927012579625E-2</v>
      </c>
      <c r="J34" s="84"/>
    </row>
    <row r="35" spans="1:10" ht="11.45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0.29923739569624652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>+I8</f>
        <v>0.20387380230958846</v>
      </c>
      <c r="C39" s="23"/>
      <c r="D39" s="10"/>
      <c r="E39" s="10"/>
      <c r="H39" s="87"/>
    </row>
    <row r="40" spans="1:10" x14ac:dyDescent="0.2">
      <c r="A40" s="10" t="s">
        <v>116</v>
      </c>
      <c r="B40" s="86">
        <f t="shared" ref="B40" si="0">+I9</f>
        <v>0.13705243323394864</v>
      </c>
      <c r="C40" s="23"/>
      <c r="D40" s="10"/>
      <c r="E40" s="10"/>
      <c r="H40" s="87"/>
    </row>
    <row r="41" spans="1:10" x14ac:dyDescent="0.2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{03C23AEA-A1D6-4B20-B6C9-E3C2D3661D87}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C23AEA-A1D6-4B20-B6C9-E3C2D3661D87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43"/>
  <dimension ref="A1:O41"/>
  <sheetViews>
    <sheetView showGridLines="0" zoomScaleNormal="100" zoomScaleSheetLayoutView="100" workbookViewId="0">
      <selection activeCell="N24" sqref="N24"/>
    </sheetView>
  </sheetViews>
  <sheetFormatPr defaultColWidth="9.140625" defaultRowHeight="12" x14ac:dyDescent="0.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 x14ac:dyDescent="0.25">
      <c r="A1" s="185" t="s">
        <v>270</v>
      </c>
      <c r="I1" s="188" t="str">
        <f>'3'!N1</f>
        <v>IV. čtvrtletí 2023</v>
      </c>
    </row>
    <row r="2" spans="1:15" ht="1.5" customHeight="1" x14ac:dyDescent="0.2">
      <c r="E2" s="10"/>
      <c r="F2" s="10"/>
      <c r="G2" s="10"/>
    </row>
    <row r="3" spans="1:15" ht="12" customHeight="1" x14ac:dyDescent="0.2">
      <c r="E3" s="10"/>
      <c r="F3" s="10"/>
      <c r="G3" s="10"/>
    </row>
    <row r="4" spans="1:15" x14ac:dyDescent="0.2">
      <c r="B4" s="21"/>
      <c r="C4" s="21"/>
      <c r="D4" s="21"/>
    </row>
    <row r="5" spans="1:15" ht="12.75" customHeight="1" x14ac:dyDescent="0.2">
      <c r="A5" s="320">
        <v>2026</v>
      </c>
      <c r="B5" s="306" t="s">
        <v>8</v>
      </c>
      <c r="C5" s="308"/>
      <c r="D5" s="306" t="s">
        <v>9</v>
      </c>
      <c r="E5" s="308"/>
      <c r="F5" s="306" t="s">
        <v>10</v>
      </c>
      <c r="G5" s="308"/>
      <c r="H5" s="306" t="s">
        <v>7</v>
      </c>
      <c r="I5" s="307"/>
    </row>
    <row r="6" spans="1:15" x14ac:dyDescent="0.2">
      <c r="A6" s="321"/>
      <c r="B6" s="215" t="s">
        <v>278</v>
      </c>
      <c r="C6" s="216" t="s">
        <v>279</v>
      </c>
      <c r="D6" s="215" t="s">
        <v>278</v>
      </c>
      <c r="E6" s="216" t="s">
        <v>279</v>
      </c>
      <c r="F6" s="215" t="s">
        <v>278</v>
      </c>
      <c r="G6" s="216" t="s">
        <v>279</v>
      </c>
      <c r="H6" s="215" t="s">
        <v>278</v>
      </c>
      <c r="I6" s="153" t="s">
        <v>279</v>
      </c>
      <c r="J6" s="10"/>
      <c r="O6" s="10"/>
    </row>
    <row r="7" spans="1:15" ht="13.5" x14ac:dyDescent="0.2">
      <c r="A7" s="128" t="s">
        <v>190</v>
      </c>
      <c r="B7" s="221">
        <v>1114.2571999999991</v>
      </c>
      <c r="C7" s="255">
        <v>2.7628758380061919E-2</v>
      </c>
      <c r="D7" s="155">
        <v>1114.2771999999991</v>
      </c>
      <c r="E7" s="255">
        <v>2.7630285317914751E-2</v>
      </c>
      <c r="F7" s="221">
        <v>1114.2771999999991</v>
      </c>
      <c r="G7" s="255">
        <v>2.85659198334079E-2</v>
      </c>
      <c r="H7" s="155">
        <v>1114.2771999999991</v>
      </c>
      <c r="I7" s="160">
        <v>2.85659198334079E-2</v>
      </c>
      <c r="J7" s="10"/>
      <c r="O7" s="55"/>
    </row>
    <row r="8" spans="1:15" x14ac:dyDescent="0.2">
      <c r="A8" s="128" t="s">
        <v>308</v>
      </c>
      <c r="B8" s="221">
        <v>877279.95700000029</v>
      </c>
      <c r="C8" s="255">
        <v>4.6057537359841853E-2</v>
      </c>
      <c r="D8" s="155">
        <v>710413.99900000007</v>
      </c>
      <c r="E8" s="255">
        <v>4.7888523989616315E-2</v>
      </c>
      <c r="F8" s="221">
        <v>596462.88099999982</v>
      </c>
      <c r="G8" s="255">
        <v>4.5624905961475115E-2</v>
      </c>
      <c r="H8" s="155">
        <v>2184156.8370000003</v>
      </c>
      <c r="I8" s="160">
        <v>4.6515553762761321E-2</v>
      </c>
      <c r="J8" s="10"/>
      <c r="O8" s="55"/>
    </row>
    <row r="9" spans="1:15" x14ac:dyDescent="0.2">
      <c r="A9" s="128" t="s">
        <v>309</v>
      </c>
      <c r="B9" s="221">
        <v>514912.41399999993</v>
      </c>
      <c r="C9" s="255">
        <v>4.037279822949013E-2</v>
      </c>
      <c r="D9" s="155">
        <v>413928.25400000007</v>
      </c>
      <c r="E9" s="255">
        <v>4.294168422904808E-2</v>
      </c>
      <c r="F9" s="221">
        <v>324538.25</v>
      </c>
      <c r="G9" s="255">
        <v>4.0743417273575763E-2</v>
      </c>
      <c r="H9" s="155">
        <v>1253378.9180000001</v>
      </c>
      <c r="I9" s="161">
        <v>4.1285698080082908E-2</v>
      </c>
      <c r="J9" s="84"/>
      <c r="O9" s="86"/>
    </row>
    <row r="10" spans="1:15" x14ac:dyDescent="0.2">
      <c r="A10" s="131" t="s">
        <v>40</v>
      </c>
      <c r="B10" s="223">
        <v>111757.143</v>
      </c>
      <c r="C10" s="256">
        <v>7.5816340566693563E-2</v>
      </c>
      <c r="D10" s="156">
        <v>89452.981</v>
      </c>
      <c r="E10" s="256">
        <v>7.6505761359810104E-2</v>
      </c>
      <c r="F10" s="223">
        <v>74543.074999999997</v>
      </c>
      <c r="G10" s="256">
        <v>6.7232413012871264E-2</v>
      </c>
      <c r="H10" s="156">
        <v>275753.19900000002</v>
      </c>
      <c r="I10" s="162">
        <v>7.349459742777692E-2</v>
      </c>
      <c r="J10" s="84"/>
      <c r="O10" s="100"/>
    </row>
    <row r="11" spans="1:15" x14ac:dyDescent="0.2">
      <c r="A11" s="131" t="s">
        <v>39</v>
      </c>
      <c r="B11" s="223">
        <v>1016.18</v>
      </c>
      <c r="C11" s="256">
        <v>1.6369683374741883E-2</v>
      </c>
      <c r="D11" s="156">
        <v>843.76</v>
      </c>
      <c r="E11" s="256">
        <v>1.5991542843683183E-2</v>
      </c>
      <c r="F11" s="223">
        <v>868.9</v>
      </c>
      <c r="G11" s="256">
        <v>1.7513688351323182E-2</v>
      </c>
      <c r="H11" s="156">
        <v>2728.84</v>
      </c>
      <c r="I11" s="162">
        <v>1.6593488476852214E-2</v>
      </c>
      <c r="J11" s="84"/>
      <c r="O11" s="100"/>
    </row>
    <row r="12" spans="1:15" x14ac:dyDescent="0.2">
      <c r="A12" s="131" t="s">
        <v>38</v>
      </c>
      <c r="B12" s="223">
        <v>834.86</v>
      </c>
      <c r="C12" s="256">
        <v>9.3175222638905452E-4</v>
      </c>
      <c r="D12" s="156">
        <v>15566.68</v>
      </c>
      <c r="E12" s="256">
        <v>2.1827967983435181E-2</v>
      </c>
      <c r="F12" s="223">
        <v>23348.29</v>
      </c>
      <c r="G12" s="256">
        <v>4.5047407736788857E-2</v>
      </c>
      <c r="H12" s="156">
        <v>39749.83</v>
      </c>
      <c r="I12" s="162">
        <v>1.8684097577525132E-2</v>
      </c>
      <c r="J12" s="84"/>
      <c r="O12" s="100"/>
    </row>
    <row r="13" spans="1:15" x14ac:dyDescent="0.2">
      <c r="A13" s="131" t="s">
        <v>60</v>
      </c>
      <c r="B13" s="223">
        <v>0</v>
      </c>
      <c r="C13" s="256">
        <v>0</v>
      </c>
      <c r="D13" s="156">
        <v>0</v>
      </c>
      <c r="E13" s="256">
        <v>0</v>
      </c>
      <c r="F13" s="223">
        <v>0</v>
      </c>
      <c r="G13" s="256">
        <v>0</v>
      </c>
      <c r="H13" s="156">
        <v>0</v>
      </c>
      <c r="I13" s="162">
        <v>0</v>
      </c>
      <c r="J13" s="84"/>
      <c r="O13" s="100"/>
    </row>
    <row r="14" spans="1:15" x14ac:dyDescent="0.2">
      <c r="A14" s="131" t="s">
        <v>61</v>
      </c>
      <c r="B14" s="223">
        <v>0</v>
      </c>
      <c r="C14" s="256">
        <v>0</v>
      </c>
      <c r="D14" s="156">
        <v>0</v>
      </c>
      <c r="E14" s="256">
        <v>0</v>
      </c>
      <c r="F14" s="223">
        <v>0</v>
      </c>
      <c r="G14" s="256">
        <v>0</v>
      </c>
      <c r="H14" s="156">
        <v>0</v>
      </c>
      <c r="I14" s="162">
        <v>0</v>
      </c>
      <c r="J14" s="84"/>
      <c r="O14" s="100"/>
    </row>
    <row r="15" spans="1:15" x14ac:dyDescent="0.2">
      <c r="A15" s="131" t="s">
        <v>62</v>
      </c>
      <c r="B15" s="223">
        <v>0</v>
      </c>
      <c r="C15" s="256">
        <v>0</v>
      </c>
      <c r="D15" s="156">
        <v>0</v>
      </c>
      <c r="E15" s="256">
        <v>0</v>
      </c>
      <c r="F15" s="223">
        <v>0</v>
      </c>
      <c r="G15" s="256">
        <v>0</v>
      </c>
      <c r="H15" s="156">
        <v>0</v>
      </c>
      <c r="I15" s="162">
        <v>0</v>
      </c>
      <c r="J15" s="84"/>
      <c r="O15" s="100"/>
    </row>
    <row r="16" spans="1:15" x14ac:dyDescent="0.2">
      <c r="A16" s="131" t="s">
        <v>37</v>
      </c>
      <c r="B16" s="223">
        <v>199750.73300000001</v>
      </c>
      <c r="C16" s="256">
        <v>3.5720488953913693E-2</v>
      </c>
      <c r="D16" s="156">
        <v>160148.61600000001</v>
      </c>
      <c r="E16" s="256">
        <v>3.8936938188219895E-2</v>
      </c>
      <c r="F16" s="223">
        <v>118090.72</v>
      </c>
      <c r="G16" s="256">
        <v>3.453389888462715E-2</v>
      </c>
      <c r="H16" s="156">
        <v>477990.06900000002</v>
      </c>
      <c r="I16" s="162">
        <v>3.6419306313940566E-2</v>
      </c>
      <c r="J16" s="84"/>
      <c r="O16" s="100"/>
    </row>
    <row r="17" spans="1:15" x14ac:dyDescent="0.2">
      <c r="A17" s="131" t="s">
        <v>72</v>
      </c>
      <c r="B17" s="223">
        <v>0</v>
      </c>
      <c r="C17" s="256">
        <v>0</v>
      </c>
      <c r="D17" s="156">
        <v>0</v>
      </c>
      <c r="E17" s="256">
        <v>0</v>
      </c>
      <c r="F17" s="223">
        <v>0</v>
      </c>
      <c r="G17" s="256">
        <v>0</v>
      </c>
      <c r="H17" s="156">
        <v>0</v>
      </c>
      <c r="I17" s="162">
        <v>0</v>
      </c>
      <c r="J17" s="84"/>
      <c r="O17" s="100"/>
    </row>
    <row r="18" spans="1:15" x14ac:dyDescent="0.2">
      <c r="A18" s="131" t="s">
        <v>36</v>
      </c>
      <c r="B18" s="223">
        <v>0</v>
      </c>
      <c r="C18" s="256">
        <v>0</v>
      </c>
      <c r="D18" s="156">
        <v>0</v>
      </c>
      <c r="E18" s="256">
        <v>0</v>
      </c>
      <c r="F18" s="223">
        <v>0</v>
      </c>
      <c r="G18" s="256">
        <v>0</v>
      </c>
      <c r="H18" s="156">
        <v>0</v>
      </c>
      <c r="I18" s="162">
        <v>0</v>
      </c>
      <c r="J18" s="84"/>
      <c r="O18" s="100"/>
    </row>
    <row r="19" spans="1:15" x14ac:dyDescent="0.2">
      <c r="A19" s="131" t="s">
        <v>35</v>
      </c>
      <c r="B19" s="223">
        <v>2963</v>
      </c>
      <c r="C19" s="256">
        <v>2.4256521846444428E-2</v>
      </c>
      <c r="D19" s="156">
        <v>2502</v>
      </c>
      <c r="E19" s="256">
        <v>2.0993981272261108E-2</v>
      </c>
      <c r="F19" s="223">
        <v>3984</v>
      </c>
      <c r="G19" s="256">
        <v>4.0307937262152566E-2</v>
      </c>
      <c r="H19" s="156">
        <v>9449</v>
      </c>
      <c r="I19" s="162">
        <v>2.7777383937386879E-2</v>
      </c>
      <c r="J19" s="84"/>
      <c r="O19" s="100"/>
    </row>
    <row r="20" spans="1:15" x14ac:dyDescent="0.2">
      <c r="A20" s="131" t="s">
        <v>34</v>
      </c>
      <c r="B20" s="223">
        <v>7879</v>
      </c>
      <c r="C20" s="256">
        <v>0.78956313578922654</v>
      </c>
      <c r="D20" s="156">
        <v>6254</v>
      </c>
      <c r="E20" s="256">
        <v>0.65339790417450638</v>
      </c>
      <c r="F20" s="223">
        <v>1982</v>
      </c>
      <c r="G20" s="256">
        <v>0.45887893699374566</v>
      </c>
      <c r="H20" s="156">
        <v>16115</v>
      </c>
      <c r="I20" s="162">
        <v>0.6751247954464038</v>
      </c>
      <c r="J20" s="84"/>
      <c r="O20" s="100"/>
    </row>
    <row r="21" spans="1:15" x14ac:dyDescent="0.2">
      <c r="A21" s="131" t="s">
        <v>33</v>
      </c>
      <c r="B21" s="223">
        <v>1835.3</v>
      </c>
      <c r="C21" s="256">
        <v>4.8850880131798202E-3</v>
      </c>
      <c r="D21" s="156">
        <v>1379.9</v>
      </c>
      <c r="E21" s="256">
        <v>4.2382559590549889E-3</v>
      </c>
      <c r="F21" s="223">
        <v>1731.5</v>
      </c>
      <c r="G21" s="256">
        <v>5.8799073128290103E-3</v>
      </c>
      <c r="H21" s="156">
        <v>4946.7</v>
      </c>
      <c r="I21" s="162">
        <v>4.9677941331890824E-3</v>
      </c>
      <c r="J21" s="84"/>
      <c r="O21" s="100"/>
    </row>
    <row r="22" spans="1:15" x14ac:dyDescent="0.2">
      <c r="A22" s="131" t="s">
        <v>32</v>
      </c>
      <c r="B22" s="223">
        <v>13444</v>
      </c>
      <c r="C22" s="256">
        <v>6.1083484989835381E-2</v>
      </c>
      <c r="D22" s="156">
        <v>12640</v>
      </c>
      <c r="E22" s="256">
        <v>6.4699115713063207E-2</v>
      </c>
      <c r="F22" s="223">
        <v>14019</v>
      </c>
      <c r="G22" s="256">
        <v>7.3617096230746387E-2</v>
      </c>
      <c r="H22" s="156">
        <v>40103</v>
      </c>
      <c r="I22" s="162">
        <v>6.618864577395317E-2</v>
      </c>
      <c r="J22" s="84"/>
      <c r="O22" s="100"/>
    </row>
    <row r="23" spans="1:15" x14ac:dyDescent="0.2">
      <c r="A23" s="131" t="s">
        <v>3</v>
      </c>
      <c r="B23" s="223">
        <v>1.0940000000000001</v>
      </c>
      <c r="C23" s="256">
        <v>1</v>
      </c>
      <c r="D23" s="156">
        <v>1.6719999999999999</v>
      </c>
      <c r="E23" s="256">
        <v>1</v>
      </c>
      <c r="F23" s="223">
        <v>20.94</v>
      </c>
      <c r="G23" s="256">
        <v>1</v>
      </c>
      <c r="H23" s="156">
        <v>23.706000000000003</v>
      </c>
      <c r="I23" s="162">
        <v>1.0000000000000002</v>
      </c>
      <c r="J23" s="84"/>
      <c r="O23" s="100"/>
    </row>
    <row r="24" spans="1:15" x14ac:dyDescent="0.2">
      <c r="A24" s="131" t="s">
        <v>31</v>
      </c>
      <c r="B24" s="223">
        <v>131.83000000000001</v>
      </c>
      <c r="C24" s="256">
        <v>2.3702360915524232E-3</v>
      </c>
      <c r="D24" s="156">
        <v>60.96</v>
      </c>
      <c r="E24" s="256">
        <v>2.3827252419955322E-3</v>
      </c>
      <c r="F24" s="223">
        <v>21.22</v>
      </c>
      <c r="G24" s="256">
        <v>2.6005609466335966E-3</v>
      </c>
      <c r="H24" s="156">
        <v>214.01000000000002</v>
      </c>
      <c r="I24" s="162">
        <v>2.3948427792037995E-3</v>
      </c>
      <c r="J24" s="84"/>
      <c r="O24" s="100"/>
    </row>
    <row r="25" spans="1:15" x14ac:dyDescent="0.2">
      <c r="A25" s="131" t="s">
        <v>30</v>
      </c>
      <c r="B25" s="223">
        <v>175299.27399999998</v>
      </c>
      <c r="C25" s="256">
        <v>4.5944966591786408E-2</v>
      </c>
      <c r="D25" s="156">
        <v>125077.68499999998</v>
      </c>
      <c r="E25" s="256">
        <v>4.4705983681875942E-2</v>
      </c>
      <c r="F25" s="223">
        <v>85928.60500000001</v>
      </c>
      <c r="G25" s="256">
        <v>4.0058492782269417E-2</v>
      </c>
      <c r="H25" s="156">
        <v>386305.56400000001</v>
      </c>
      <c r="I25" s="162">
        <v>4.4107465103177187E-2</v>
      </c>
      <c r="J25" s="84"/>
      <c r="O25" s="81"/>
    </row>
    <row r="26" spans="1:15" ht="13.5" customHeight="1" x14ac:dyDescent="0.2">
      <c r="A26" s="129" t="s">
        <v>311</v>
      </c>
      <c r="B26" s="221">
        <v>502143.61600000004</v>
      </c>
      <c r="C26" s="255">
        <v>4.3203131483449141E-2</v>
      </c>
      <c r="D26" s="155">
        <v>402928.22900000005</v>
      </c>
      <c r="E26" s="255">
        <v>4.4848784273430913E-2</v>
      </c>
      <c r="F26" s="221">
        <v>315087.02100000001</v>
      </c>
      <c r="G26" s="255">
        <v>4.3496847260061346E-2</v>
      </c>
      <c r="H26" s="155">
        <v>1220158.8660000002</v>
      </c>
      <c r="I26" s="161">
        <v>4.3810380688155265E-2</v>
      </c>
      <c r="J26" s="10"/>
      <c r="O26" s="8"/>
    </row>
    <row r="27" spans="1:15" ht="12.75" customHeight="1" x14ac:dyDescent="0.2">
      <c r="A27" s="131" t="s">
        <v>26</v>
      </c>
      <c r="B27" s="223">
        <v>179454.64799999999</v>
      </c>
      <c r="C27" s="256">
        <v>8.4355103916243609E-2</v>
      </c>
      <c r="D27" s="156">
        <v>155546.29200000002</v>
      </c>
      <c r="E27" s="256">
        <v>9.1360239760921391E-2</v>
      </c>
      <c r="F27" s="223">
        <v>135479.51799999998</v>
      </c>
      <c r="G27" s="256">
        <v>8.735324656365899E-2</v>
      </c>
      <c r="H27" s="156">
        <v>470480.45799999998</v>
      </c>
      <c r="I27" s="162">
        <v>8.7435757952832691E-2</v>
      </c>
      <c r="J27" s="84"/>
      <c r="O27" s="8"/>
    </row>
    <row r="28" spans="1:15" ht="12.75" customHeight="1" x14ac:dyDescent="0.2">
      <c r="A28" s="131" t="s">
        <v>0</v>
      </c>
      <c r="B28" s="223">
        <v>1629.47</v>
      </c>
      <c r="C28" s="256">
        <v>4.1097713581504892E-3</v>
      </c>
      <c r="D28" s="156">
        <v>942.23</v>
      </c>
      <c r="E28" s="256">
        <v>3.5326423531930901E-3</v>
      </c>
      <c r="F28" s="223">
        <v>1069.5999999999999</v>
      </c>
      <c r="G28" s="256">
        <v>3.8582724644198813E-3</v>
      </c>
      <c r="H28" s="156">
        <v>3641.2999999999997</v>
      </c>
      <c r="I28" s="162">
        <v>3.871950870456887E-3</v>
      </c>
      <c r="J28" s="84"/>
      <c r="O28" s="8"/>
    </row>
    <row r="29" spans="1:15" ht="12.75" customHeight="1" x14ac:dyDescent="0.2">
      <c r="A29" s="131" t="s">
        <v>1</v>
      </c>
      <c r="B29" s="223">
        <v>2959.29</v>
      </c>
      <c r="C29" s="256">
        <v>2.7134327754683874E-2</v>
      </c>
      <c r="D29" s="156">
        <v>2186.39</v>
      </c>
      <c r="E29" s="256">
        <v>2.4842309582723866E-2</v>
      </c>
      <c r="F29" s="223">
        <v>1418.47</v>
      </c>
      <c r="G29" s="256">
        <v>1.9836342587160716E-2</v>
      </c>
      <c r="H29" s="156">
        <v>6564.1500000000005</v>
      </c>
      <c r="I29" s="162">
        <v>2.4440192297323679E-2</v>
      </c>
      <c r="J29" s="84"/>
      <c r="O29" s="8"/>
    </row>
    <row r="30" spans="1:15" ht="12.75" customHeight="1" x14ac:dyDescent="0.2">
      <c r="A30" s="131" t="s">
        <v>2</v>
      </c>
      <c r="B30" s="223">
        <v>2300.5500000000002</v>
      </c>
      <c r="C30" s="256">
        <v>4.4377617870506286E-2</v>
      </c>
      <c r="D30" s="156">
        <v>1606.297</v>
      </c>
      <c r="E30" s="256">
        <v>4.0022351564587097E-2</v>
      </c>
      <c r="F30" s="223">
        <v>1142.03</v>
      </c>
      <c r="G30" s="256">
        <v>4.0088881244197003E-2</v>
      </c>
      <c r="H30" s="156">
        <v>5048.8770000000004</v>
      </c>
      <c r="I30" s="162">
        <v>4.1912343539833925E-2</v>
      </c>
      <c r="J30" s="84"/>
    </row>
    <row r="31" spans="1:15" x14ac:dyDescent="0.2">
      <c r="A31" s="131" t="s">
        <v>6</v>
      </c>
      <c r="B31" s="223">
        <v>1336.17</v>
      </c>
      <c r="C31" s="256">
        <v>1.9425532442290713E-2</v>
      </c>
      <c r="D31" s="156">
        <v>1196.5700000000002</v>
      </c>
      <c r="E31" s="256">
        <v>2.0759389743303183E-2</v>
      </c>
      <c r="F31" s="223">
        <v>932.65</v>
      </c>
      <c r="G31" s="256">
        <v>1.6518585644921341E-2</v>
      </c>
      <c r="H31" s="156">
        <v>3465.3900000000003</v>
      </c>
      <c r="I31" s="162">
        <v>1.8948485500443528E-2</v>
      </c>
      <c r="J31" s="84"/>
    </row>
    <row r="32" spans="1:15" x14ac:dyDescent="0.2">
      <c r="A32" s="131" t="s">
        <v>25</v>
      </c>
      <c r="B32" s="223">
        <v>211797.75</v>
      </c>
      <c r="C32" s="256">
        <v>3.7940485670439471E-2</v>
      </c>
      <c r="D32" s="156">
        <v>164124.75699999998</v>
      </c>
      <c r="E32" s="256">
        <v>3.8461807264204409E-2</v>
      </c>
      <c r="F32" s="223">
        <v>121109.575</v>
      </c>
      <c r="G32" s="256">
        <v>3.7264836395440204E-2</v>
      </c>
      <c r="H32" s="156">
        <v>497032.08199999999</v>
      </c>
      <c r="I32" s="162">
        <v>3.7942680502527151E-2</v>
      </c>
      <c r="J32" s="84"/>
    </row>
    <row r="33" spans="1:10" x14ac:dyDescent="0.2">
      <c r="A33" s="131" t="s">
        <v>5</v>
      </c>
      <c r="B33" s="223">
        <v>101701.56200000001</v>
      </c>
      <c r="C33" s="256">
        <v>3.415984545224255E-2</v>
      </c>
      <c r="D33" s="156">
        <v>76555.659000000014</v>
      </c>
      <c r="E33" s="256">
        <v>3.2887946829292511E-2</v>
      </c>
      <c r="F33" s="223">
        <v>53443.096000000005</v>
      </c>
      <c r="G33" s="256">
        <v>2.9402337396184051E-2</v>
      </c>
      <c r="H33" s="156">
        <v>231700.31700000004</v>
      </c>
      <c r="I33" s="162">
        <v>3.253009082495071E-2</v>
      </c>
      <c r="J33" s="84"/>
    </row>
    <row r="34" spans="1:10" x14ac:dyDescent="0.2">
      <c r="A34" s="131" t="s">
        <v>3</v>
      </c>
      <c r="B34" s="223">
        <v>964.17599999999993</v>
      </c>
      <c r="C34" s="256">
        <v>3.1131041960148556E-3</v>
      </c>
      <c r="D34" s="156">
        <v>770.03399999999999</v>
      </c>
      <c r="E34" s="256">
        <v>3.2893741698594896E-3</v>
      </c>
      <c r="F34" s="223">
        <v>492.08199999999999</v>
      </c>
      <c r="G34" s="256">
        <v>2.5673423237809528E-3</v>
      </c>
      <c r="H34" s="156">
        <v>2226.2919999999999</v>
      </c>
      <c r="I34" s="162">
        <v>3.0269815167681163E-3</v>
      </c>
      <c r="J34" s="84"/>
    </row>
    <row r="35" spans="1:10" ht="11.45" customHeight="1" x14ac:dyDescent="0.2">
      <c r="A35" s="150" t="s">
        <v>318</v>
      </c>
      <c r="B35" s="64"/>
      <c r="C35" s="8"/>
      <c r="E35" s="10"/>
      <c r="F35" s="10"/>
      <c r="G35" s="10"/>
      <c r="I35" s="3"/>
    </row>
    <row r="36" spans="1:10" x14ac:dyDescent="0.2">
      <c r="A36" s="150"/>
      <c r="B36" s="64"/>
    </row>
    <row r="37" spans="1:10" x14ac:dyDescent="0.2">
      <c r="B37" s="8"/>
      <c r="C37" s="8"/>
    </row>
    <row r="38" spans="1:10" x14ac:dyDescent="0.2">
      <c r="A38" s="10" t="s">
        <v>163</v>
      </c>
      <c r="B38" s="86">
        <f>+I7</f>
        <v>2.85659198334079E-2</v>
      </c>
      <c r="C38" s="23" t="str">
        <f>+B5</f>
        <v>Leden</v>
      </c>
      <c r="D38" s="10" t="str">
        <f>+D5</f>
        <v>Únor</v>
      </c>
      <c r="E38" s="10" t="str">
        <f>+F5</f>
        <v>Březen</v>
      </c>
    </row>
    <row r="39" spans="1:10" x14ac:dyDescent="0.2">
      <c r="A39" s="10" t="s">
        <v>59</v>
      </c>
      <c r="B39" s="86">
        <f>+I8</f>
        <v>4.6515553762761321E-2</v>
      </c>
      <c r="C39" s="23"/>
      <c r="D39" s="10"/>
      <c r="E39" s="10"/>
      <c r="H39" s="87">
        <f>I7</f>
        <v>2.85659198334079E-2</v>
      </c>
    </row>
    <row r="40" spans="1:10" x14ac:dyDescent="0.2">
      <c r="A40" s="10" t="s">
        <v>116</v>
      </c>
      <c r="B40" s="86">
        <f t="shared" ref="B40" si="0">+I9</f>
        <v>4.1285698080082908E-2</v>
      </c>
      <c r="C40" s="23"/>
      <c r="D40" s="10"/>
      <c r="E40" s="10"/>
      <c r="H40" s="87">
        <f>I8</f>
        <v>4.6515553762761321E-2</v>
      </c>
    </row>
    <row r="41" spans="1:10" x14ac:dyDescent="0.2">
      <c r="B41" s="8"/>
      <c r="C41" s="8"/>
      <c r="H41" s="87">
        <f>I9</f>
        <v>4.1285698080082908E-2</v>
      </c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4 G25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{00C56957-FD89-4F86-A313-9C965C06D401}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C56957-FD89-4F86-A313-9C965C06D401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G10:G24 G25 G10:G25 G27:G34 I10:I25 I27:I34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44"/>
  <dimension ref="A1:Q38"/>
  <sheetViews>
    <sheetView showGridLines="0" zoomScaleNormal="100" zoomScaleSheetLayoutView="80" workbookViewId="0">
      <selection activeCell="M21" sqref="M21"/>
    </sheetView>
  </sheetViews>
  <sheetFormatPr defaultColWidth="9.140625" defaultRowHeight="12" x14ac:dyDescent="0.2"/>
  <cols>
    <col min="1" max="1" width="30.5703125" style="60" customWidth="1"/>
    <col min="2" max="3" width="8.7109375" style="60" customWidth="1"/>
    <col min="4" max="4" width="7.28515625" style="60" customWidth="1"/>
    <col min="5" max="5" width="8.7109375" style="60" customWidth="1"/>
    <col min="6" max="6" width="8.28515625" style="60" customWidth="1"/>
    <col min="7" max="7" width="7.28515625" style="60" customWidth="1"/>
    <col min="8" max="8" width="8.7109375" style="60" customWidth="1"/>
    <col min="9" max="9" width="8.42578125" style="60" customWidth="1"/>
    <col min="10" max="10" width="7.28515625" style="60" customWidth="1"/>
    <col min="11" max="12" width="8.7109375" style="60" customWidth="1"/>
    <col min="13" max="13" width="7.28515625" style="60" customWidth="1"/>
    <col min="14" max="16384" width="9.140625" style="60"/>
  </cols>
  <sheetData>
    <row r="1" spans="1:17" s="67" customFormat="1" ht="20.25" x14ac:dyDescent="0.3">
      <c r="A1" s="137" t="s">
        <v>271</v>
      </c>
      <c r="B1" s="65"/>
      <c r="C1" s="65"/>
      <c r="D1" s="65"/>
      <c r="E1" s="65"/>
      <c r="F1" s="65"/>
      <c r="G1" s="65"/>
      <c r="H1" s="65"/>
      <c r="I1" s="65"/>
      <c r="J1" s="59"/>
      <c r="M1" s="188" t="str">
        <f>'3'!N1</f>
        <v>IV. čtvrtletí 2023</v>
      </c>
    </row>
    <row r="2" spans="1:17" ht="6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7" x14ac:dyDescent="0.2">
      <c r="A3" s="305">
        <v>2026</v>
      </c>
      <c r="B3" s="306" t="s">
        <v>8</v>
      </c>
      <c r="C3" s="307"/>
      <c r="D3" s="308"/>
      <c r="E3" s="306" t="s">
        <v>9</v>
      </c>
      <c r="F3" s="307"/>
      <c r="G3" s="308"/>
      <c r="H3" s="306" t="s">
        <v>10</v>
      </c>
      <c r="I3" s="307"/>
      <c r="J3" s="308"/>
      <c r="K3" s="307" t="s">
        <v>7</v>
      </c>
      <c r="L3" s="307"/>
      <c r="M3" s="307"/>
    </row>
    <row r="4" spans="1:17" ht="27" customHeight="1" x14ac:dyDescent="0.2">
      <c r="A4" s="305"/>
      <c r="B4" s="215" t="s">
        <v>161</v>
      </c>
      <c r="C4" s="153" t="s">
        <v>164</v>
      </c>
      <c r="D4" s="226" t="s">
        <v>166</v>
      </c>
      <c r="E4" s="215" t="s">
        <v>161</v>
      </c>
      <c r="F4" s="153" t="s">
        <v>164</v>
      </c>
      <c r="G4" s="226" t="s">
        <v>166</v>
      </c>
      <c r="H4" s="215" t="s">
        <v>161</v>
      </c>
      <c r="I4" s="153" t="s">
        <v>164</v>
      </c>
      <c r="J4" s="226" t="s">
        <v>166</v>
      </c>
      <c r="K4" s="153" t="s">
        <v>161</v>
      </c>
      <c r="L4" s="153" t="s">
        <v>164</v>
      </c>
      <c r="M4" s="172" t="s">
        <v>166</v>
      </c>
    </row>
    <row r="5" spans="1:17" x14ac:dyDescent="0.2">
      <c r="A5" s="129" t="s">
        <v>182</v>
      </c>
      <c r="B5" s="221">
        <v>18186.505254000003</v>
      </c>
      <c r="C5" s="155">
        <v>11834.299015000001</v>
      </c>
      <c r="D5" s="227">
        <v>0.6507186977221544</v>
      </c>
      <c r="E5" s="221">
        <v>14084.666988999996</v>
      </c>
      <c r="F5" s="155">
        <v>9557.3178649999991</v>
      </c>
      <c r="G5" s="227">
        <v>0.67856186251788431</v>
      </c>
      <c r="H5" s="221">
        <v>12353.069631999999</v>
      </c>
      <c r="I5" s="155">
        <v>8634.5685240000003</v>
      </c>
      <c r="J5" s="227">
        <v>0.69898161195761332</v>
      </c>
      <c r="K5" s="155">
        <v>44624.241875000007</v>
      </c>
      <c r="L5" s="155">
        <v>30026.185404000003</v>
      </c>
      <c r="M5" s="190">
        <v>0.67286712652975456</v>
      </c>
      <c r="O5" s="101"/>
    </row>
    <row r="6" spans="1:17" x14ac:dyDescent="0.2">
      <c r="A6" s="127" t="s">
        <v>40</v>
      </c>
      <c r="B6" s="217">
        <v>2835.3406770000006</v>
      </c>
      <c r="C6" s="149">
        <v>2015.0631680000001</v>
      </c>
      <c r="D6" s="228">
        <v>0.71069525589852067</v>
      </c>
      <c r="E6" s="217">
        <v>2376.1073230000006</v>
      </c>
      <c r="F6" s="149">
        <v>1744.3837000000003</v>
      </c>
      <c r="G6" s="228">
        <v>0.73413506330917522</v>
      </c>
      <c r="H6" s="217">
        <v>2520.9281769999993</v>
      </c>
      <c r="I6" s="149">
        <v>1859.65687</v>
      </c>
      <c r="J6" s="228">
        <v>0.73768736728273732</v>
      </c>
      <c r="K6" s="152">
        <v>7732.3761770000001</v>
      </c>
      <c r="L6" s="152">
        <v>5619.1037380000007</v>
      </c>
      <c r="M6" s="191">
        <v>0.72669818557380317</v>
      </c>
      <c r="N6" s="96"/>
      <c r="O6" s="96"/>
      <c r="Q6" s="94"/>
    </row>
    <row r="7" spans="1:17" x14ac:dyDescent="0.2">
      <c r="A7" s="127" t="s">
        <v>39</v>
      </c>
      <c r="B7" s="217">
        <v>235.02757700000009</v>
      </c>
      <c r="C7" s="149">
        <v>218.2908300000002</v>
      </c>
      <c r="D7" s="228">
        <v>0.92878815663406222</v>
      </c>
      <c r="E7" s="217">
        <v>202.368122</v>
      </c>
      <c r="F7" s="149">
        <v>186.54521299999993</v>
      </c>
      <c r="G7" s="228">
        <v>0.92181125740742864</v>
      </c>
      <c r="H7" s="217">
        <v>197.47588399999987</v>
      </c>
      <c r="I7" s="149">
        <v>180.56849300000005</v>
      </c>
      <c r="J7" s="228">
        <v>0.91438250252370146</v>
      </c>
      <c r="K7" s="152">
        <v>634.87158299999999</v>
      </c>
      <c r="L7" s="152">
        <v>585.40453600000023</v>
      </c>
      <c r="M7" s="191">
        <v>0.92208338138832757</v>
      </c>
      <c r="N7" s="96"/>
      <c r="O7" s="96"/>
      <c r="Q7" s="94"/>
    </row>
    <row r="8" spans="1:17" x14ac:dyDescent="0.2">
      <c r="A8" s="127" t="s">
        <v>38</v>
      </c>
      <c r="B8" s="217">
        <v>1110.5643970000001</v>
      </c>
      <c r="C8" s="149">
        <v>820.57593099999997</v>
      </c>
      <c r="D8" s="228">
        <v>0.73888189934473458</v>
      </c>
      <c r="E8" s="217">
        <v>913.10789399999999</v>
      </c>
      <c r="F8" s="149">
        <v>727.26747899999998</v>
      </c>
      <c r="G8" s="228">
        <v>0.79647485667230467</v>
      </c>
      <c r="H8" s="217">
        <v>722.04087700000002</v>
      </c>
      <c r="I8" s="149">
        <v>576.55949199999998</v>
      </c>
      <c r="J8" s="228">
        <v>0.79851364426283022</v>
      </c>
      <c r="K8" s="152">
        <v>2745.7131680000002</v>
      </c>
      <c r="L8" s="152">
        <v>2124.4029019999998</v>
      </c>
      <c r="M8" s="191">
        <v>0.77371625221414952</v>
      </c>
      <c r="N8" s="96"/>
      <c r="O8" s="96"/>
      <c r="Q8" s="94"/>
    </row>
    <row r="9" spans="1:17" x14ac:dyDescent="0.2">
      <c r="A9" s="127" t="s">
        <v>60</v>
      </c>
      <c r="B9" s="217">
        <v>1.9150129999999996</v>
      </c>
      <c r="C9" s="149">
        <v>0</v>
      </c>
      <c r="D9" s="228">
        <v>0</v>
      </c>
      <c r="E9" s="217">
        <v>2.4938739999999999</v>
      </c>
      <c r="F9" s="149">
        <v>0</v>
      </c>
      <c r="G9" s="228">
        <v>0</v>
      </c>
      <c r="H9" s="217">
        <v>5.2563740000000001</v>
      </c>
      <c r="I9" s="149">
        <v>0</v>
      </c>
      <c r="J9" s="228">
        <v>0</v>
      </c>
      <c r="K9" s="152">
        <v>9.665261000000001</v>
      </c>
      <c r="L9" s="152">
        <v>0</v>
      </c>
      <c r="M9" s="191">
        <v>0</v>
      </c>
      <c r="N9" s="96"/>
      <c r="O9" s="96"/>
      <c r="Q9" s="94"/>
    </row>
    <row r="10" spans="1:17" x14ac:dyDescent="0.2">
      <c r="A10" s="127" t="s">
        <v>61</v>
      </c>
      <c r="B10" s="217">
        <v>2.7426270000000001</v>
      </c>
      <c r="C10" s="149">
        <v>0</v>
      </c>
      <c r="D10" s="228">
        <v>0</v>
      </c>
      <c r="E10" s="217">
        <v>2.6645159999999999</v>
      </c>
      <c r="F10" s="149">
        <v>0</v>
      </c>
      <c r="G10" s="228">
        <v>0</v>
      </c>
      <c r="H10" s="217">
        <v>3.4310259999999997</v>
      </c>
      <c r="I10" s="149">
        <v>0</v>
      </c>
      <c r="J10" s="228">
        <v>0</v>
      </c>
      <c r="K10" s="152">
        <v>8.8381689999999988</v>
      </c>
      <c r="L10" s="152">
        <v>0</v>
      </c>
      <c r="M10" s="191">
        <v>0</v>
      </c>
      <c r="N10" s="96"/>
      <c r="O10" s="96"/>
      <c r="Q10" s="94"/>
    </row>
    <row r="11" spans="1:17" x14ac:dyDescent="0.2">
      <c r="A11" s="127" t="s">
        <v>62</v>
      </c>
      <c r="B11" s="217">
        <v>4.3781E-2</v>
      </c>
      <c r="C11" s="149">
        <v>0</v>
      </c>
      <c r="D11" s="228">
        <v>0</v>
      </c>
      <c r="E11" s="217">
        <v>3.6896999999999999E-2</v>
      </c>
      <c r="F11" s="149">
        <v>0</v>
      </c>
      <c r="G11" s="228">
        <v>0</v>
      </c>
      <c r="H11" s="217">
        <v>4.0223000000000002E-2</v>
      </c>
      <c r="I11" s="149">
        <v>0</v>
      </c>
      <c r="J11" s="228">
        <v>0</v>
      </c>
      <c r="K11" s="152">
        <v>0.12090100000000001</v>
      </c>
      <c r="L11" s="152">
        <v>0</v>
      </c>
      <c r="M11" s="191">
        <v>0</v>
      </c>
      <c r="N11" s="96"/>
      <c r="O11" s="96"/>
      <c r="Q11" s="94"/>
    </row>
    <row r="12" spans="1:17" x14ac:dyDescent="0.2">
      <c r="A12" s="127" t="s">
        <v>37</v>
      </c>
      <c r="B12" s="217">
        <v>7183.1713710000004</v>
      </c>
      <c r="C12" s="149">
        <v>6110.063932</v>
      </c>
      <c r="D12" s="228">
        <v>0.85060812507796146</v>
      </c>
      <c r="E12" s="217">
        <v>5434.566597</v>
      </c>
      <c r="F12" s="149">
        <v>4780.8123029999997</v>
      </c>
      <c r="G12" s="228">
        <v>0.87970442861793485</v>
      </c>
      <c r="H12" s="217">
        <v>4728.7127660000006</v>
      </c>
      <c r="I12" s="149">
        <v>4280.3960200000001</v>
      </c>
      <c r="J12" s="228">
        <v>0.90519264582457826</v>
      </c>
      <c r="K12" s="152">
        <v>17346.450734000002</v>
      </c>
      <c r="L12" s="152">
        <v>15171.272255</v>
      </c>
      <c r="M12" s="191">
        <v>0.87460383035380651</v>
      </c>
      <c r="N12" s="96"/>
      <c r="O12" s="96"/>
      <c r="Q12" s="94"/>
    </row>
    <row r="13" spans="1:17" x14ac:dyDescent="0.2">
      <c r="A13" s="127" t="s">
        <v>72</v>
      </c>
      <c r="B13" s="217">
        <v>240.68100000000001</v>
      </c>
      <c r="C13" s="149">
        <v>0</v>
      </c>
      <c r="D13" s="228">
        <v>0</v>
      </c>
      <c r="E13" s="217">
        <v>196.22900000000001</v>
      </c>
      <c r="F13" s="149">
        <v>0</v>
      </c>
      <c r="G13" s="228">
        <v>0</v>
      </c>
      <c r="H13" s="217">
        <v>190.67699999999999</v>
      </c>
      <c r="I13" s="149">
        <v>0</v>
      </c>
      <c r="J13" s="228">
        <v>0</v>
      </c>
      <c r="K13" s="152">
        <v>627.58699999999999</v>
      </c>
      <c r="L13" s="152">
        <v>0</v>
      </c>
      <c r="M13" s="191">
        <v>0</v>
      </c>
      <c r="N13" s="96"/>
      <c r="O13" s="96"/>
      <c r="Q13" s="94"/>
    </row>
    <row r="14" spans="1:17" x14ac:dyDescent="0.2">
      <c r="A14" s="127" t="s">
        <v>36</v>
      </c>
      <c r="B14" s="217">
        <v>0</v>
      </c>
      <c r="C14" s="149">
        <v>0</v>
      </c>
      <c r="D14" s="228">
        <v>0</v>
      </c>
      <c r="E14" s="217">
        <v>0</v>
      </c>
      <c r="F14" s="149">
        <v>0</v>
      </c>
      <c r="G14" s="228">
        <v>0</v>
      </c>
      <c r="H14" s="217">
        <v>0</v>
      </c>
      <c r="I14" s="149">
        <v>0</v>
      </c>
      <c r="J14" s="228">
        <v>0</v>
      </c>
      <c r="K14" s="152">
        <v>0</v>
      </c>
      <c r="L14" s="152">
        <v>0</v>
      </c>
      <c r="M14" s="191">
        <v>0</v>
      </c>
      <c r="N14" s="96"/>
      <c r="O14" s="96"/>
      <c r="Q14" s="94"/>
    </row>
    <row r="15" spans="1:17" x14ac:dyDescent="0.2">
      <c r="A15" s="127" t="s">
        <v>35</v>
      </c>
      <c r="B15" s="217">
        <v>592.95241699999997</v>
      </c>
      <c r="C15" s="149">
        <v>87.342790999999991</v>
      </c>
      <c r="D15" s="228">
        <v>0.14730151778772493</v>
      </c>
      <c r="E15" s="217">
        <v>561.76320599999997</v>
      </c>
      <c r="F15" s="149">
        <v>85.004942999999997</v>
      </c>
      <c r="G15" s="228">
        <v>0.15131810359256601</v>
      </c>
      <c r="H15" s="217">
        <v>448.30616299999997</v>
      </c>
      <c r="I15" s="149">
        <v>89.05498200000001</v>
      </c>
      <c r="J15" s="228">
        <v>0.19864768622420212</v>
      </c>
      <c r="K15" s="152">
        <v>1603.021786</v>
      </c>
      <c r="L15" s="152">
        <v>261.402716</v>
      </c>
      <c r="M15" s="191">
        <v>0.16306872325938557</v>
      </c>
      <c r="N15" s="96"/>
      <c r="O15" s="96"/>
      <c r="Q15" s="94"/>
    </row>
    <row r="16" spans="1:17" x14ac:dyDescent="0.2">
      <c r="A16" s="127" t="s">
        <v>34</v>
      </c>
      <c r="B16" s="217">
        <v>44.904061999999996</v>
      </c>
      <c r="C16" s="149">
        <v>22.282464000000001</v>
      </c>
      <c r="D16" s="228">
        <v>0.49622379374053072</v>
      </c>
      <c r="E16" s="217">
        <v>35.923029999999997</v>
      </c>
      <c r="F16" s="149">
        <v>23.746221999999999</v>
      </c>
      <c r="G16" s="228">
        <v>0.66103059792005303</v>
      </c>
      <c r="H16" s="217">
        <v>14.088627000000001</v>
      </c>
      <c r="I16" s="149">
        <v>10.799061999999999</v>
      </c>
      <c r="J16" s="228">
        <v>0.7665091850327217</v>
      </c>
      <c r="K16" s="152">
        <v>94.915718999999996</v>
      </c>
      <c r="L16" s="152">
        <v>56.827748</v>
      </c>
      <c r="M16" s="191">
        <v>0.59871798474181082</v>
      </c>
      <c r="N16" s="96"/>
      <c r="O16" s="96"/>
      <c r="Q16" s="94"/>
    </row>
    <row r="17" spans="1:17" x14ac:dyDescent="0.2">
      <c r="A17" s="127" t="s">
        <v>33</v>
      </c>
      <c r="B17" s="217">
        <v>407.195761</v>
      </c>
      <c r="C17" s="149">
        <v>334.48161800000003</v>
      </c>
      <c r="D17" s="228">
        <v>0.82142706294037282</v>
      </c>
      <c r="E17" s="217">
        <v>351.43115500000005</v>
      </c>
      <c r="F17" s="149">
        <v>294.89208600000001</v>
      </c>
      <c r="G17" s="228">
        <v>0.83911765307205044</v>
      </c>
      <c r="H17" s="217">
        <v>320.13300699999996</v>
      </c>
      <c r="I17" s="149">
        <v>260.87599299999999</v>
      </c>
      <c r="J17" s="228">
        <v>0.81489876799864014</v>
      </c>
      <c r="K17" s="152">
        <v>1078.7599230000001</v>
      </c>
      <c r="L17" s="152">
        <v>890.24969700000008</v>
      </c>
      <c r="M17" s="191">
        <v>0.82525284636477914</v>
      </c>
      <c r="N17" s="96"/>
      <c r="O17" s="96"/>
      <c r="Q17" s="94"/>
    </row>
    <row r="18" spans="1:17" x14ac:dyDescent="0.2">
      <c r="A18" s="127" t="s">
        <v>32</v>
      </c>
      <c r="B18" s="217">
        <v>508.56450699999999</v>
      </c>
      <c r="C18" s="149">
        <v>353.50752000000006</v>
      </c>
      <c r="D18" s="228">
        <v>0.69510851648953176</v>
      </c>
      <c r="E18" s="217">
        <v>462.95359599999995</v>
      </c>
      <c r="F18" s="149">
        <v>347.30922700000002</v>
      </c>
      <c r="G18" s="228">
        <v>0.75020310890942954</v>
      </c>
      <c r="H18" s="217">
        <v>515.48934399999996</v>
      </c>
      <c r="I18" s="149">
        <v>363.52192300000002</v>
      </c>
      <c r="J18" s="228">
        <v>0.70519774507695754</v>
      </c>
      <c r="K18" s="152">
        <v>1487.007447</v>
      </c>
      <c r="L18" s="152">
        <v>1064.3386700000001</v>
      </c>
      <c r="M18" s="191">
        <v>0.7157588027869507</v>
      </c>
      <c r="N18" s="96"/>
      <c r="O18" s="96"/>
      <c r="Q18" s="94"/>
    </row>
    <row r="19" spans="1:17" x14ac:dyDescent="0.2">
      <c r="A19" s="127" t="s">
        <v>3</v>
      </c>
      <c r="B19" s="217">
        <v>1.23E-3</v>
      </c>
      <c r="C19" s="149">
        <v>0</v>
      </c>
      <c r="D19" s="228">
        <v>0</v>
      </c>
      <c r="E19" s="217">
        <v>1.9E-3</v>
      </c>
      <c r="F19" s="149">
        <v>0</v>
      </c>
      <c r="G19" s="228">
        <v>0</v>
      </c>
      <c r="H19" s="217">
        <v>2.4559999999999998E-2</v>
      </c>
      <c r="I19" s="149">
        <v>0</v>
      </c>
      <c r="J19" s="228">
        <v>0</v>
      </c>
      <c r="K19" s="152">
        <v>2.7689999999999999E-2</v>
      </c>
      <c r="L19" s="152">
        <v>0</v>
      </c>
      <c r="M19" s="191">
        <v>0</v>
      </c>
      <c r="N19" s="96"/>
      <c r="O19" s="96"/>
      <c r="Q19" s="94"/>
    </row>
    <row r="20" spans="1:17" x14ac:dyDescent="0.2">
      <c r="A20" s="127" t="s">
        <v>31</v>
      </c>
      <c r="B20" s="217">
        <v>62.450177000000011</v>
      </c>
      <c r="C20" s="149">
        <v>21.899357999999999</v>
      </c>
      <c r="D20" s="228">
        <v>0.35066927032088308</v>
      </c>
      <c r="E20" s="217">
        <v>28.459222999999998</v>
      </c>
      <c r="F20" s="149">
        <v>7.0890899999999997</v>
      </c>
      <c r="G20" s="228">
        <v>0.24909640013713658</v>
      </c>
      <c r="H20" s="217">
        <v>9.6838830000000016</v>
      </c>
      <c r="I20" s="149">
        <v>3.1657789999999997</v>
      </c>
      <c r="J20" s="228">
        <v>0.32691214877337937</v>
      </c>
      <c r="K20" s="152">
        <v>100.59328300000001</v>
      </c>
      <c r="L20" s="152">
        <v>32.154226999999999</v>
      </c>
      <c r="M20" s="191">
        <v>0.31964586542025869</v>
      </c>
      <c r="N20" s="96"/>
      <c r="O20" s="96"/>
      <c r="Q20" s="94"/>
    </row>
    <row r="21" spans="1:17" x14ac:dyDescent="0.2">
      <c r="A21" s="127" t="s">
        <v>30</v>
      </c>
      <c r="B21" s="217">
        <v>4960.9506570000003</v>
      </c>
      <c r="C21" s="149">
        <v>1850.7914030000002</v>
      </c>
      <c r="D21" s="228">
        <v>0.37307192329931693</v>
      </c>
      <c r="E21" s="217">
        <v>3516.5606559999983</v>
      </c>
      <c r="F21" s="149">
        <v>1360.2676020000006</v>
      </c>
      <c r="G21" s="228">
        <v>0.38681761387482272</v>
      </c>
      <c r="H21" s="217">
        <v>2676.7817210000003</v>
      </c>
      <c r="I21" s="149">
        <v>1009.9699099999999</v>
      </c>
      <c r="J21" s="228">
        <v>0.37730753392274818</v>
      </c>
      <c r="K21" s="152">
        <v>11154.293033999998</v>
      </c>
      <c r="L21" s="152">
        <v>4221.0289150000008</v>
      </c>
      <c r="M21" s="191">
        <v>0.37842191361959526</v>
      </c>
      <c r="N21" s="96"/>
      <c r="O21" s="96"/>
      <c r="Q21" s="94"/>
    </row>
    <row r="22" spans="1:17" s="68" customFormat="1" ht="11.25" x14ac:dyDescent="0.2">
      <c r="A22" s="150"/>
      <c r="B22" s="4"/>
      <c r="C22" s="4"/>
      <c r="D22" s="4"/>
      <c r="E22" s="4"/>
      <c r="F22" s="4"/>
      <c r="G22" s="4"/>
      <c r="H22" s="4"/>
      <c r="I22" s="4"/>
      <c r="M22" s="3"/>
    </row>
    <row r="23" spans="1:17" x14ac:dyDescent="0.2">
      <c r="A23" s="16"/>
      <c r="B23" s="8"/>
      <c r="C23" s="7"/>
      <c r="D23" s="7"/>
      <c r="E23" s="7"/>
      <c r="F23" s="7"/>
      <c r="G23" s="7"/>
      <c r="H23" s="7"/>
      <c r="I23" s="7"/>
    </row>
    <row r="24" spans="1:17" x14ac:dyDescent="0.2">
      <c r="A24" s="16"/>
      <c r="B24" s="8"/>
    </row>
    <row r="25" spans="1:17" x14ac:dyDescent="0.2">
      <c r="A25" s="16"/>
      <c r="B25" s="23" t="str">
        <f>+B3</f>
        <v>Leden</v>
      </c>
      <c r="C25" s="23"/>
      <c r="D25" s="23" t="str">
        <f>+E3</f>
        <v>Únor</v>
      </c>
      <c r="E25" s="23"/>
      <c r="F25" s="23" t="str">
        <f>+H3</f>
        <v>Březen</v>
      </c>
      <c r="G25" s="23"/>
      <c r="J25" s="8"/>
    </row>
    <row r="26" spans="1:17" x14ac:dyDescent="0.2">
      <c r="A26" s="16"/>
      <c r="B26" s="23" t="str">
        <f>+B4</f>
        <v>Qnetto</v>
      </c>
      <c r="C26" s="23" t="str">
        <f>+C4</f>
        <v>QKVET</v>
      </c>
      <c r="D26" s="23" t="str">
        <f>+E4</f>
        <v>Qnetto</v>
      </c>
      <c r="E26" s="23" t="str">
        <f>+F4</f>
        <v>QKVET</v>
      </c>
      <c r="F26" s="23" t="str">
        <f>+H4</f>
        <v>Qnetto</v>
      </c>
      <c r="G26" s="23" t="str">
        <f>+I4</f>
        <v>QKVET</v>
      </c>
      <c r="J26" s="8"/>
    </row>
    <row r="27" spans="1:17" x14ac:dyDescent="0.2">
      <c r="A27" s="16"/>
      <c r="B27" s="8"/>
    </row>
    <row r="28" spans="1:17" x14ac:dyDescent="0.2">
      <c r="A28" s="16"/>
      <c r="B28" s="8"/>
    </row>
    <row r="29" spans="1:17" x14ac:dyDescent="0.2">
      <c r="A29" s="16"/>
      <c r="B29" s="8"/>
    </row>
    <row r="30" spans="1:17" x14ac:dyDescent="0.2">
      <c r="A30" s="16"/>
      <c r="B30" s="8"/>
    </row>
    <row r="31" spans="1:17" x14ac:dyDescent="0.2">
      <c r="A31" s="16"/>
      <c r="B31" s="8"/>
    </row>
    <row r="32" spans="1:17" x14ac:dyDescent="0.2">
      <c r="A32" s="16"/>
      <c r="B32" s="8"/>
    </row>
    <row r="33" spans="1:2" x14ac:dyDescent="0.2">
      <c r="A33" s="16"/>
      <c r="B33" s="8"/>
    </row>
    <row r="34" spans="1:2" x14ac:dyDescent="0.2">
      <c r="A34" s="16"/>
      <c r="B34" s="8"/>
    </row>
    <row r="35" spans="1:2" x14ac:dyDescent="0.2">
      <c r="A35" s="16"/>
      <c r="B35" s="8"/>
    </row>
    <row r="36" spans="1:2" x14ac:dyDescent="0.2">
      <c r="A36" s="16"/>
      <c r="B36" s="8"/>
    </row>
    <row r="37" spans="1:2" x14ac:dyDescent="0.2">
      <c r="A37" s="16"/>
      <c r="B37" s="8"/>
    </row>
    <row r="38" spans="1:2" x14ac:dyDescent="0.2">
      <c r="A38" s="16"/>
      <c r="B38" s="8"/>
    </row>
  </sheetData>
  <mergeCells count="5">
    <mergeCell ref="K3:M3"/>
    <mergeCell ref="A3:A4"/>
    <mergeCell ref="B3:D3"/>
    <mergeCell ref="E3:G3"/>
    <mergeCell ref="H3:J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5"/>
  <dimension ref="A1:N40"/>
  <sheetViews>
    <sheetView showGridLines="0" view="pageLayout" zoomScaleNormal="100" zoomScaleSheetLayoutView="100" workbookViewId="0"/>
  </sheetViews>
  <sheetFormatPr defaultColWidth="9.140625" defaultRowHeight="12" x14ac:dyDescent="0.2"/>
  <cols>
    <col min="1" max="1" width="30.140625" style="60" customWidth="1"/>
    <col min="2" max="6" width="10.7109375" style="60" customWidth="1"/>
    <col min="7" max="7" width="11.42578125" style="60" bestFit="1" customWidth="1"/>
    <col min="8" max="10" width="9.140625" style="60"/>
    <col min="11" max="11" width="9.140625" style="60" customWidth="1"/>
    <col min="12" max="16384" width="9.140625" style="60"/>
  </cols>
  <sheetData>
    <row r="1" spans="1:8" ht="20.25" x14ac:dyDescent="0.3">
      <c r="A1" s="135" t="s">
        <v>272</v>
      </c>
    </row>
    <row r="2" spans="1:8" s="67" customFormat="1" ht="18" x14ac:dyDescent="0.25">
      <c r="A2" s="185" t="s">
        <v>273</v>
      </c>
      <c r="B2" s="69"/>
      <c r="C2" s="69"/>
      <c r="D2" s="69"/>
      <c r="E2" s="69"/>
    </row>
    <row r="3" spans="1:8" ht="6" customHeight="1" x14ac:dyDescent="0.2">
      <c r="A3" s="7"/>
      <c r="B3" s="7"/>
      <c r="C3" s="7"/>
      <c r="D3" s="7"/>
      <c r="E3" s="7"/>
    </row>
    <row r="4" spans="1:8" s="7" customFormat="1" ht="12" customHeight="1" x14ac:dyDescent="0.2">
      <c r="A4" s="192"/>
      <c r="B4" s="153" t="s">
        <v>42</v>
      </c>
      <c r="C4" s="153" t="s">
        <v>43</v>
      </c>
      <c r="D4" s="153" t="s">
        <v>44</v>
      </c>
      <c r="E4" s="153" t="s">
        <v>45</v>
      </c>
      <c r="F4" s="153" t="s">
        <v>7</v>
      </c>
    </row>
    <row r="5" spans="1:8" s="7" customFormat="1" x14ac:dyDescent="0.2">
      <c r="A5" s="192" t="s">
        <v>170</v>
      </c>
      <c r="B5" s="193">
        <v>59492.390077321405</v>
      </c>
      <c r="C5" s="193">
        <v>33647.194626035664</v>
      </c>
      <c r="D5" s="193">
        <v>26175.937773657737</v>
      </c>
      <c r="E5" s="193">
        <v>50852.251834295188</v>
      </c>
      <c r="F5" s="156">
        <f t="shared" ref="F5:F14" si="0">SUM(B5:E5)</f>
        <v>170167.77431131</v>
      </c>
      <c r="H5" s="113">
        <v>2017</v>
      </c>
    </row>
    <row r="6" spans="1:8" s="7" customFormat="1" x14ac:dyDescent="0.2">
      <c r="A6" s="192" t="s">
        <v>171</v>
      </c>
      <c r="B6" s="193">
        <v>59760.704269635316</v>
      </c>
      <c r="C6" s="193">
        <v>28688.566620999998</v>
      </c>
      <c r="D6" s="193">
        <v>24452.443356056858</v>
      </c>
      <c r="E6" s="193">
        <v>50022.54916319999</v>
      </c>
      <c r="F6" s="156">
        <f t="shared" si="0"/>
        <v>162924.26340989216</v>
      </c>
      <c r="H6" s="113">
        <f>+H5+1</f>
        <v>2018</v>
      </c>
    </row>
    <row r="7" spans="1:8" s="7" customFormat="1" x14ac:dyDescent="0.2">
      <c r="A7" s="192" t="s">
        <v>180</v>
      </c>
      <c r="B7" s="193">
        <v>55809.228224338687</v>
      </c>
      <c r="C7" s="193">
        <v>32753.71361992339</v>
      </c>
      <c r="D7" s="193">
        <v>24978.363623037163</v>
      </c>
      <c r="E7" s="193">
        <v>48372.261379309275</v>
      </c>
      <c r="F7" s="156">
        <f t="shared" si="0"/>
        <v>161913.56684660853</v>
      </c>
      <c r="H7" s="113">
        <f>+H6+1</f>
        <v>2019</v>
      </c>
    </row>
    <row r="8" spans="1:8" s="7" customFormat="1" x14ac:dyDescent="0.2">
      <c r="A8" s="192" t="s">
        <v>185</v>
      </c>
      <c r="B8" s="193">
        <v>53528.76771021785</v>
      </c>
      <c r="C8" s="193">
        <v>31489.553688778622</v>
      </c>
      <c r="D8" s="193">
        <v>24527.664056400004</v>
      </c>
      <c r="E8" s="193">
        <v>47371.722850400001</v>
      </c>
      <c r="F8" s="156">
        <f t="shared" si="0"/>
        <v>156917.70830579646</v>
      </c>
      <c r="H8" s="113"/>
    </row>
    <row r="9" spans="1:8" s="7" customFormat="1" x14ac:dyDescent="0.2">
      <c r="A9" s="192" t="s">
        <v>194</v>
      </c>
      <c r="B9" s="193">
        <v>55541.375279728229</v>
      </c>
      <c r="C9" s="193">
        <v>33762.132468309996</v>
      </c>
      <c r="D9" s="193">
        <v>24376.239993047431</v>
      </c>
      <c r="E9" s="193">
        <v>48025.460575200006</v>
      </c>
      <c r="F9" s="156">
        <f t="shared" si="0"/>
        <v>161705.20831628566</v>
      </c>
      <c r="H9" s="113"/>
    </row>
    <row r="10" spans="1:8" s="7" customFormat="1" x14ac:dyDescent="0.2">
      <c r="A10" s="192" t="s">
        <v>280</v>
      </c>
      <c r="B10" s="193">
        <v>51649.8799137733</v>
      </c>
      <c r="C10" s="193">
        <v>30879.657070071997</v>
      </c>
      <c r="D10" s="193">
        <v>24270.988412999999</v>
      </c>
      <c r="E10" s="193">
        <v>44292.940444376</v>
      </c>
      <c r="F10" s="156">
        <f t="shared" si="0"/>
        <v>151093.46584122127</v>
      </c>
      <c r="H10" s="113"/>
    </row>
    <row r="11" spans="1:8" s="7" customFormat="1" x14ac:dyDescent="0.2">
      <c r="A11" s="192" t="s">
        <v>304</v>
      </c>
      <c r="B11" s="193">
        <v>48006.112881209148</v>
      </c>
      <c r="C11" s="193">
        <v>29478.211146895621</v>
      </c>
      <c r="D11" s="193">
        <v>21441.523402999996</v>
      </c>
      <c r="E11" s="193">
        <v>42149.674503999995</v>
      </c>
      <c r="F11" s="156">
        <f t="shared" si="0"/>
        <v>141075.52193510477</v>
      </c>
      <c r="H11" s="113"/>
    </row>
    <row r="12" spans="1:8" s="7" customFormat="1" x14ac:dyDescent="0.2">
      <c r="A12" s="192" t="s">
        <v>315</v>
      </c>
      <c r="B12" s="193">
        <v>44946.430122999998</v>
      </c>
      <c r="C12" s="193">
        <v>25432.945527</v>
      </c>
      <c r="D12" s="193">
        <v>20203.737184000001</v>
      </c>
      <c r="E12" s="193">
        <v>42253.749194000004</v>
      </c>
      <c r="F12" s="156">
        <f t="shared" si="0"/>
        <v>132836.862028</v>
      </c>
      <c r="H12" s="113"/>
    </row>
    <row r="13" spans="1:8" s="7" customFormat="1" x14ac:dyDescent="0.2">
      <c r="A13" s="192" t="s">
        <v>320</v>
      </c>
      <c r="B13" s="193">
        <v>47740.327230999996</v>
      </c>
      <c r="C13" s="193">
        <v>26025.743050999998</v>
      </c>
      <c r="D13" s="193">
        <v>21016.82935</v>
      </c>
      <c r="E13" s="193">
        <v>42551.557183999998</v>
      </c>
      <c r="F13" s="156">
        <f t="shared" si="0"/>
        <v>137334.45681599999</v>
      </c>
      <c r="H13" s="113"/>
    </row>
    <row r="14" spans="1:8" s="7" customFormat="1" x14ac:dyDescent="0.2">
      <c r="A14" s="192" t="s">
        <v>331</v>
      </c>
      <c r="B14" s="193">
        <f>+'3'!B5</f>
        <v>46955.408681999994</v>
      </c>
      <c r="C14" s="291">
        <f>+'3'!E5</f>
        <v>0</v>
      </c>
      <c r="D14" s="291">
        <f>+'3'!H5</f>
        <v>0</v>
      </c>
      <c r="E14" s="291">
        <f>+'3'!K5</f>
        <v>0</v>
      </c>
      <c r="F14" s="289">
        <f t="shared" si="0"/>
        <v>46955.408681999994</v>
      </c>
      <c r="H14" s="113"/>
    </row>
    <row r="15" spans="1:8" s="7" customFormat="1" x14ac:dyDescent="0.2">
      <c r="A15" s="192" t="s">
        <v>169</v>
      </c>
      <c r="B15" s="156">
        <f>+B14-B13</f>
        <v>-784.9185490000018</v>
      </c>
      <c r="C15" s="289">
        <f t="shared" ref="C15:E15" si="1">+C14-C13</f>
        <v>-26025.743050999998</v>
      </c>
      <c r="D15" s="289">
        <f t="shared" si="1"/>
        <v>-21016.82935</v>
      </c>
      <c r="E15" s="289">
        <f t="shared" si="1"/>
        <v>-42551.557183999998</v>
      </c>
      <c r="F15" s="289">
        <f>+F13-F12</f>
        <v>4497.5947879999876</v>
      </c>
    </row>
    <row r="16" spans="1:8" s="7" customFormat="1" x14ac:dyDescent="0.2">
      <c r="A16" s="194" t="s">
        <v>169</v>
      </c>
      <c r="B16" s="160">
        <f>+(B14-B13)/B13</f>
        <v>-1.6441415351051845E-2</v>
      </c>
      <c r="C16" s="292">
        <f t="shared" ref="C16:F16" si="2">+(C14-C13)/C13</f>
        <v>-1</v>
      </c>
      <c r="D16" s="292">
        <f t="shared" si="2"/>
        <v>-1</v>
      </c>
      <c r="E16" s="292">
        <f t="shared" si="2"/>
        <v>-1</v>
      </c>
      <c r="F16" s="292">
        <f t="shared" si="2"/>
        <v>-0.65809448138051319</v>
      </c>
    </row>
    <row r="17" spans="1:11" s="7" customFormat="1" x14ac:dyDescent="0.2">
      <c r="A17" s="192" t="s">
        <v>173</v>
      </c>
      <c r="B17" s="193">
        <v>37510.164867892709</v>
      </c>
      <c r="C17" s="193">
        <v>16101.258851967654</v>
      </c>
      <c r="D17" s="193">
        <v>10892.098498398203</v>
      </c>
      <c r="E17" s="193">
        <v>29809.263052627972</v>
      </c>
      <c r="F17" s="156">
        <f t="shared" ref="F17:F25" si="3">SUM(B17:E17)</f>
        <v>94312.785270886539</v>
      </c>
    </row>
    <row r="18" spans="1:11" s="7" customFormat="1" x14ac:dyDescent="0.2">
      <c r="A18" s="192" t="s">
        <v>174</v>
      </c>
      <c r="B18" s="193">
        <v>38059.708081806333</v>
      </c>
      <c r="C18" s="193">
        <v>12376.442392000001</v>
      </c>
      <c r="D18" s="193">
        <v>9704.6084629196266</v>
      </c>
      <c r="E18" s="193">
        <v>28893.454441721136</v>
      </c>
      <c r="F18" s="156">
        <f t="shared" si="3"/>
        <v>89034.213378447108</v>
      </c>
    </row>
    <row r="19" spans="1:11" s="7" customFormat="1" x14ac:dyDescent="0.2">
      <c r="A19" s="192" t="s">
        <v>181</v>
      </c>
      <c r="B19" s="193">
        <v>34400.185867995431</v>
      </c>
      <c r="C19" s="193">
        <v>15804.078629958018</v>
      </c>
      <c r="D19" s="193">
        <v>10045.79911108522</v>
      </c>
      <c r="E19" s="193">
        <v>27517.002409825865</v>
      </c>
      <c r="F19" s="156">
        <f t="shared" si="3"/>
        <v>87767.066018864542</v>
      </c>
    </row>
    <row r="20" spans="1:11" s="7" customFormat="1" x14ac:dyDescent="0.2">
      <c r="A20" s="192" t="s">
        <v>186</v>
      </c>
      <c r="B20" s="193">
        <v>32870.945788518613</v>
      </c>
      <c r="C20" s="193">
        <v>14818.914658930849</v>
      </c>
      <c r="D20" s="193">
        <v>9700.1600115525835</v>
      </c>
      <c r="E20" s="193">
        <v>28538.475790229295</v>
      </c>
      <c r="F20" s="156">
        <f t="shared" si="3"/>
        <v>85928.496249231335</v>
      </c>
    </row>
    <row r="21" spans="1:11" s="7" customFormat="1" x14ac:dyDescent="0.2">
      <c r="A21" s="192" t="s">
        <v>195</v>
      </c>
      <c r="B21" s="193">
        <v>35884.338605227051</v>
      </c>
      <c r="C21" s="193">
        <v>17769.04911468277</v>
      </c>
      <c r="D21" s="193">
        <v>9774.41938479083</v>
      </c>
      <c r="E21" s="193">
        <v>29062.793518273029</v>
      </c>
      <c r="F21" s="156">
        <f t="shared" si="3"/>
        <v>92490.600622973681</v>
      </c>
    </row>
    <row r="22" spans="1:11" s="7" customFormat="1" x14ac:dyDescent="0.2">
      <c r="A22" s="192" t="s">
        <v>281</v>
      </c>
      <c r="B22" s="193">
        <v>31881.908243022164</v>
      </c>
      <c r="C22" s="193">
        <v>14755.739691572808</v>
      </c>
      <c r="D22" s="193">
        <v>9897.3190016545013</v>
      </c>
      <c r="E22" s="193">
        <v>25535.021715121322</v>
      </c>
      <c r="F22" s="156">
        <f t="shared" si="3"/>
        <v>82069.988651370804</v>
      </c>
    </row>
    <row r="23" spans="1:11" s="7" customFormat="1" x14ac:dyDescent="0.2">
      <c r="A23" s="192" t="s">
        <v>305</v>
      </c>
      <c r="B23" s="193">
        <v>29537.161911276286</v>
      </c>
      <c r="C23" s="193">
        <v>14379.329966146561</v>
      </c>
      <c r="D23" s="193">
        <v>8040.447451</v>
      </c>
      <c r="E23" s="193">
        <v>23982.614303095688</v>
      </c>
      <c r="F23" s="156">
        <f t="shared" si="3"/>
        <v>75939.553631518531</v>
      </c>
    </row>
    <row r="24" spans="1:11" s="7" customFormat="1" x14ac:dyDescent="0.2">
      <c r="A24" s="192" t="s">
        <v>316</v>
      </c>
      <c r="B24" s="193">
        <v>27473.734489999995</v>
      </c>
      <c r="C24" s="193">
        <v>11714.858453000001</v>
      </c>
      <c r="D24" s="193">
        <v>8173.2212310000014</v>
      </c>
      <c r="E24" s="193">
        <v>25640.774159000001</v>
      </c>
      <c r="F24" s="156">
        <f t="shared" si="3"/>
        <v>73002.588332999992</v>
      </c>
    </row>
    <row r="25" spans="1:11" s="7" customFormat="1" x14ac:dyDescent="0.2">
      <c r="A25" s="192" t="s">
        <v>321</v>
      </c>
      <c r="B25" s="193">
        <v>30010.318861999993</v>
      </c>
      <c r="C25" s="193">
        <v>12492.291046</v>
      </c>
      <c r="D25" s="193">
        <v>8395.3319199999987</v>
      </c>
      <c r="E25" s="193">
        <v>26195.149057999999</v>
      </c>
      <c r="F25" s="156">
        <f t="shared" si="3"/>
        <v>77093.090885999991</v>
      </c>
    </row>
    <row r="26" spans="1:11" s="7" customFormat="1" x14ac:dyDescent="0.2">
      <c r="A26" s="192" t="s">
        <v>332</v>
      </c>
      <c r="B26" s="193">
        <f>+'3'!B13</f>
        <v>30358.670829999999</v>
      </c>
      <c r="C26" s="291">
        <f>+'3'!E13</f>
        <v>0</v>
      </c>
      <c r="D26" s="291">
        <f>+'3'!H13</f>
        <v>0</v>
      </c>
      <c r="E26" s="291">
        <f>+'3'!K13</f>
        <v>0</v>
      </c>
      <c r="F26" s="289"/>
    </row>
    <row r="27" spans="1:11" s="7" customFormat="1" x14ac:dyDescent="0.2">
      <c r="A27" s="192" t="s">
        <v>172</v>
      </c>
      <c r="B27" s="156">
        <f>+B26-B25</f>
        <v>348.35196800000631</v>
      </c>
      <c r="C27" s="289">
        <f t="shared" ref="C27:F27" si="4">+C26-C25</f>
        <v>-12492.291046</v>
      </c>
      <c r="D27" s="289">
        <f t="shared" si="4"/>
        <v>-8395.3319199999987</v>
      </c>
      <c r="E27" s="289">
        <f t="shared" si="4"/>
        <v>-26195.149057999999</v>
      </c>
      <c r="F27" s="289">
        <f t="shared" si="4"/>
        <v>-77093.090885999991</v>
      </c>
    </row>
    <row r="28" spans="1:11" s="7" customFormat="1" x14ac:dyDescent="0.2">
      <c r="A28" s="194" t="s">
        <v>172</v>
      </c>
      <c r="B28" s="160">
        <f>+(B26-B25)/B25</f>
        <v>1.1607739644549413E-2</v>
      </c>
      <c r="C28" s="292">
        <f t="shared" ref="C28:F28" si="5">+(C26-C25)/C25</f>
        <v>-1</v>
      </c>
      <c r="D28" s="292">
        <f t="shared" si="5"/>
        <v>-1</v>
      </c>
      <c r="E28" s="292">
        <f t="shared" si="5"/>
        <v>-1</v>
      </c>
      <c r="F28" s="292">
        <f t="shared" si="5"/>
        <v>-1</v>
      </c>
      <c r="K28" s="7" t="s">
        <v>201</v>
      </c>
    </row>
    <row r="29" spans="1:11" s="68" customFormat="1" ht="11.25" x14ac:dyDescent="0.2">
      <c r="F29" s="82"/>
    </row>
    <row r="30" spans="1:11" x14ac:dyDescent="0.2">
      <c r="B30" s="112"/>
      <c r="C30" s="112"/>
      <c r="D30" s="112"/>
      <c r="E30" s="112"/>
      <c r="F30" s="112"/>
      <c r="H30" s="60" t="s">
        <v>201</v>
      </c>
    </row>
    <row r="39" spans="12:14" x14ac:dyDescent="0.2">
      <c r="L39" s="101"/>
      <c r="M39" s="101"/>
      <c r="N39" s="101"/>
    </row>
    <row r="40" spans="12:14" x14ac:dyDescent="0.2">
      <c r="L40" s="101"/>
      <c r="M40" s="101"/>
      <c r="N40" s="101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ist46"/>
  <dimension ref="A1:N53"/>
  <sheetViews>
    <sheetView showGridLines="0" topLeftCell="A4" zoomScaleNormal="100" zoomScaleSheetLayoutView="100" workbookViewId="0">
      <selection activeCell="P39" sqref="P39"/>
    </sheetView>
  </sheetViews>
  <sheetFormatPr defaultColWidth="9.140625" defaultRowHeight="12.75" x14ac:dyDescent="0.2"/>
  <cols>
    <col min="1" max="1" width="29.7109375" style="2" customWidth="1"/>
    <col min="2" max="13" width="8.7109375" style="2" customWidth="1"/>
    <col min="14" max="14" width="8.85546875" style="2" customWidth="1"/>
    <col min="15" max="16384" width="9.140625" style="2"/>
  </cols>
  <sheetData>
    <row r="1" spans="1:14" ht="18" x14ac:dyDescent="0.25">
      <c r="A1" s="185" t="s">
        <v>274</v>
      </c>
      <c r="N1" s="188" t="str">
        <f>'3'!N1</f>
        <v>IV. čtvrtletí 2023</v>
      </c>
    </row>
    <row r="2" spans="1:14" s="7" customFormat="1" ht="6" customHeight="1" x14ac:dyDescent="0.2"/>
    <row r="3" spans="1:14" s="7" customFormat="1" ht="12" x14ac:dyDescent="0.2">
      <c r="A3" s="192"/>
      <c r="B3" s="153" t="s">
        <v>8</v>
      </c>
      <c r="C3" s="153" t="s">
        <v>9</v>
      </c>
      <c r="D3" s="153" t="s">
        <v>10</v>
      </c>
      <c r="E3" s="153" t="s">
        <v>11</v>
      </c>
      <c r="F3" s="153" t="s">
        <v>12</v>
      </c>
      <c r="G3" s="153" t="s">
        <v>13</v>
      </c>
      <c r="H3" s="153" t="s">
        <v>14</v>
      </c>
      <c r="I3" s="153" t="s">
        <v>15</v>
      </c>
      <c r="J3" s="153" t="s">
        <v>16</v>
      </c>
      <c r="K3" s="153" t="s">
        <v>17</v>
      </c>
      <c r="L3" s="153" t="s">
        <v>18</v>
      </c>
      <c r="M3" s="153" t="s">
        <v>19</v>
      </c>
      <c r="N3" s="153" t="s">
        <v>7</v>
      </c>
    </row>
    <row r="4" spans="1:14" s="7" customFormat="1" ht="12" x14ac:dyDescent="0.2">
      <c r="A4" s="192" t="s">
        <v>170</v>
      </c>
      <c r="B4" s="193">
        <v>24789.614332580783</v>
      </c>
      <c r="C4" s="193">
        <v>18587.654647233896</v>
      </c>
      <c r="D4" s="193">
        <v>16115.121097506728</v>
      </c>
      <c r="E4" s="193">
        <v>14166.977929142482</v>
      </c>
      <c r="F4" s="156">
        <v>11027.89462236002</v>
      </c>
      <c r="G4" s="156">
        <v>8452.32207453316</v>
      </c>
      <c r="H4" s="156">
        <v>7792.7375030096828</v>
      </c>
      <c r="I4" s="156">
        <v>8048.3981191524254</v>
      </c>
      <c r="J4" s="156">
        <v>10334.802151495629</v>
      </c>
      <c r="K4" s="156">
        <v>13440.563805668024</v>
      </c>
      <c r="L4" s="156">
        <v>17328.765497294422</v>
      </c>
      <c r="M4" s="156">
        <v>20082.922531332741</v>
      </c>
      <c r="N4" s="156">
        <f t="shared" ref="N4:N13" si="0">SUM(B4:M4)</f>
        <v>170167.77431131</v>
      </c>
    </row>
    <row r="5" spans="1:14" s="7" customFormat="1" ht="12" x14ac:dyDescent="0.2">
      <c r="A5" s="192" t="s">
        <v>171</v>
      </c>
      <c r="B5" s="193">
        <v>20205.211442418848</v>
      </c>
      <c r="C5" s="193">
        <v>19893.166386910842</v>
      </c>
      <c r="D5" s="193">
        <v>19662.32644030562</v>
      </c>
      <c r="E5" s="193">
        <v>11150.511060999999</v>
      </c>
      <c r="F5" s="193">
        <v>9168.1220959999991</v>
      </c>
      <c r="G5" s="193">
        <v>8369.9334639999997</v>
      </c>
      <c r="H5" s="193">
        <v>7962.9605086828506</v>
      </c>
      <c r="I5" s="193">
        <v>7784.6699982328555</v>
      </c>
      <c r="J5" s="193">
        <v>8704.8128491411517</v>
      </c>
      <c r="K5" s="193">
        <v>13135.075855999996</v>
      </c>
      <c r="L5" s="193">
        <v>16756.354485800002</v>
      </c>
      <c r="M5" s="193">
        <v>20131.118821399996</v>
      </c>
      <c r="N5" s="156">
        <f t="shared" si="0"/>
        <v>162924.26340989216</v>
      </c>
    </row>
    <row r="6" spans="1:14" s="7" customFormat="1" ht="12" x14ac:dyDescent="0.2">
      <c r="A6" s="192" t="s">
        <v>180</v>
      </c>
      <c r="B6" s="193">
        <v>22056.231138374733</v>
      </c>
      <c r="C6" s="193">
        <v>17612.441168614299</v>
      </c>
      <c r="D6" s="193">
        <v>16140.555917349662</v>
      </c>
      <c r="E6" s="193">
        <v>12700.30037967566</v>
      </c>
      <c r="F6" s="193">
        <v>11948.674272138687</v>
      </c>
      <c r="G6" s="193">
        <v>8104.7389681090417</v>
      </c>
      <c r="H6" s="193">
        <v>7552.761860120464</v>
      </c>
      <c r="I6" s="193">
        <v>7913.1296058622011</v>
      </c>
      <c r="J6" s="193">
        <v>9512.4721570544971</v>
      </c>
      <c r="K6" s="193">
        <v>13236.202923498169</v>
      </c>
      <c r="L6" s="193">
        <v>16157.598374748406</v>
      </c>
      <c r="M6" s="193">
        <v>18978.460081062705</v>
      </c>
      <c r="N6" s="156">
        <f t="shared" si="0"/>
        <v>161913.5668466085</v>
      </c>
    </row>
    <row r="7" spans="1:14" s="7" customFormat="1" ht="12" x14ac:dyDescent="0.2">
      <c r="A7" s="192" t="s">
        <v>185</v>
      </c>
      <c r="B7" s="193">
        <v>20414.695697199997</v>
      </c>
      <c r="C7" s="193">
        <v>16681.781302230935</v>
      </c>
      <c r="D7" s="193">
        <v>16432.290710786918</v>
      </c>
      <c r="E7" s="193">
        <v>12068.091523978623</v>
      </c>
      <c r="F7" s="193">
        <v>10838.722607399999</v>
      </c>
      <c r="G7" s="193">
        <v>8582.739557400002</v>
      </c>
      <c r="H7" s="193">
        <v>8024.1053863999996</v>
      </c>
      <c r="I7" s="193">
        <v>7694.3480824000017</v>
      </c>
      <c r="J7" s="193">
        <v>8809.2105876000023</v>
      </c>
      <c r="K7" s="193">
        <v>13094.066603000003</v>
      </c>
      <c r="L7" s="193">
        <v>16139.0916548</v>
      </c>
      <c r="M7" s="193">
        <v>18138.5645926</v>
      </c>
      <c r="N7" s="156">
        <f t="shared" si="0"/>
        <v>156917.70830579643</v>
      </c>
    </row>
    <row r="8" spans="1:14" s="7" customFormat="1" ht="12" x14ac:dyDescent="0.2">
      <c r="A8" s="192" t="s">
        <v>194</v>
      </c>
      <c r="B8" s="193">
        <v>20176.025784691454</v>
      </c>
      <c r="C8" s="193">
        <v>18164.750606779115</v>
      </c>
      <c r="D8" s="193">
        <v>17200.598888257657</v>
      </c>
      <c r="E8" s="193">
        <v>14288.328006858932</v>
      </c>
      <c r="F8" s="193">
        <v>11521.628364990023</v>
      </c>
      <c r="G8" s="193">
        <v>7952.1760964610366</v>
      </c>
      <c r="H8" s="193">
        <v>7518.2408620681244</v>
      </c>
      <c r="I8" s="193">
        <v>7904.9501709583219</v>
      </c>
      <c r="J8" s="193">
        <v>8953.0489600209839</v>
      </c>
      <c r="K8" s="193">
        <v>12887.296510599999</v>
      </c>
      <c r="L8" s="193">
        <v>16133.109281400002</v>
      </c>
      <c r="M8" s="193">
        <v>19005.054783200001</v>
      </c>
      <c r="N8" s="156">
        <f t="shared" si="0"/>
        <v>161705.20831628566</v>
      </c>
    </row>
    <row r="9" spans="1:14" s="7" customFormat="1" ht="12" x14ac:dyDescent="0.2">
      <c r="A9" s="192" t="s">
        <v>280</v>
      </c>
      <c r="B9" s="193">
        <v>19443.893473</v>
      </c>
      <c r="C9" s="193">
        <v>15892.034386651603</v>
      </c>
      <c r="D9" s="193">
        <v>16313.952054121697</v>
      </c>
      <c r="E9" s="193">
        <v>13523.164816279999</v>
      </c>
      <c r="F9" s="193">
        <v>9408.3478437360027</v>
      </c>
      <c r="G9" s="193">
        <v>7948.1444100559984</v>
      </c>
      <c r="H9" s="193">
        <v>7511.9053000000004</v>
      </c>
      <c r="I9" s="193">
        <v>7457.2335599999997</v>
      </c>
      <c r="J9" s="193">
        <v>9301.849553</v>
      </c>
      <c r="K9" s="193">
        <v>11147.413182376002</v>
      </c>
      <c r="L9" s="193">
        <v>14951.953478183999</v>
      </c>
      <c r="M9" s="193">
        <v>18193.573783816002</v>
      </c>
      <c r="N9" s="156">
        <f t="shared" si="0"/>
        <v>151093.4658412213</v>
      </c>
    </row>
    <row r="10" spans="1:14" s="7" customFormat="1" ht="12" x14ac:dyDescent="0.2">
      <c r="A10" s="192" t="s">
        <v>304</v>
      </c>
      <c r="B10" s="193">
        <v>17271.858659492998</v>
      </c>
      <c r="C10" s="193">
        <v>15740.750315129892</v>
      </c>
      <c r="D10" s="193">
        <v>14993.503906586255</v>
      </c>
      <c r="E10" s="193">
        <v>12962.13654067085</v>
      </c>
      <c r="F10" s="193">
        <v>9400.4603124830082</v>
      </c>
      <c r="G10" s="193">
        <v>7115.6142937417617</v>
      </c>
      <c r="H10" s="193">
        <v>7061.9835559999992</v>
      </c>
      <c r="I10" s="193">
        <v>7070.0370759999987</v>
      </c>
      <c r="J10" s="193">
        <v>7309.5027709999986</v>
      </c>
      <c r="K10" s="193">
        <v>10641.895201999998</v>
      </c>
      <c r="L10" s="193">
        <v>14270.517816999996</v>
      </c>
      <c r="M10" s="193">
        <v>17237.261485000003</v>
      </c>
      <c r="N10" s="156">
        <f t="shared" si="0"/>
        <v>141075.52193510477</v>
      </c>
    </row>
    <row r="11" spans="1:14" s="7" customFormat="1" ht="12" x14ac:dyDescent="0.2">
      <c r="A11" s="192" t="s">
        <v>315</v>
      </c>
      <c r="B11" s="193">
        <v>18457.258576</v>
      </c>
      <c r="C11" s="193">
        <v>13612.464886</v>
      </c>
      <c r="D11" s="193">
        <v>12876.706660999998</v>
      </c>
      <c r="E11" s="193">
        <v>10308.782688999998</v>
      </c>
      <c r="F11" s="193">
        <v>8104.0154730000013</v>
      </c>
      <c r="G11" s="193">
        <v>7020.1473650000016</v>
      </c>
      <c r="H11" s="193">
        <v>6486.0417599999992</v>
      </c>
      <c r="I11" s="193">
        <v>6271.9956180000017</v>
      </c>
      <c r="J11" s="193">
        <v>7445.6998060000005</v>
      </c>
      <c r="K11" s="193">
        <v>10568.480660000001</v>
      </c>
      <c r="L11" s="193">
        <v>14913.232501999999</v>
      </c>
      <c r="M11" s="193">
        <v>16772.036032</v>
      </c>
      <c r="N11" s="156">
        <f t="shared" si="0"/>
        <v>132836.862028</v>
      </c>
    </row>
    <row r="12" spans="1:14" s="7" customFormat="1" ht="12" x14ac:dyDescent="0.2">
      <c r="A12" s="192" t="s">
        <v>320</v>
      </c>
      <c r="B12" s="193">
        <v>17776.669269999995</v>
      </c>
      <c r="C12" s="193">
        <v>16072.978868999999</v>
      </c>
      <c r="D12" s="193">
        <v>13890.679092</v>
      </c>
      <c r="E12" s="193">
        <v>10129.228413999999</v>
      </c>
      <c r="F12" s="193">
        <v>9074.5858589999989</v>
      </c>
      <c r="G12" s="193">
        <v>6821.9287780000004</v>
      </c>
      <c r="H12" s="193">
        <v>6698.5725780000002</v>
      </c>
      <c r="I12" s="193">
        <v>6715.0381390000011</v>
      </c>
      <c r="J12" s="193">
        <v>7603.2186329999995</v>
      </c>
      <c r="K12" s="193">
        <v>11558.006442999998</v>
      </c>
      <c r="L12" s="193">
        <v>14587.348405000001</v>
      </c>
      <c r="M12" s="193">
        <v>16406.202335999998</v>
      </c>
      <c r="N12" s="156">
        <f t="shared" si="0"/>
        <v>137334.45681599999</v>
      </c>
    </row>
    <row r="13" spans="1:14" s="7" customFormat="1" ht="12" x14ac:dyDescent="0.2">
      <c r="A13" s="192" t="s">
        <v>331</v>
      </c>
      <c r="B13" s="193">
        <f>+'3'!B6</f>
        <v>19047.478594999997</v>
      </c>
      <c r="C13" s="193">
        <f>+'3'!C6</f>
        <v>14834.744105999996</v>
      </c>
      <c r="D13" s="193">
        <f>+'3'!D6</f>
        <v>13073.185981000001</v>
      </c>
      <c r="E13" s="291"/>
      <c r="F13" s="291"/>
      <c r="G13" s="291"/>
      <c r="H13" s="291"/>
      <c r="I13" s="291"/>
      <c r="J13" s="291"/>
      <c r="K13" s="291"/>
      <c r="L13" s="291"/>
      <c r="M13" s="291"/>
      <c r="N13" s="289">
        <f t="shared" si="0"/>
        <v>46955.408681999994</v>
      </c>
    </row>
    <row r="14" spans="1:14" s="7" customFormat="1" ht="12" x14ac:dyDescent="0.2">
      <c r="A14" s="192" t="s">
        <v>169</v>
      </c>
      <c r="B14" s="156">
        <f>+B13-B12</f>
        <v>1270.809325000002</v>
      </c>
      <c r="C14" s="156">
        <f t="shared" ref="C14:M14" si="1">+C13-C12</f>
        <v>-1238.2347630000022</v>
      </c>
      <c r="D14" s="156">
        <f t="shared" si="1"/>
        <v>-817.49311099999977</v>
      </c>
      <c r="E14" s="289">
        <f t="shared" si="1"/>
        <v>-10129.228413999999</v>
      </c>
      <c r="F14" s="289">
        <f t="shared" si="1"/>
        <v>-9074.5858589999989</v>
      </c>
      <c r="G14" s="289">
        <f t="shared" si="1"/>
        <v>-6821.9287780000004</v>
      </c>
      <c r="H14" s="289">
        <f t="shared" si="1"/>
        <v>-6698.5725780000002</v>
      </c>
      <c r="I14" s="289">
        <f t="shared" si="1"/>
        <v>-6715.0381390000011</v>
      </c>
      <c r="J14" s="289">
        <f t="shared" si="1"/>
        <v>-7603.2186329999995</v>
      </c>
      <c r="K14" s="289">
        <f t="shared" si="1"/>
        <v>-11558.006442999998</v>
      </c>
      <c r="L14" s="289">
        <f t="shared" si="1"/>
        <v>-14587.348405000001</v>
      </c>
      <c r="M14" s="289">
        <f t="shared" si="1"/>
        <v>-16406.202335999998</v>
      </c>
      <c r="N14" s="289">
        <f>+N13-N12</f>
        <v>-90379.048133999997</v>
      </c>
    </row>
    <row r="15" spans="1:14" s="7" customFormat="1" ht="12" x14ac:dyDescent="0.2">
      <c r="A15" s="194" t="s">
        <v>169</v>
      </c>
      <c r="B15" s="160">
        <f>+(B13-B12)/B12</f>
        <v>7.1487482030428887E-2</v>
      </c>
      <c r="C15" s="160">
        <f t="shared" ref="C15:D15" si="2">+(C13-C12)/C12</f>
        <v>-7.7038287245445786E-2</v>
      </c>
      <c r="D15" s="160">
        <f t="shared" si="2"/>
        <v>-5.8851918296119528E-2</v>
      </c>
      <c r="E15" s="292"/>
      <c r="F15" s="292"/>
      <c r="G15" s="292"/>
      <c r="H15" s="292"/>
      <c r="I15" s="292"/>
      <c r="J15" s="292"/>
      <c r="K15" s="292"/>
      <c r="L15" s="292"/>
      <c r="M15" s="292"/>
      <c r="N15" s="292"/>
    </row>
    <row r="16" spans="1:14" s="7" customFormat="1" ht="12" x14ac:dyDescent="0.2">
      <c r="A16" s="192" t="s">
        <v>173</v>
      </c>
      <c r="B16" s="193">
        <v>16476.822179766987</v>
      </c>
      <c r="C16" s="193">
        <v>11652.657417777555</v>
      </c>
      <c r="D16" s="193">
        <v>9380.6852703481654</v>
      </c>
      <c r="E16" s="193">
        <v>7846.1932239972994</v>
      </c>
      <c r="F16" s="156">
        <v>5061.2887705423545</v>
      </c>
      <c r="G16" s="156">
        <v>3193.7768574279994</v>
      </c>
      <c r="H16" s="156">
        <v>3007.0443668119992</v>
      </c>
      <c r="I16" s="156">
        <v>3096.8376864330003</v>
      </c>
      <c r="J16" s="156">
        <v>4788.2164451532044</v>
      </c>
      <c r="K16" s="156">
        <v>7068.3588332386571</v>
      </c>
      <c r="L16" s="156">
        <v>10311.594856714655</v>
      </c>
      <c r="M16" s="156">
        <v>12429.309362674659</v>
      </c>
      <c r="N16" s="156">
        <f t="shared" ref="N16:N25" si="3">SUM(B16:M16)</f>
        <v>94312.785270886539</v>
      </c>
    </row>
    <row r="17" spans="1:14" s="7" customFormat="1" ht="12" x14ac:dyDescent="0.2">
      <c r="A17" s="192" t="s">
        <v>174</v>
      </c>
      <c r="B17" s="193">
        <v>12397.069831099545</v>
      </c>
      <c r="C17" s="193">
        <v>13087.221872299897</v>
      </c>
      <c r="D17" s="193">
        <v>12575.416378406891</v>
      </c>
      <c r="E17" s="193">
        <v>5467.8344290000005</v>
      </c>
      <c r="F17" s="193">
        <v>3743.2424710000005</v>
      </c>
      <c r="G17" s="193">
        <v>3165.3654920000004</v>
      </c>
      <c r="H17" s="193">
        <v>3043.6241652031031</v>
      </c>
      <c r="I17" s="193">
        <v>2999.7638298816933</v>
      </c>
      <c r="J17" s="193">
        <v>3661.2204678348289</v>
      </c>
      <c r="K17" s="193">
        <v>6796.5151675803772</v>
      </c>
      <c r="L17" s="193">
        <v>9833.6370210698296</v>
      </c>
      <c r="M17" s="193">
        <v>12263.30225307093</v>
      </c>
      <c r="N17" s="156">
        <f t="shared" si="3"/>
        <v>89034.213378447079</v>
      </c>
    </row>
    <row r="18" spans="1:14" s="7" customFormat="1" ht="12" x14ac:dyDescent="0.2">
      <c r="A18" s="192" t="s">
        <v>181</v>
      </c>
      <c r="B18" s="193">
        <v>14046.377311420394</v>
      </c>
      <c r="C18" s="193">
        <v>10951.410166529384</v>
      </c>
      <c r="D18" s="193">
        <v>9402.3983900456515</v>
      </c>
      <c r="E18" s="193">
        <v>6672.4892621367935</v>
      </c>
      <c r="F18" s="193">
        <v>6033.9070927347129</v>
      </c>
      <c r="G18" s="193">
        <v>3097.6822750865108</v>
      </c>
      <c r="H18" s="193">
        <v>2995.5989487909433</v>
      </c>
      <c r="I18" s="193">
        <v>2998.0573648818945</v>
      </c>
      <c r="J18" s="193">
        <v>4052.1427974123826</v>
      </c>
      <c r="K18" s="193">
        <v>6857.3032858455736</v>
      </c>
      <c r="L18" s="193">
        <v>9198.7341189238577</v>
      </c>
      <c r="M18" s="193">
        <v>11460.965005056434</v>
      </c>
      <c r="N18" s="156">
        <f t="shared" si="3"/>
        <v>87767.066018864542</v>
      </c>
    </row>
    <row r="19" spans="1:14" s="7" customFormat="1" ht="12" x14ac:dyDescent="0.2">
      <c r="A19" s="192" t="s">
        <v>186</v>
      </c>
      <c r="B19" s="193">
        <v>12828.653282152001</v>
      </c>
      <c r="C19" s="193">
        <v>10230.655329161164</v>
      </c>
      <c r="D19" s="193">
        <v>9811.6371772054445</v>
      </c>
      <c r="E19" s="193">
        <v>6347.7918524037395</v>
      </c>
      <c r="F19" s="193">
        <v>5236.2863215845528</v>
      </c>
      <c r="G19" s="193">
        <v>3234.8364849425575</v>
      </c>
      <c r="H19" s="193">
        <v>3001.1451649450755</v>
      </c>
      <c r="I19" s="193">
        <v>2961.1161144077792</v>
      </c>
      <c r="J19" s="193">
        <v>3737.8987321997274</v>
      </c>
      <c r="K19" s="193">
        <v>7281.3866980098837</v>
      </c>
      <c r="L19" s="193">
        <v>9737.8378540964059</v>
      </c>
      <c r="M19" s="193">
        <v>11519.251238123004</v>
      </c>
      <c r="N19" s="156">
        <f t="shared" si="3"/>
        <v>85928.496249231335</v>
      </c>
    </row>
    <row r="20" spans="1:14" s="7" customFormat="1" ht="12" x14ac:dyDescent="0.2">
      <c r="A20" s="192" t="s">
        <v>195</v>
      </c>
      <c r="B20" s="193">
        <v>13037.750163676315</v>
      </c>
      <c r="C20" s="193">
        <v>12001.977727090547</v>
      </c>
      <c r="D20" s="193">
        <v>10844.610714460185</v>
      </c>
      <c r="E20" s="193">
        <v>8602.3087977396353</v>
      </c>
      <c r="F20" s="193">
        <v>5992.6151067167639</v>
      </c>
      <c r="G20" s="193">
        <v>3174.1252102263697</v>
      </c>
      <c r="H20" s="193">
        <v>2786.1713241585499</v>
      </c>
      <c r="I20" s="193">
        <v>3049.7825915463495</v>
      </c>
      <c r="J20" s="193">
        <v>3938.4654690859302</v>
      </c>
      <c r="K20" s="193">
        <v>7227.680271653624</v>
      </c>
      <c r="L20" s="193">
        <v>9693.6752158233594</v>
      </c>
      <c r="M20" s="193">
        <v>12141.438030796044</v>
      </c>
      <c r="N20" s="156">
        <f t="shared" si="3"/>
        <v>92490.600622973667</v>
      </c>
    </row>
    <row r="21" spans="1:14" s="7" customFormat="1" ht="12" x14ac:dyDescent="0.2">
      <c r="A21" s="192" t="s">
        <v>281</v>
      </c>
      <c r="B21" s="193">
        <v>12108.59828866639</v>
      </c>
      <c r="C21" s="193">
        <v>9829.5325508641927</v>
      </c>
      <c r="D21" s="193">
        <v>9943.7774034915819</v>
      </c>
      <c r="E21" s="193">
        <v>7782.3585524380142</v>
      </c>
      <c r="F21" s="193">
        <v>3971.3348682932165</v>
      </c>
      <c r="G21" s="193">
        <v>3002.0462708415785</v>
      </c>
      <c r="H21" s="193">
        <v>2836.0209574157179</v>
      </c>
      <c r="I21" s="193">
        <v>2853.2195907728974</v>
      </c>
      <c r="J21" s="193">
        <v>4208.0784534658869</v>
      </c>
      <c r="K21" s="193">
        <v>5671.6382388346465</v>
      </c>
      <c r="L21" s="193">
        <v>8529.203142023347</v>
      </c>
      <c r="M21" s="193">
        <v>11334.180334263327</v>
      </c>
      <c r="N21" s="156">
        <f t="shared" si="3"/>
        <v>82069.98865137079</v>
      </c>
    </row>
    <row r="22" spans="1:14" s="7" customFormat="1" ht="12" x14ac:dyDescent="0.2">
      <c r="A22" s="192" t="s">
        <v>305</v>
      </c>
      <c r="B22" s="193">
        <v>10502.688458235476</v>
      </c>
      <c r="C22" s="193">
        <v>10009.643718401046</v>
      </c>
      <c r="D22" s="193">
        <v>9024.829734639763</v>
      </c>
      <c r="E22" s="193">
        <v>7320.4813761318146</v>
      </c>
      <c r="F22" s="193">
        <v>4273.8042931853361</v>
      </c>
      <c r="G22" s="193">
        <v>2785.0442968294096</v>
      </c>
      <c r="H22" s="193">
        <v>2581.8491059999997</v>
      </c>
      <c r="I22" s="193">
        <v>2663.5396129999999</v>
      </c>
      <c r="J22" s="193">
        <v>2795.0587320000004</v>
      </c>
      <c r="K22" s="193">
        <v>5048.0970149296772</v>
      </c>
      <c r="L22" s="193">
        <v>8480.3642282333603</v>
      </c>
      <c r="M22" s="193">
        <v>10454.153059932652</v>
      </c>
      <c r="N22" s="156">
        <f t="shared" si="3"/>
        <v>75939.553631518531</v>
      </c>
    </row>
    <row r="23" spans="1:14" s="7" customFormat="1" ht="12" x14ac:dyDescent="0.2">
      <c r="A23" s="192" t="s">
        <v>316</v>
      </c>
      <c r="B23" s="193">
        <v>11768.183591999999</v>
      </c>
      <c r="C23" s="193">
        <v>8188.6469299999972</v>
      </c>
      <c r="D23" s="193">
        <v>7516.9039679999996</v>
      </c>
      <c r="E23" s="193">
        <v>5510.6873450000003</v>
      </c>
      <c r="F23" s="193">
        <v>3464.0072140000007</v>
      </c>
      <c r="G23" s="193">
        <v>2740.1638940000003</v>
      </c>
      <c r="H23" s="193">
        <v>2450.8204420000002</v>
      </c>
      <c r="I23" s="193">
        <v>2500.1212150000006</v>
      </c>
      <c r="J23" s="193">
        <v>3222.2795740000001</v>
      </c>
      <c r="K23" s="193">
        <v>5957.8148639999999</v>
      </c>
      <c r="L23" s="193">
        <v>9122.2104070000005</v>
      </c>
      <c r="M23" s="193">
        <v>10560.748887999998</v>
      </c>
      <c r="N23" s="156">
        <f t="shared" si="3"/>
        <v>73002.588332999992</v>
      </c>
    </row>
    <row r="24" spans="1:14" s="7" customFormat="1" ht="12" x14ac:dyDescent="0.2">
      <c r="A24" s="192" t="s">
        <v>321</v>
      </c>
      <c r="B24" s="193">
        <v>11343.689448999998</v>
      </c>
      <c r="C24" s="193">
        <v>10404.305332999998</v>
      </c>
      <c r="D24" s="193">
        <v>8262.3240799999985</v>
      </c>
      <c r="E24" s="193">
        <v>5385.6958020000002</v>
      </c>
      <c r="F24" s="193">
        <v>4431.3834989999996</v>
      </c>
      <c r="G24" s="193">
        <v>2675.2117450000001</v>
      </c>
      <c r="H24" s="193">
        <v>2529.1830219999993</v>
      </c>
      <c r="I24" s="193">
        <v>2578.0161079999993</v>
      </c>
      <c r="J24" s="193">
        <v>3288.1327899999992</v>
      </c>
      <c r="K24" s="193">
        <v>6681.1730380000008</v>
      </c>
      <c r="L24" s="193">
        <v>9011.7368769999994</v>
      </c>
      <c r="M24" s="193">
        <v>10502.239142999999</v>
      </c>
      <c r="N24" s="156">
        <f t="shared" si="3"/>
        <v>77093.090885999976</v>
      </c>
    </row>
    <row r="25" spans="1:14" s="7" customFormat="1" ht="12" x14ac:dyDescent="0.2">
      <c r="A25" s="192" t="s">
        <v>332</v>
      </c>
      <c r="B25" s="193">
        <f>+'3'!B14</f>
        <v>12753.944154999999</v>
      </c>
      <c r="C25" s="193">
        <f>+'3'!C14</f>
        <v>9639.3111130000016</v>
      </c>
      <c r="D25" s="193">
        <f>+'3'!D14</f>
        <v>7965.4155619999992</v>
      </c>
      <c r="E25" s="291">
        <f>+'3'!E14</f>
        <v>0</v>
      </c>
      <c r="F25" s="291">
        <f>+'3'!F14</f>
        <v>0</v>
      </c>
      <c r="G25" s="291">
        <f>+'3'!G14</f>
        <v>0</v>
      </c>
      <c r="H25" s="291">
        <f>+'3'!H14</f>
        <v>0</v>
      </c>
      <c r="I25" s="291">
        <f>+'3'!I14</f>
        <v>0</v>
      </c>
      <c r="J25" s="291">
        <f>+'3'!J14</f>
        <v>0</v>
      </c>
      <c r="K25" s="291">
        <f>+'3'!K14</f>
        <v>0</v>
      </c>
      <c r="L25" s="291">
        <f>+'3'!L14</f>
        <v>0</v>
      </c>
      <c r="M25" s="291">
        <f>+'3'!M14</f>
        <v>0</v>
      </c>
      <c r="N25" s="289">
        <f t="shared" si="3"/>
        <v>30358.670829999999</v>
      </c>
    </row>
    <row r="26" spans="1:14" s="4" customFormat="1" ht="12" x14ac:dyDescent="0.2">
      <c r="A26" s="192" t="s">
        <v>172</v>
      </c>
      <c r="B26" s="156">
        <f>+B25-B24</f>
        <v>1410.2547060000015</v>
      </c>
      <c r="C26" s="156">
        <f t="shared" ref="C26:N26" si="4">+C25-C24</f>
        <v>-764.99421999999686</v>
      </c>
      <c r="D26" s="156">
        <f t="shared" si="4"/>
        <v>-296.90851799999928</v>
      </c>
      <c r="E26" s="289">
        <f t="shared" si="4"/>
        <v>-5385.6958020000002</v>
      </c>
      <c r="F26" s="289">
        <f t="shared" si="4"/>
        <v>-4431.3834989999996</v>
      </c>
      <c r="G26" s="289">
        <f t="shared" si="4"/>
        <v>-2675.2117450000001</v>
      </c>
      <c r="H26" s="289">
        <f t="shared" si="4"/>
        <v>-2529.1830219999993</v>
      </c>
      <c r="I26" s="289">
        <f t="shared" si="4"/>
        <v>-2578.0161079999993</v>
      </c>
      <c r="J26" s="289">
        <f t="shared" si="4"/>
        <v>-3288.1327899999992</v>
      </c>
      <c r="K26" s="289">
        <f t="shared" si="4"/>
        <v>-6681.1730380000008</v>
      </c>
      <c r="L26" s="289">
        <f t="shared" si="4"/>
        <v>-9011.7368769999994</v>
      </c>
      <c r="M26" s="289">
        <f t="shared" si="4"/>
        <v>-10502.239142999999</v>
      </c>
      <c r="N26" s="289">
        <f t="shared" si="4"/>
        <v>-46734.420055999974</v>
      </c>
    </row>
    <row r="27" spans="1:14" s="7" customFormat="1" ht="12" x14ac:dyDescent="0.2">
      <c r="A27" s="194" t="s">
        <v>172</v>
      </c>
      <c r="B27" s="160">
        <f>+(B25-B24)/B24</f>
        <v>0.12432063768497492</v>
      </c>
      <c r="C27" s="160">
        <f t="shared" ref="C27:D27" si="5">+(C25-C24)/C24</f>
        <v>-7.3526698372991417E-2</v>
      </c>
      <c r="D27" s="160">
        <f t="shared" si="5"/>
        <v>-3.5935230223987938E-2</v>
      </c>
      <c r="E27" s="292"/>
      <c r="F27" s="292"/>
      <c r="G27" s="292"/>
      <c r="H27" s="292"/>
      <c r="I27" s="292"/>
      <c r="J27" s="292"/>
      <c r="K27" s="292"/>
      <c r="L27" s="292"/>
      <c r="M27" s="292"/>
      <c r="N27" s="292"/>
    </row>
    <row r="28" spans="1:14" s="7" customFormat="1" ht="12" x14ac:dyDescent="0.2">
      <c r="A28" s="293"/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83"/>
    </row>
    <row r="29" spans="1:14" s="7" customFormat="1" ht="12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7" customFormat="1" ht="12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s="7" customFormat="1" x14ac:dyDescent="0.2">
      <c r="A31" s="262"/>
      <c r="B31" s="262">
        <v>1</v>
      </c>
      <c r="C31" s="262">
        <v>2</v>
      </c>
      <c r="D31" s="262">
        <v>3</v>
      </c>
      <c r="E31" s="262">
        <v>4</v>
      </c>
      <c r="F31" s="262">
        <v>5</v>
      </c>
      <c r="G31" s="262">
        <v>6</v>
      </c>
      <c r="H31" s="262">
        <v>7</v>
      </c>
      <c r="I31" s="262">
        <v>8</v>
      </c>
      <c r="J31" s="262">
        <v>9</v>
      </c>
      <c r="K31" s="262">
        <v>10</v>
      </c>
      <c r="L31" s="262">
        <v>11</v>
      </c>
      <c r="M31" s="262">
        <v>12</v>
      </c>
      <c r="N31" s="10"/>
    </row>
    <row r="32" spans="1:14" s="7" customFormat="1" x14ac:dyDescent="0.2">
      <c r="A32" s="262" t="s">
        <v>59</v>
      </c>
      <c r="B32" s="262" t="s">
        <v>8</v>
      </c>
      <c r="C32" s="262" t="s">
        <v>9</v>
      </c>
      <c r="D32" s="262" t="s">
        <v>10</v>
      </c>
      <c r="E32" s="262" t="s">
        <v>11</v>
      </c>
      <c r="F32" s="262" t="s">
        <v>12</v>
      </c>
      <c r="G32" s="262" t="s">
        <v>13</v>
      </c>
      <c r="H32" s="262" t="s">
        <v>14</v>
      </c>
      <c r="I32" s="262" t="s">
        <v>15</v>
      </c>
      <c r="J32" s="262" t="s">
        <v>16</v>
      </c>
      <c r="K32" s="262" t="s">
        <v>17</v>
      </c>
      <c r="L32" s="262" t="s">
        <v>18</v>
      </c>
      <c r="M32" s="262" t="s">
        <v>19</v>
      </c>
      <c r="N32" s="10"/>
    </row>
    <row r="33" spans="1:14" s="7" customFormat="1" x14ac:dyDescent="0.2">
      <c r="A33" s="262" t="s">
        <v>282</v>
      </c>
      <c r="B33" s="261">
        <f>+MAX(B4:B12)</f>
        <v>24789.614332580783</v>
      </c>
      <c r="C33" s="261">
        <f t="shared" ref="C33:M33" si="6">+MAX(C4:C12)</f>
        <v>19893.166386910842</v>
      </c>
      <c r="D33" s="261">
        <f t="shared" si="6"/>
        <v>19662.32644030562</v>
      </c>
      <c r="E33" s="261">
        <f t="shared" si="6"/>
        <v>14288.328006858932</v>
      </c>
      <c r="F33" s="261">
        <f t="shared" si="6"/>
        <v>11948.674272138687</v>
      </c>
      <c r="G33" s="261">
        <f t="shared" si="6"/>
        <v>8582.739557400002</v>
      </c>
      <c r="H33" s="261">
        <f t="shared" si="6"/>
        <v>8024.1053863999996</v>
      </c>
      <c r="I33" s="261">
        <f t="shared" si="6"/>
        <v>8048.3981191524254</v>
      </c>
      <c r="J33" s="261">
        <f t="shared" si="6"/>
        <v>10334.802151495629</v>
      </c>
      <c r="K33" s="261">
        <f t="shared" si="6"/>
        <v>13440.563805668024</v>
      </c>
      <c r="L33" s="261">
        <f t="shared" si="6"/>
        <v>17328.765497294422</v>
      </c>
      <c r="M33" s="261">
        <f t="shared" si="6"/>
        <v>20131.118821399996</v>
      </c>
      <c r="N33" s="10"/>
    </row>
    <row r="34" spans="1:14" s="7" customFormat="1" x14ac:dyDescent="0.2">
      <c r="A34" s="262" t="s">
        <v>283</v>
      </c>
      <c r="B34" s="261">
        <f>+MIN(B4:B12)</f>
        <v>17271.858659492998</v>
      </c>
      <c r="C34" s="261">
        <f t="shared" ref="C34:M34" si="7">+MIN(C4:C12)</f>
        <v>13612.464886</v>
      </c>
      <c r="D34" s="261">
        <f t="shared" si="7"/>
        <v>12876.706660999998</v>
      </c>
      <c r="E34" s="261">
        <f t="shared" si="7"/>
        <v>10129.228413999999</v>
      </c>
      <c r="F34" s="261">
        <f t="shared" si="7"/>
        <v>8104.0154730000013</v>
      </c>
      <c r="G34" s="261">
        <f t="shared" si="7"/>
        <v>6821.9287780000004</v>
      </c>
      <c r="H34" s="261">
        <f t="shared" si="7"/>
        <v>6486.0417599999992</v>
      </c>
      <c r="I34" s="261">
        <f t="shared" si="7"/>
        <v>6271.9956180000017</v>
      </c>
      <c r="J34" s="261">
        <f t="shared" si="7"/>
        <v>7309.5027709999986</v>
      </c>
      <c r="K34" s="261">
        <f t="shared" si="7"/>
        <v>10568.480660000001</v>
      </c>
      <c r="L34" s="261">
        <f t="shared" si="7"/>
        <v>14270.517816999996</v>
      </c>
      <c r="M34" s="261">
        <f t="shared" si="7"/>
        <v>16406.202335999998</v>
      </c>
      <c r="N34" s="10"/>
    </row>
    <row r="35" spans="1:14" s="7" customFormat="1" x14ac:dyDescent="0.2">
      <c r="A35" s="262" t="s">
        <v>333</v>
      </c>
      <c r="B35" s="261">
        <f>+B33-B34</f>
        <v>7517.7556730877841</v>
      </c>
      <c r="C35" s="261">
        <f t="shared" ref="C35:M35" si="8">+C33-C34</f>
        <v>6280.7015009108418</v>
      </c>
      <c r="D35" s="261">
        <f t="shared" si="8"/>
        <v>6785.6197793056217</v>
      </c>
      <c r="E35" s="261">
        <f t="shared" si="8"/>
        <v>4159.0995928589327</v>
      </c>
      <c r="F35" s="261">
        <f t="shared" si="8"/>
        <v>3844.6587991386859</v>
      </c>
      <c r="G35" s="261">
        <f t="shared" si="8"/>
        <v>1760.8107794000016</v>
      </c>
      <c r="H35" s="261">
        <f t="shared" si="8"/>
        <v>1538.0636264000004</v>
      </c>
      <c r="I35" s="261">
        <f t="shared" si="8"/>
        <v>1776.4025011524236</v>
      </c>
      <c r="J35" s="261">
        <f t="shared" si="8"/>
        <v>3025.2993804956304</v>
      </c>
      <c r="K35" s="261">
        <f t="shared" si="8"/>
        <v>2872.0831456680226</v>
      </c>
      <c r="L35" s="261">
        <f t="shared" si="8"/>
        <v>3058.2476802944257</v>
      </c>
      <c r="M35" s="261">
        <f t="shared" si="8"/>
        <v>3724.9164853999973</v>
      </c>
      <c r="N35" s="10"/>
    </row>
    <row r="36" spans="1:14" s="7" customFormat="1" x14ac:dyDescent="0.2">
      <c r="A36" s="262">
        <v>2025</v>
      </c>
      <c r="B36" s="261">
        <f>+B12</f>
        <v>17776.669269999995</v>
      </c>
      <c r="C36" s="261">
        <f t="shared" ref="C36:M36" si="9">+C12</f>
        <v>16072.978868999999</v>
      </c>
      <c r="D36" s="261">
        <f t="shared" si="9"/>
        <v>13890.679092</v>
      </c>
      <c r="E36" s="261">
        <f t="shared" si="9"/>
        <v>10129.228413999999</v>
      </c>
      <c r="F36" s="261">
        <f t="shared" si="9"/>
        <v>9074.5858589999989</v>
      </c>
      <c r="G36" s="261">
        <f t="shared" si="9"/>
        <v>6821.9287780000004</v>
      </c>
      <c r="H36" s="261">
        <f t="shared" si="9"/>
        <v>6698.5725780000002</v>
      </c>
      <c r="I36" s="261">
        <f t="shared" si="9"/>
        <v>6715.0381390000011</v>
      </c>
      <c r="J36" s="261">
        <f t="shared" si="9"/>
        <v>7603.2186329999995</v>
      </c>
      <c r="K36" s="261">
        <f t="shared" si="9"/>
        <v>11558.006442999998</v>
      </c>
      <c r="L36" s="261">
        <f t="shared" si="9"/>
        <v>14587.348405000001</v>
      </c>
      <c r="M36" s="261">
        <f t="shared" si="9"/>
        <v>16406.202335999998</v>
      </c>
      <c r="N36" s="10"/>
    </row>
    <row r="37" spans="1:14" s="7" customFormat="1" x14ac:dyDescent="0.2">
      <c r="A37" s="262">
        <v>2026</v>
      </c>
      <c r="B37" s="261">
        <f>+B13</f>
        <v>19047.478594999997</v>
      </c>
      <c r="C37" s="261">
        <f t="shared" ref="C37:D37" si="10">+C13</f>
        <v>14834.744105999996</v>
      </c>
      <c r="D37" s="261">
        <f t="shared" si="10"/>
        <v>13073.185981000001</v>
      </c>
      <c r="E37" s="261"/>
      <c r="F37" s="261"/>
      <c r="G37" s="261"/>
      <c r="H37" s="261"/>
      <c r="I37" s="261"/>
      <c r="J37" s="261"/>
      <c r="K37" s="261"/>
      <c r="L37" s="261"/>
      <c r="M37" s="261"/>
      <c r="N37" s="10"/>
    </row>
    <row r="38" spans="1:14" s="7" customFormat="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10"/>
    </row>
    <row r="39" spans="1:14" s="7" customFormat="1" x14ac:dyDescent="0.2">
      <c r="A39" s="262" t="s">
        <v>116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10"/>
    </row>
    <row r="40" spans="1:14" s="7" customFormat="1" x14ac:dyDescent="0.2">
      <c r="A40" s="262" t="s">
        <v>282</v>
      </c>
      <c r="B40" s="261">
        <f>+MAX(B16:B24)</f>
        <v>16476.822179766987</v>
      </c>
      <c r="C40" s="261">
        <f t="shared" ref="C40:M40" si="11">+MAX(C16:C24)</f>
        <v>13087.221872299897</v>
      </c>
      <c r="D40" s="261">
        <f t="shared" si="11"/>
        <v>12575.416378406891</v>
      </c>
      <c r="E40" s="261">
        <f t="shared" si="11"/>
        <v>8602.3087977396353</v>
      </c>
      <c r="F40" s="261">
        <f t="shared" si="11"/>
        <v>6033.9070927347129</v>
      </c>
      <c r="G40" s="261">
        <f t="shared" si="11"/>
        <v>3234.8364849425575</v>
      </c>
      <c r="H40" s="261">
        <f t="shared" si="11"/>
        <v>3043.6241652031031</v>
      </c>
      <c r="I40" s="261">
        <f t="shared" si="11"/>
        <v>3096.8376864330003</v>
      </c>
      <c r="J40" s="261">
        <f t="shared" si="11"/>
        <v>4788.2164451532044</v>
      </c>
      <c r="K40" s="261">
        <f t="shared" si="11"/>
        <v>7281.3866980098837</v>
      </c>
      <c r="L40" s="261">
        <f t="shared" si="11"/>
        <v>10311.594856714655</v>
      </c>
      <c r="M40" s="261">
        <f t="shared" si="11"/>
        <v>12429.309362674659</v>
      </c>
      <c r="N40" s="10"/>
    </row>
    <row r="41" spans="1:14" s="7" customFormat="1" x14ac:dyDescent="0.2">
      <c r="A41" s="262" t="s">
        <v>283</v>
      </c>
      <c r="B41" s="261">
        <f>+MIN(B16:B24)</f>
        <v>10502.688458235476</v>
      </c>
      <c r="C41" s="261">
        <f t="shared" ref="C41:M41" si="12">+MIN(C16:C24)</f>
        <v>8188.6469299999972</v>
      </c>
      <c r="D41" s="261">
        <f t="shared" si="12"/>
        <v>7516.9039679999996</v>
      </c>
      <c r="E41" s="261">
        <f t="shared" si="12"/>
        <v>5385.6958020000002</v>
      </c>
      <c r="F41" s="261">
        <f t="shared" si="12"/>
        <v>3464.0072140000007</v>
      </c>
      <c r="G41" s="261">
        <f t="shared" si="12"/>
        <v>2675.2117450000001</v>
      </c>
      <c r="H41" s="261">
        <f t="shared" si="12"/>
        <v>2450.8204420000002</v>
      </c>
      <c r="I41" s="261">
        <f t="shared" si="12"/>
        <v>2500.1212150000006</v>
      </c>
      <c r="J41" s="261">
        <f t="shared" si="12"/>
        <v>2795.0587320000004</v>
      </c>
      <c r="K41" s="261">
        <f t="shared" si="12"/>
        <v>5048.0970149296772</v>
      </c>
      <c r="L41" s="261">
        <f t="shared" si="12"/>
        <v>8480.3642282333603</v>
      </c>
      <c r="M41" s="261">
        <f t="shared" si="12"/>
        <v>10454.153059932652</v>
      </c>
      <c r="N41" s="10"/>
    </row>
    <row r="42" spans="1:14" s="7" customFormat="1" x14ac:dyDescent="0.2">
      <c r="A42" s="262" t="s">
        <v>333</v>
      </c>
      <c r="B42" s="261">
        <f>+B40-B41</f>
        <v>5974.1337215315107</v>
      </c>
      <c r="C42" s="261">
        <f t="shared" ref="C42:M42" si="13">+C40-C41</f>
        <v>4898.5749422998997</v>
      </c>
      <c r="D42" s="261">
        <f t="shared" si="13"/>
        <v>5058.5124104068918</v>
      </c>
      <c r="E42" s="261">
        <f t="shared" si="13"/>
        <v>3216.6129957396352</v>
      </c>
      <c r="F42" s="261">
        <f t="shared" si="13"/>
        <v>2569.8998787347123</v>
      </c>
      <c r="G42" s="261">
        <f t="shared" si="13"/>
        <v>559.62473994255743</v>
      </c>
      <c r="H42" s="261">
        <f t="shared" si="13"/>
        <v>592.80372320310289</v>
      </c>
      <c r="I42" s="261">
        <f t="shared" si="13"/>
        <v>596.7164714329997</v>
      </c>
      <c r="J42" s="261">
        <f t="shared" si="13"/>
        <v>1993.157713153204</v>
      </c>
      <c r="K42" s="261">
        <f t="shared" si="13"/>
        <v>2233.2896830802065</v>
      </c>
      <c r="L42" s="261">
        <f t="shared" si="13"/>
        <v>1831.2306284812948</v>
      </c>
      <c r="M42" s="261">
        <f t="shared" si="13"/>
        <v>1975.156302742007</v>
      </c>
      <c r="N42" s="10"/>
    </row>
    <row r="43" spans="1:14" s="7" customFormat="1" x14ac:dyDescent="0.2">
      <c r="A43" s="262">
        <v>2025</v>
      </c>
      <c r="B43" s="261">
        <f>+B24</f>
        <v>11343.689448999998</v>
      </c>
      <c r="C43" s="261">
        <f t="shared" ref="C43:M43" si="14">+C24</f>
        <v>10404.305332999998</v>
      </c>
      <c r="D43" s="261">
        <f t="shared" si="14"/>
        <v>8262.3240799999985</v>
      </c>
      <c r="E43" s="261">
        <f t="shared" si="14"/>
        <v>5385.6958020000002</v>
      </c>
      <c r="F43" s="261">
        <f t="shared" si="14"/>
        <v>4431.3834989999996</v>
      </c>
      <c r="G43" s="261">
        <f t="shared" si="14"/>
        <v>2675.2117450000001</v>
      </c>
      <c r="H43" s="261">
        <f t="shared" si="14"/>
        <v>2529.1830219999993</v>
      </c>
      <c r="I43" s="261">
        <f t="shared" si="14"/>
        <v>2578.0161079999993</v>
      </c>
      <c r="J43" s="261">
        <f t="shared" si="14"/>
        <v>3288.1327899999992</v>
      </c>
      <c r="K43" s="261">
        <f t="shared" si="14"/>
        <v>6681.1730380000008</v>
      </c>
      <c r="L43" s="261">
        <f t="shared" si="14"/>
        <v>9011.7368769999994</v>
      </c>
      <c r="M43" s="261">
        <f t="shared" si="14"/>
        <v>10502.239142999999</v>
      </c>
      <c r="N43" s="10"/>
    </row>
    <row r="44" spans="1:14" s="7" customFormat="1" x14ac:dyDescent="0.2">
      <c r="A44" s="262">
        <v>2026</v>
      </c>
      <c r="B44" s="261">
        <f>+B25</f>
        <v>12753.944154999999</v>
      </c>
      <c r="C44" s="261">
        <f t="shared" ref="C44:D44" si="15">+C25</f>
        <v>9639.3111130000016</v>
      </c>
      <c r="D44" s="261">
        <f t="shared" si="15"/>
        <v>7965.4155619999992</v>
      </c>
      <c r="E44" s="261"/>
      <c r="F44" s="261"/>
      <c r="G44" s="261"/>
      <c r="H44" s="261"/>
      <c r="I44" s="261"/>
      <c r="J44" s="261"/>
      <c r="K44" s="261"/>
      <c r="L44" s="261"/>
      <c r="M44" s="261"/>
      <c r="N44" s="10"/>
    </row>
    <row r="45" spans="1:14" s="7" customFormat="1" ht="12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7" customFormat="1" ht="12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2" spans="14:14" x14ac:dyDescent="0.2">
      <c r="N52" s="141"/>
    </row>
    <row r="53" spans="14:14" x14ac:dyDescent="0.2">
      <c r="N53" s="141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47"/>
  <dimension ref="A1:P39"/>
  <sheetViews>
    <sheetView showGridLines="0" zoomScaleNormal="100" zoomScaleSheetLayoutView="100" workbookViewId="0">
      <selection activeCell="O33" sqref="O33"/>
    </sheetView>
  </sheetViews>
  <sheetFormatPr defaultColWidth="9.140625" defaultRowHeight="12" x14ac:dyDescent="0.2"/>
  <cols>
    <col min="1" max="1" width="21" style="60" customWidth="1"/>
    <col min="2" max="2" width="9.5703125" style="60" customWidth="1"/>
    <col min="3" max="4" width="10.7109375" style="60" customWidth="1"/>
    <col min="5" max="5" width="8.7109375" style="60" customWidth="1"/>
    <col min="6" max="6" width="4.7109375" style="60" customWidth="1"/>
    <col min="7" max="7" width="18.7109375" style="60" bestFit="1" customWidth="1"/>
    <col min="8" max="8" width="9.5703125" style="60" customWidth="1"/>
    <col min="9" max="9" width="9.28515625" style="60" customWidth="1"/>
    <col min="10" max="10" width="10.7109375" style="60" customWidth="1"/>
    <col min="11" max="11" width="9.28515625" style="60" customWidth="1"/>
    <col min="12" max="12" width="7.85546875" style="60" customWidth="1"/>
    <col min="13" max="15" width="8.5703125" style="60" customWidth="1"/>
    <col min="16" max="16" width="10.42578125" style="60" customWidth="1"/>
    <col min="17" max="17" width="10" style="60" customWidth="1"/>
    <col min="18" max="18" width="11.42578125" style="60" bestFit="1" customWidth="1"/>
    <col min="19" max="16384" width="9.140625" style="60"/>
  </cols>
  <sheetData>
    <row r="1" spans="1:16" s="67" customFormat="1" ht="18" x14ac:dyDescent="0.25">
      <c r="A1" s="185" t="s">
        <v>284</v>
      </c>
      <c r="B1" s="65"/>
      <c r="C1" s="65"/>
      <c r="D1" s="65"/>
      <c r="E1" s="65"/>
      <c r="F1" s="65"/>
      <c r="G1" s="65"/>
      <c r="H1" s="65"/>
      <c r="K1" s="188" t="str">
        <f>'3'!N1</f>
        <v>IV. čtvrtletí 2023</v>
      </c>
      <c r="M1" s="65"/>
      <c r="N1" s="65"/>
    </row>
    <row r="2" spans="1:16" ht="6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7.75" customHeight="1" x14ac:dyDescent="0.2">
      <c r="A3" s="194"/>
      <c r="B3" s="167" t="s">
        <v>334</v>
      </c>
      <c r="C3" s="167" t="s">
        <v>335</v>
      </c>
      <c r="D3" s="167" t="s">
        <v>337</v>
      </c>
      <c r="E3" s="167" t="s">
        <v>168</v>
      </c>
      <c r="F3" s="103"/>
      <c r="G3" s="194"/>
      <c r="H3" s="167" t="s">
        <v>334</v>
      </c>
      <c r="I3" s="167" t="s">
        <v>335</v>
      </c>
      <c r="J3" s="167" t="s">
        <v>337</v>
      </c>
      <c r="K3" s="167" t="s">
        <v>168</v>
      </c>
    </row>
    <row r="4" spans="1:16" x14ac:dyDescent="0.2">
      <c r="A4" s="195" t="s">
        <v>59</v>
      </c>
      <c r="B4" s="152">
        <f>SUM(B5:B20)</f>
        <v>46955.408682000001</v>
      </c>
      <c r="C4" s="152">
        <f>SUM(C5:C20)</f>
        <v>47740.327230999996</v>
      </c>
      <c r="D4" s="152">
        <f t="shared" ref="D4:D20" si="0">+B4-C4</f>
        <v>-784.91854899999453</v>
      </c>
      <c r="E4" s="163">
        <f t="shared" ref="E4:E17" si="1">+B4/C4-1</f>
        <v>-1.6441415351051702E-2</v>
      </c>
      <c r="G4" s="195" t="s">
        <v>116</v>
      </c>
      <c r="H4" s="152">
        <f>SUM(H5:H20)</f>
        <v>30358.670830000003</v>
      </c>
      <c r="I4" s="152">
        <f>SUM(I5:I20)</f>
        <v>30010.318861999993</v>
      </c>
      <c r="J4" s="152">
        <f t="shared" ref="J4:J20" si="2">+H4-I4</f>
        <v>348.35196800000995</v>
      </c>
      <c r="K4" s="163">
        <f t="shared" ref="K4:K20" si="3">+H4/I4-1</f>
        <v>1.1607739644549531E-2</v>
      </c>
    </row>
    <row r="5" spans="1:16" x14ac:dyDescent="0.2">
      <c r="A5" s="158" t="s">
        <v>40</v>
      </c>
      <c r="B5" s="149">
        <f>+'4.1'!B8+'4.1'!C8+'4.1'!D8</f>
        <v>8072.9150010000012</v>
      </c>
      <c r="C5" s="149">
        <v>8506.9694830000008</v>
      </c>
      <c r="D5" s="149">
        <f t="shared" si="0"/>
        <v>-434.05448199999955</v>
      </c>
      <c r="E5" s="196">
        <f t="shared" si="1"/>
        <v>-5.1023397094276279E-2</v>
      </c>
      <c r="G5" s="158" t="s">
        <v>40</v>
      </c>
      <c r="H5" s="149">
        <f>+'5.1'!B8+'5.1'!C8+'5.1'!D8</f>
        <v>3752.0199940000007</v>
      </c>
      <c r="I5" s="149">
        <v>3852.284427999999</v>
      </c>
      <c r="J5" s="149">
        <f t="shared" si="2"/>
        <v>-100.26443399999835</v>
      </c>
      <c r="K5" s="196">
        <f t="shared" si="3"/>
        <v>-2.6027266645015867E-2</v>
      </c>
    </row>
    <row r="6" spans="1:16" x14ac:dyDescent="0.2">
      <c r="A6" s="158" t="s">
        <v>39</v>
      </c>
      <c r="B6" s="149">
        <f>+'4.1'!B9+'4.1'!C9+'4.1'!D9</f>
        <v>1172.0426910000001</v>
      </c>
      <c r="C6" s="149">
        <v>1198.7432940000001</v>
      </c>
      <c r="D6" s="149">
        <f t="shared" si="0"/>
        <v>-26.700603000000001</v>
      </c>
      <c r="E6" s="196">
        <f t="shared" si="1"/>
        <v>-2.2273828878662361E-2</v>
      </c>
      <c r="G6" s="158" t="s">
        <v>39</v>
      </c>
      <c r="H6" s="149">
        <f>+'5.1'!B9+'5.1'!C9+'5.1'!D9</f>
        <v>164.45246</v>
      </c>
      <c r="I6" s="149">
        <v>177.33665500000001</v>
      </c>
      <c r="J6" s="149">
        <f t="shared" si="2"/>
        <v>-12.884195000000005</v>
      </c>
      <c r="K6" s="196">
        <f t="shared" si="3"/>
        <v>-7.2653874067941548E-2</v>
      </c>
    </row>
    <row r="7" spans="1:16" x14ac:dyDescent="0.2">
      <c r="A7" s="158" t="s">
        <v>38</v>
      </c>
      <c r="B7" s="149">
        <f>+'4.1'!B10+'4.1'!C10+'4.1'!D10</f>
        <v>2809.0045679999998</v>
      </c>
      <c r="C7" s="149">
        <v>3100.4569879999999</v>
      </c>
      <c r="D7" s="149">
        <f t="shared" si="0"/>
        <v>-291.45242000000007</v>
      </c>
      <c r="E7" s="196">
        <f t="shared" si="1"/>
        <v>-9.4003052171998114E-2</v>
      </c>
      <c r="G7" s="158" t="s">
        <v>38</v>
      </c>
      <c r="H7" s="149">
        <f>+'5.1'!B10+'5.1'!C10+'5.1'!D10</f>
        <v>2127.4685509999999</v>
      </c>
      <c r="I7" s="149">
        <v>2280.8608429999999</v>
      </c>
      <c r="J7" s="149">
        <f t="shared" si="2"/>
        <v>-153.392292</v>
      </c>
      <c r="K7" s="196">
        <f t="shared" si="3"/>
        <v>-6.7251929231352925E-2</v>
      </c>
    </row>
    <row r="8" spans="1:16" x14ac:dyDescent="0.2">
      <c r="A8" s="158" t="s">
        <v>60</v>
      </c>
      <c r="B8" s="149">
        <f>+'4.1'!B11+'4.1'!C11+'4.1'!D11</f>
        <v>9.665261000000001</v>
      </c>
      <c r="C8" s="149">
        <v>24.556276</v>
      </c>
      <c r="D8" s="149">
        <f t="shared" si="0"/>
        <v>-14.891014999999999</v>
      </c>
      <c r="E8" s="196">
        <f t="shared" si="1"/>
        <v>-0.60640363384089668</v>
      </c>
      <c r="G8" s="158" t="s">
        <v>60</v>
      </c>
      <c r="H8" s="149">
        <f>+'5.1'!B11+'5.1'!C11+'5.1'!D11</f>
        <v>7.0137959999999993</v>
      </c>
      <c r="I8" s="149">
        <v>17.983509000000002</v>
      </c>
      <c r="J8" s="149">
        <f t="shared" si="2"/>
        <v>-10.969713000000002</v>
      </c>
      <c r="K8" s="196">
        <f t="shared" si="3"/>
        <v>-0.60998735007722915</v>
      </c>
    </row>
    <row r="9" spans="1:16" x14ac:dyDescent="0.2">
      <c r="A9" s="158" t="s">
        <v>187</v>
      </c>
      <c r="B9" s="149">
        <f>+'4.1'!B12+'4.1'!C12+'4.1'!D12</f>
        <v>8.8381689999999988</v>
      </c>
      <c r="C9" s="149">
        <v>28.469167256728468</v>
      </c>
      <c r="D9" s="149">
        <f t="shared" si="0"/>
        <v>-19.630998256728468</v>
      </c>
      <c r="E9" s="196">
        <f t="shared" si="1"/>
        <v>-0.68955294967712244</v>
      </c>
      <c r="G9" s="158" t="s">
        <v>187</v>
      </c>
      <c r="H9" s="149">
        <f>+'5.1'!B12+'5.1'!C12+'5.1'!D12</f>
        <v>7.9883199999999999</v>
      </c>
      <c r="I9" s="149">
        <v>26.873660256728471</v>
      </c>
      <c r="J9" s="149">
        <f t="shared" si="2"/>
        <v>-18.885340256728469</v>
      </c>
      <c r="K9" s="196">
        <f t="shared" si="3"/>
        <v>-0.70274536763186435</v>
      </c>
    </row>
    <row r="10" spans="1:16" x14ac:dyDescent="0.2">
      <c r="A10" s="158" t="s">
        <v>188</v>
      </c>
      <c r="B10" s="149">
        <f>+'4.1'!B13+'4.1'!C13+'4.1'!D13</f>
        <v>0.12090100000000001</v>
      </c>
      <c r="C10" s="149">
        <v>0.31097300000000005</v>
      </c>
      <c r="D10" s="149">
        <f t="shared" si="0"/>
        <v>-0.19007200000000005</v>
      </c>
      <c r="E10" s="196">
        <f t="shared" si="1"/>
        <v>-0.61121705099799661</v>
      </c>
      <c r="G10" s="158" t="s">
        <v>188</v>
      </c>
      <c r="H10" s="149">
        <f>+'5.1'!B13+'5.1'!C13+'5.1'!D13</f>
        <v>0.109901</v>
      </c>
      <c r="I10" s="149">
        <v>0.27597300000000002</v>
      </c>
      <c r="J10" s="149">
        <f t="shared" si="2"/>
        <v>-0.16607200000000003</v>
      </c>
      <c r="K10" s="196">
        <f t="shared" si="3"/>
        <v>-0.60176901363539193</v>
      </c>
    </row>
    <row r="11" spans="1:16" x14ac:dyDescent="0.2">
      <c r="A11" s="158" t="s">
        <v>37</v>
      </c>
      <c r="B11" s="149">
        <f>+'4.1'!B14+'4.1'!C14+'4.1'!D14</f>
        <v>17938.880012000001</v>
      </c>
      <c r="C11" s="149">
        <v>17948.090282999998</v>
      </c>
      <c r="D11" s="149">
        <f t="shared" si="0"/>
        <v>-9.2102709999962826</v>
      </c>
      <c r="E11" s="196">
        <f t="shared" si="1"/>
        <v>-5.1316161523440318E-4</v>
      </c>
      <c r="G11" s="158" t="s">
        <v>37</v>
      </c>
      <c r="H11" s="149">
        <f>+'5.1'!B14+'5.1'!C14+'5.1'!D14</f>
        <v>13124.634085</v>
      </c>
      <c r="I11" s="149">
        <v>12900.853620999998</v>
      </c>
      <c r="J11" s="149">
        <f t="shared" si="2"/>
        <v>223.7804640000013</v>
      </c>
      <c r="K11" s="196">
        <f t="shared" si="3"/>
        <v>1.7346174956650362E-2</v>
      </c>
    </row>
    <row r="12" spans="1:16" x14ac:dyDescent="0.2">
      <c r="A12" s="158" t="s">
        <v>72</v>
      </c>
      <c r="B12" s="149">
        <f>+'4.1'!B15+'4.1'!C15+'4.1'!D15</f>
        <v>627.58699999999999</v>
      </c>
      <c r="C12" s="149">
        <v>707.85699999999997</v>
      </c>
      <c r="D12" s="149">
        <f t="shared" si="0"/>
        <v>-80.269999999999982</v>
      </c>
      <c r="E12" s="196">
        <f t="shared" si="1"/>
        <v>-0.1133986101712634</v>
      </c>
      <c r="G12" s="158" t="s">
        <v>72</v>
      </c>
      <c r="H12" s="149">
        <f>+'5.1'!B15+'5.1'!C15+'5.1'!D15</f>
        <v>361.63464999999997</v>
      </c>
      <c r="I12" s="149">
        <v>405.00775000000004</v>
      </c>
      <c r="J12" s="149">
        <f t="shared" si="2"/>
        <v>-43.373100000000079</v>
      </c>
      <c r="K12" s="196">
        <f t="shared" si="3"/>
        <v>-0.107092024782242</v>
      </c>
    </row>
    <row r="13" spans="1:16" x14ac:dyDescent="0.2">
      <c r="A13" s="158" t="s">
        <v>36</v>
      </c>
      <c r="B13" s="149">
        <f>+'4.1'!B16+'4.1'!C16+'4.1'!D16</f>
        <v>0</v>
      </c>
      <c r="C13" s="149">
        <v>0</v>
      </c>
      <c r="D13" s="149">
        <f t="shared" si="0"/>
        <v>0</v>
      </c>
      <c r="E13" s="196">
        <v>0</v>
      </c>
      <c r="G13" s="158" t="s">
        <v>36</v>
      </c>
      <c r="H13" s="149">
        <f>+'5.1'!B16+'5.1'!C16+'5.1'!D16</f>
        <v>0</v>
      </c>
      <c r="I13" s="149">
        <v>0</v>
      </c>
      <c r="J13" s="149">
        <f t="shared" si="2"/>
        <v>0</v>
      </c>
      <c r="K13" s="196">
        <v>0</v>
      </c>
    </row>
    <row r="14" spans="1:16" x14ac:dyDescent="0.2">
      <c r="A14" s="158" t="s">
        <v>35</v>
      </c>
      <c r="B14" s="149">
        <f>+'4.1'!B17+'4.1'!C17+'4.1'!D17</f>
        <v>1709.4177919999997</v>
      </c>
      <c r="C14" s="149">
        <v>1794.722297</v>
      </c>
      <c r="D14" s="149">
        <f t="shared" si="0"/>
        <v>-85.30450500000029</v>
      </c>
      <c r="E14" s="196">
        <f t="shared" si="1"/>
        <v>-4.7530754558848809E-2</v>
      </c>
      <c r="G14" s="158" t="s">
        <v>35</v>
      </c>
      <c r="H14" s="149">
        <f>+'5.1'!B17+'5.1'!C17+'5.1'!D17</f>
        <v>340.16882299999997</v>
      </c>
      <c r="I14" s="149">
        <v>402.52551700000004</v>
      </c>
      <c r="J14" s="149">
        <f t="shared" si="2"/>
        <v>-62.356694000000061</v>
      </c>
      <c r="K14" s="196">
        <f t="shared" si="3"/>
        <v>-0.1549136424064268</v>
      </c>
    </row>
    <row r="15" spans="1:16" x14ac:dyDescent="0.2">
      <c r="A15" s="158" t="s">
        <v>34</v>
      </c>
      <c r="B15" s="149">
        <f>+'4.1'!B18+'4.1'!C18+'4.1'!D18</f>
        <v>114.24671899999998</v>
      </c>
      <c r="C15" s="149">
        <v>7.8418220000000005</v>
      </c>
      <c r="D15" s="149">
        <f t="shared" si="0"/>
        <v>106.40489699999998</v>
      </c>
      <c r="E15" s="196">
        <f t="shared" si="1"/>
        <v>13.568899804152654</v>
      </c>
      <c r="G15" s="158" t="s">
        <v>34</v>
      </c>
      <c r="H15" s="149">
        <f>+'5.1'!B18+'5.1'!C18+'5.1'!D18</f>
        <v>23.869660999999997</v>
      </c>
      <c r="I15" s="149">
        <v>4.5171910000000004</v>
      </c>
      <c r="J15" s="149">
        <f t="shared" si="2"/>
        <v>19.352469999999997</v>
      </c>
      <c r="K15" s="196">
        <f t="shared" si="3"/>
        <v>4.2841823602322764</v>
      </c>
    </row>
    <row r="16" spans="1:16" x14ac:dyDescent="0.2">
      <c r="A16" s="158" t="s">
        <v>33</v>
      </c>
      <c r="B16" s="149">
        <f>+'4.1'!B19+'4.1'!C19+'4.1'!D19</f>
        <v>1293.3746120000001</v>
      </c>
      <c r="C16" s="149">
        <v>1424.742041</v>
      </c>
      <c r="D16" s="149">
        <f t="shared" si="0"/>
        <v>-131.3674289999999</v>
      </c>
      <c r="E16" s="196">
        <f t="shared" si="1"/>
        <v>-9.2204360662927809E-2</v>
      </c>
      <c r="G16" s="158" t="s">
        <v>33</v>
      </c>
      <c r="H16" s="149">
        <f>+'5.1'!B19+'5.1'!C19+'5.1'!D19</f>
        <v>995.75382300000001</v>
      </c>
      <c r="I16" s="149">
        <v>1007.117123</v>
      </c>
      <c r="J16" s="149">
        <f t="shared" si="2"/>
        <v>-11.363299999999981</v>
      </c>
      <c r="K16" s="196">
        <f t="shared" si="3"/>
        <v>-1.1282997518849647E-2</v>
      </c>
    </row>
    <row r="17" spans="1:14" x14ac:dyDescent="0.2">
      <c r="A17" s="158" t="s">
        <v>32</v>
      </c>
      <c r="B17" s="149">
        <f>+'4.1'!B20+'4.1'!C20+'4.1'!D20</f>
        <v>1603.8837890000002</v>
      </c>
      <c r="C17" s="149">
        <v>1645.5174459999998</v>
      </c>
      <c r="D17" s="149">
        <f t="shared" si="0"/>
        <v>-41.63365699999963</v>
      </c>
      <c r="E17" s="196">
        <f t="shared" si="1"/>
        <v>-2.5301255298875502E-2</v>
      </c>
      <c r="G17" s="158" t="s">
        <v>32</v>
      </c>
      <c r="H17" s="149">
        <f>+'5.1'!B20+'5.1'!C20+'5.1'!D20</f>
        <v>605.88941699999998</v>
      </c>
      <c r="I17" s="149">
        <v>606.79544699999997</v>
      </c>
      <c r="J17" s="149">
        <f t="shared" si="2"/>
        <v>-0.90602999999998701</v>
      </c>
      <c r="K17" s="196">
        <f t="shared" si="3"/>
        <v>-1.4931390874460826E-3</v>
      </c>
    </row>
    <row r="18" spans="1:14" x14ac:dyDescent="0.2">
      <c r="A18" s="158" t="s">
        <v>3</v>
      </c>
      <c r="B18" s="149">
        <f>+'4.1'!B21+'4.1'!C21+'4.1'!D21</f>
        <v>2.7689999999999999E-2</v>
      </c>
      <c r="C18" s="149">
        <v>0</v>
      </c>
      <c r="D18" s="149">
        <f t="shared" si="0"/>
        <v>2.7689999999999999E-2</v>
      </c>
      <c r="E18" s="196">
        <v>0</v>
      </c>
      <c r="G18" s="158" t="s">
        <v>3</v>
      </c>
      <c r="H18" s="149">
        <f>+'5.1'!B21+'5.1'!C21+'5.1'!D21</f>
        <v>2.3706000000000001E-2</v>
      </c>
      <c r="I18" s="149">
        <v>0</v>
      </c>
      <c r="J18" s="149">
        <f t="shared" si="2"/>
        <v>2.3706000000000001E-2</v>
      </c>
      <c r="K18" s="196">
        <v>0</v>
      </c>
    </row>
    <row r="19" spans="1:14" x14ac:dyDescent="0.2">
      <c r="A19" s="158" t="s">
        <v>31</v>
      </c>
      <c r="B19" s="149">
        <f>+'4.1'!B22+'4.1'!C22+'4.1'!D22</f>
        <v>115.24598200000001</v>
      </c>
      <c r="C19" s="149">
        <v>93.740296000000029</v>
      </c>
      <c r="D19" s="149">
        <f t="shared" si="0"/>
        <v>21.505685999999983</v>
      </c>
      <c r="E19" s="196">
        <f>+B19/C19-1</f>
        <v>0.22941773087637762</v>
      </c>
      <c r="G19" s="158" t="s">
        <v>31</v>
      </c>
      <c r="H19" s="149">
        <f>+'5.1'!B22+'5.1'!C22+'5.1'!D22</f>
        <v>89.362859999999998</v>
      </c>
      <c r="I19" s="149">
        <v>69.058001000000004</v>
      </c>
      <c r="J19" s="149">
        <f t="shared" si="2"/>
        <v>20.304858999999993</v>
      </c>
      <c r="K19" s="196">
        <f t="shared" si="3"/>
        <v>0.29402616215317323</v>
      </c>
    </row>
    <row r="20" spans="1:14" x14ac:dyDescent="0.2">
      <c r="A20" s="158" t="s">
        <v>30</v>
      </c>
      <c r="B20" s="149">
        <f>+'4.1'!B23+'4.1'!C23+'4.1'!D23</f>
        <v>11480.158494999996</v>
      </c>
      <c r="C20" s="149">
        <v>11258.309864743269</v>
      </c>
      <c r="D20" s="149">
        <f t="shared" si="0"/>
        <v>221.84863025672712</v>
      </c>
      <c r="E20" s="196">
        <f>+B20/C20-1</f>
        <v>1.9705322816835347E-2</v>
      </c>
      <c r="G20" s="158" t="s">
        <v>30</v>
      </c>
      <c r="H20" s="149">
        <f>+'5.1'!B23+'5.1'!C23+'5.1'!D23</f>
        <v>8758.280783000002</v>
      </c>
      <c r="I20" s="149">
        <v>8258.829143743269</v>
      </c>
      <c r="J20" s="149">
        <f t="shared" si="2"/>
        <v>499.45163925673296</v>
      </c>
      <c r="K20" s="196">
        <f t="shared" si="3"/>
        <v>6.0474872474521213E-2</v>
      </c>
    </row>
    <row r="21" spans="1:14" s="68" customFormat="1" ht="11.25" x14ac:dyDescent="0.2">
      <c r="A21" s="150"/>
      <c r="B21" s="4"/>
      <c r="C21" s="4"/>
      <c r="D21" s="4"/>
      <c r="E21" s="82"/>
      <c r="F21" s="4"/>
      <c r="G21" s="150"/>
      <c r="H21" s="4"/>
      <c r="I21" s="4"/>
      <c r="K21" s="82"/>
    </row>
    <row r="22" spans="1:14" s="68" customFormat="1" x14ac:dyDescent="0.2">
      <c r="A22" s="64"/>
      <c r="B22" s="4"/>
      <c r="C22" s="4"/>
      <c r="D22" s="4"/>
      <c r="E22" s="4"/>
      <c r="F22" s="4"/>
      <c r="G22" s="64"/>
      <c r="H22" s="4"/>
      <c r="I22" s="4"/>
      <c r="J22" s="60"/>
      <c r="K22" s="60"/>
      <c r="L22" s="60"/>
      <c r="M22" s="60"/>
      <c r="N22" s="60"/>
    </row>
    <row r="23" spans="1:14" ht="27.75" customHeight="1" x14ac:dyDescent="0.2">
      <c r="A23" s="194"/>
      <c r="B23" s="167" t="s">
        <v>334</v>
      </c>
      <c r="C23" s="167" t="s">
        <v>335</v>
      </c>
      <c r="D23" s="167" t="s">
        <v>337</v>
      </c>
      <c r="E23" s="167" t="s">
        <v>168</v>
      </c>
      <c r="G23" s="194"/>
      <c r="H23" s="167" t="s">
        <v>334</v>
      </c>
      <c r="I23" s="167" t="s">
        <v>335</v>
      </c>
      <c r="J23" s="167" t="s">
        <v>337</v>
      </c>
      <c r="K23" s="167" t="s">
        <v>168</v>
      </c>
    </row>
    <row r="24" spans="1:14" x14ac:dyDescent="0.2">
      <c r="A24" s="195" t="s">
        <v>59</v>
      </c>
      <c r="B24" s="152">
        <f>SUM(B25:B38)</f>
        <v>46955.408682000001</v>
      </c>
      <c r="C24" s="152">
        <f>SUM(C25:C38)</f>
        <v>47740.327231000003</v>
      </c>
      <c r="D24" s="152">
        <f t="shared" ref="D24:D38" si="4">+B24-C24</f>
        <v>-784.9185490000018</v>
      </c>
      <c r="E24" s="163">
        <f t="shared" ref="E24:E38" si="5">+B24/C24-1</f>
        <v>-1.6441415351051814E-2</v>
      </c>
      <c r="G24" s="195" t="s">
        <v>116</v>
      </c>
      <c r="H24" s="152">
        <f>SUM(H25:H38)</f>
        <v>30358.670829999999</v>
      </c>
      <c r="I24" s="152">
        <f>SUM(I25:I38)</f>
        <v>30010.318862</v>
      </c>
      <c r="J24" s="152">
        <f t="shared" ref="J24:J38" si="6">+H24-I24</f>
        <v>348.35196799999903</v>
      </c>
      <c r="K24" s="163">
        <f t="shared" ref="K24:K38" si="7">+H24/I24-1</f>
        <v>1.1607739644549087E-2</v>
      </c>
    </row>
    <row r="25" spans="1:14" x14ac:dyDescent="0.2">
      <c r="A25" s="158" t="s">
        <v>128</v>
      </c>
      <c r="B25" s="149">
        <f>+'4.2'!B7+'4.2'!C7+'4.2'!D7</f>
        <v>1893.8674809999998</v>
      </c>
      <c r="C25" s="149">
        <v>1885.2308039999998</v>
      </c>
      <c r="D25" s="149">
        <f t="shared" si="4"/>
        <v>8.6366769999999633</v>
      </c>
      <c r="E25" s="196">
        <f t="shared" si="5"/>
        <v>4.5812305748851312E-3</v>
      </c>
      <c r="G25" s="158" t="s">
        <v>128</v>
      </c>
      <c r="H25" s="149">
        <f>+'5.2'!B7+'5.2'!C7+'5.2'!D7</f>
        <v>1511.0744030000001</v>
      </c>
      <c r="I25" s="149">
        <v>1411.6036509999999</v>
      </c>
      <c r="J25" s="149">
        <f t="shared" si="6"/>
        <v>99.470752000000175</v>
      </c>
      <c r="K25" s="196">
        <f t="shared" si="7"/>
        <v>7.046648818847534E-2</v>
      </c>
    </row>
    <row r="26" spans="1:14" x14ac:dyDescent="0.2">
      <c r="A26" s="158" t="s">
        <v>99</v>
      </c>
      <c r="B26" s="149">
        <f>+'4.2'!B8+'4.2'!C8+'4.2'!D8</f>
        <v>2505.0398280000009</v>
      </c>
      <c r="C26" s="149">
        <v>2480.3921050000008</v>
      </c>
      <c r="D26" s="149">
        <f t="shared" si="4"/>
        <v>24.647723000000042</v>
      </c>
      <c r="E26" s="196">
        <f t="shared" si="5"/>
        <v>9.9370268718057542E-3</v>
      </c>
      <c r="G26" s="158" t="s">
        <v>99</v>
      </c>
      <c r="H26" s="149">
        <f>+'5.2'!B8+'5.2'!C8+'5.2'!D8</f>
        <v>1698.9940090000002</v>
      </c>
      <c r="I26" s="149">
        <v>1673.3455489999997</v>
      </c>
      <c r="J26" s="149">
        <f t="shared" si="6"/>
        <v>25.648460000000568</v>
      </c>
      <c r="K26" s="196">
        <f t="shared" si="7"/>
        <v>1.5327653045318801E-2</v>
      </c>
    </row>
    <row r="27" spans="1:14" x14ac:dyDescent="0.2">
      <c r="A27" s="158" t="s">
        <v>100</v>
      </c>
      <c r="B27" s="149">
        <f>+'4.2'!B9+'4.2'!C9+'4.2'!D9</f>
        <v>2651.8703580000001</v>
      </c>
      <c r="C27" s="149">
        <v>2701.6114249999991</v>
      </c>
      <c r="D27" s="149">
        <f t="shared" si="4"/>
        <v>-49.74106699999902</v>
      </c>
      <c r="E27" s="196">
        <f t="shared" si="5"/>
        <v>-1.841162890403425E-2</v>
      </c>
      <c r="G27" s="158" t="s">
        <v>100</v>
      </c>
      <c r="H27" s="149">
        <f>+'5.2'!B9+'5.2'!C9+'5.2'!D9</f>
        <v>2042.3238160000001</v>
      </c>
      <c r="I27" s="149">
        <v>1998.5300150000003</v>
      </c>
      <c r="J27" s="149">
        <f t="shared" si="6"/>
        <v>43.793800999999803</v>
      </c>
      <c r="K27" s="196">
        <f t="shared" si="7"/>
        <v>2.1913006395352985E-2</v>
      </c>
    </row>
    <row r="28" spans="1:14" x14ac:dyDescent="0.2">
      <c r="A28" s="158" t="s">
        <v>101</v>
      </c>
      <c r="B28" s="149">
        <f>+'4.2'!B10+'4.2'!C10+'4.2'!D10</f>
        <v>1926.154505</v>
      </c>
      <c r="C28" s="149">
        <v>2081.127637</v>
      </c>
      <c r="D28" s="149">
        <f t="shared" si="4"/>
        <v>-154.97313200000008</v>
      </c>
      <c r="E28" s="196">
        <f t="shared" si="5"/>
        <v>-7.4465943003571788E-2</v>
      </c>
      <c r="G28" s="158" t="s">
        <v>101</v>
      </c>
      <c r="H28" s="149">
        <f>+'5.2'!B10+'5.2'!C10+'5.2'!D10</f>
        <v>1252.6199120000001</v>
      </c>
      <c r="I28" s="149">
        <v>1249.9927719999998</v>
      </c>
      <c r="J28" s="149">
        <f t="shared" si="6"/>
        <v>2.6271400000002814</v>
      </c>
      <c r="K28" s="196">
        <f t="shared" si="7"/>
        <v>2.1017241530099096E-3</v>
      </c>
    </row>
    <row r="29" spans="1:14" x14ac:dyDescent="0.2">
      <c r="A29" s="158" t="s">
        <v>127</v>
      </c>
      <c r="B29" s="149">
        <f>+'4.2'!B11+'4.2'!C11+'4.2'!D11</f>
        <v>1275.7686400000002</v>
      </c>
      <c r="C29" s="149">
        <v>1315.7782450000007</v>
      </c>
      <c r="D29" s="149">
        <f t="shared" si="4"/>
        <v>-40.00960500000042</v>
      </c>
      <c r="E29" s="196">
        <f t="shared" si="5"/>
        <v>-3.0407559292029762E-2</v>
      </c>
      <c r="G29" s="158" t="s">
        <v>127</v>
      </c>
      <c r="H29" s="149">
        <f>+'5.2'!B11+'5.2'!C11+'5.2'!D11</f>
        <v>665.22417699999994</v>
      </c>
      <c r="I29" s="149">
        <v>653.26412400000004</v>
      </c>
      <c r="J29" s="149">
        <f t="shared" si="6"/>
        <v>11.960052999999903</v>
      </c>
      <c r="K29" s="196">
        <f t="shared" si="7"/>
        <v>1.8308143001589228E-2</v>
      </c>
    </row>
    <row r="30" spans="1:14" x14ac:dyDescent="0.2">
      <c r="A30" s="158" t="s">
        <v>102</v>
      </c>
      <c r="B30" s="149">
        <f>+'4.2'!B12+'4.2'!C12+'4.2'!D12</f>
        <v>1431.5626400000001</v>
      </c>
      <c r="C30" s="149">
        <v>1434.0693349999999</v>
      </c>
      <c r="D30" s="149">
        <f t="shared" si="4"/>
        <v>-2.5066949999998087</v>
      </c>
      <c r="E30" s="196">
        <f t="shared" si="5"/>
        <v>-1.7479594178755331E-3</v>
      </c>
      <c r="G30" s="158" t="s">
        <v>102</v>
      </c>
      <c r="H30" s="149">
        <f>+'5.2'!B12+'5.2'!C12+'5.2'!D12</f>
        <v>1029.04602</v>
      </c>
      <c r="I30" s="149">
        <v>1033.8997730000001</v>
      </c>
      <c r="J30" s="149">
        <f t="shared" si="6"/>
        <v>-4.853753000000097</v>
      </c>
      <c r="K30" s="196">
        <f t="shared" si="7"/>
        <v>-4.6946068920358242E-3</v>
      </c>
    </row>
    <row r="31" spans="1:14" x14ac:dyDescent="0.2">
      <c r="A31" s="158" t="s">
        <v>103</v>
      </c>
      <c r="B31" s="149">
        <f>+'4.2'!B13+'4.2'!C13+'4.2'!D13</f>
        <v>838.90490899999998</v>
      </c>
      <c r="C31" s="149">
        <v>845.06977699999982</v>
      </c>
      <c r="D31" s="149">
        <f t="shared" si="4"/>
        <v>-6.1648679999998421</v>
      </c>
      <c r="E31" s="196">
        <f t="shared" si="5"/>
        <v>-7.2950993726046409E-3</v>
      </c>
      <c r="G31" s="158" t="s">
        <v>103</v>
      </c>
      <c r="H31" s="149">
        <f>+'5.2'!B13+'5.2'!C13+'5.2'!D13</f>
        <v>738.13780300000008</v>
      </c>
      <c r="I31" s="149">
        <v>748.78116399999988</v>
      </c>
      <c r="J31" s="149">
        <f t="shared" si="6"/>
        <v>-10.6433609999998</v>
      </c>
      <c r="K31" s="196">
        <f t="shared" si="7"/>
        <v>-1.4214247782546763E-2</v>
      </c>
    </row>
    <row r="32" spans="1:14" x14ac:dyDescent="0.2">
      <c r="A32" s="158" t="s">
        <v>104</v>
      </c>
      <c r="B32" s="149">
        <f>+'4.2'!B14+'4.2'!C14+'4.2'!D14</f>
        <v>7670.6461769999978</v>
      </c>
      <c r="C32" s="149">
        <v>7774.0605659999983</v>
      </c>
      <c r="D32" s="149">
        <f t="shared" si="4"/>
        <v>-103.41438900000048</v>
      </c>
      <c r="E32" s="196">
        <f t="shared" si="5"/>
        <v>-1.3302493352352451E-2</v>
      </c>
      <c r="G32" s="158" t="s">
        <v>104</v>
      </c>
      <c r="H32" s="149">
        <f>+'5.2'!B14+'5.2'!C14+'5.2'!D14</f>
        <v>4403.3301879999999</v>
      </c>
      <c r="I32" s="149">
        <v>4222.0705770000004</v>
      </c>
      <c r="J32" s="149">
        <f t="shared" si="6"/>
        <v>181.2596109999995</v>
      </c>
      <c r="K32" s="196">
        <f t="shared" si="7"/>
        <v>4.2931449793242038E-2</v>
      </c>
    </row>
    <row r="33" spans="1:11" x14ac:dyDescent="0.2">
      <c r="A33" s="158" t="s">
        <v>105</v>
      </c>
      <c r="B33" s="149">
        <f>+'4.2'!B15+'4.2'!C15+'4.2'!D15</f>
        <v>1933.2499570000002</v>
      </c>
      <c r="C33" s="149">
        <v>2181.5068239999996</v>
      </c>
      <c r="D33" s="149">
        <f t="shared" si="4"/>
        <v>-248.25686699999937</v>
      </c>
      <c r="E33" s="196">
        <f t="shared" si="5"/>
        <v>-0.1138006373708228</v>
      </c>
      <c r="G33" s="158" t="s">
        <v>105</v>
      </c>
      <c r="H33" s="149">
        <f>+'5.2'!B15+'5.2'!C15+'5.2'!D15</f>
        <v>1240.3947810000002</v>
      </c>
      <c r="I33" s="149">
        <v>1226.1821380000006</v>
      </c>
      <c r="J33" s="149">
        <f t="shared" si="6"/>
        <v>14.212642999999616</v>
      </c>
      <c r="K33" s="196">
        <f t="shared" si="7"/>
        <v>1.1590972139898792E-2</v>
      </c>
    </row>
    <row r="34" spans="1:11" x14ac:dyDescent="0.2">
      <c r="A34" s="158" t="s">
        <v>106</v>
      </c>
      <c r="B34" s="149">
        <f>+'4.2'!B16+'4.2'!C16+'4.2'!D16</f>
        <v>2389.7870739999998</v>
      </c>
      <c r="C34" s="149">
        <v>2336.508495</v>
      </c>
      <c r="D34" s="149">
        <f t="shared" si="4"/>
        <v>53.278578999999809</v>
      </c>
      <c r="E34" s="196">
        <f t="shared" si="5"/>
        <v>2.2802647246527474E-2</v>
      </c>
      <c r="G34" s="158" t="s">
        <v>106</v>
      </c>
      <c r="H34" s="149">
        <f>+'5.2'!B16+'5.2'!C16+'5.2'!D16</f>
        <v>1781.2028329999998</v>
      </c>
      <c r="I34" s="149">
        <v>1612.837712</v>
      </c>
      <c r="J34" s="149">
        <f t="shared" si="6"/>
        <v>168.36512099999982</v>
      </c>
      <c r="K34" s="196">
        <f t="shared" si="7"/>
        <v>0.10439061521646753</v>
      </c>
    </row>
    <row r="35" spans="1:11" x14ac:dyDescent="0.2">
      <c r="A35" s="158" t="s">
        <v>107</v>
      </c>
      <c r="B35" s="149">
        <f>+'4.2'!B17+'4.2'!C17+'4.2'!D17</f>
        <v>2143.7032589999999</v>
      </c>
      <c r="C35" s="149">
        <v>2152.3482379999996</v>
      </c>
      <c r="D35" s="149">
        <f t="shared" si="4"/>
        <v>-8.6449789999996938</v>
      </c>
      <c r="E35" s="196">
        <f t="shared" si="5"/>
        <v>-4.0165335921815704E-3</v>
      </c>
      <c r="G35" s="158" t="s">
        <v>107</v>
      </c>
      <c r="H35" s="149">
        <f>+'5.2'!B17+'5.2'!C17+'5.2'!D17</f>
        <v>1630.9841609999999</v>
      </c>
      <c r="I35" s="149">
        <v>1619.7945550000004</v>
      </c>
      <c r="J35" s="149">
        <f t="shared" si="6"/>
        <v>11.189605999999458</v>
      </c>
      <c r="K35" s="196">
        <f t="shared" si="7"/>
        <v>6.9080402606980229E-3</v>
      </c>
    </row>
    <row r="36" spans="1:11" x14ac:dyDescent="0.2">
      <c r="A36" s="158" t="s">
        <v>108</v>
      </c>
      <c r="B36" s="149">
        <f>+'4.2'!B18+'4.2'!C18+'4.2'!D18</f>
        <v>8537.7193100000004</v>
      </c>
      <c r="C36" s="149">
        <v>8720.3658139999989</v>
      </c>
      <c r="D36" s="149">
        <f t="shared" si="4"/>
        <v>-182.64650399999846</v>
      </c>
      <c r="E36" s="196">
        <f t="shared" si="5"/>
        <v>-2.0944821340725284E-2</v>
      </c>
      <c r="G36" s="158" t="s">
        <v>108</v>
      </c>
      <c r="H36" s="149">
        <f>+'5.2'!B18+'5.2'!C18+'5.2'!D18</f>
        <v>6951.2301019999995</v>
      </c>
      <c r="I36" s="149">
        <v>7121.2542139999987</v>
      </c>
      <c r="J36" s="149">
        <f t="shared" si="6"/>
        <v>-170.02411199999915</v>
      </c>
      <c r="K36" s="196">
        <f t="shared" si="7"/>
        <v>-2.3875585239709785E-2</v>
      </c>
    </row>
    <row r="37" spans="1:11" x14ac:dyDescent="0.2">
      <c r="A37" s="158" t="s">
        <v>109</v>
      </c>
      <c r="B37" s="149">
        <f>+'4.2'!B19+'4.2'!C19+'4.2'!D19</f>
        <v>9572.977707</v>
      </c>
      <c r="C37" s="149">
        <v>9650.380293000002</v>
      </c>
      <c r="D37" s="149">
        <f t="shared" si="4"/>
        <v>-77.402586000001975</v>
      </c>
      <c r="E37" s="196">
        <f t="shared" si="5"/>
        <v>-8.0206772842047469E-3</v>
      </c>
      <c r="G37" s="158" t="s">
        <v>109</v>
      </c>
      <c r="H37" s="149">
        <f>+'5.2'!B19+'5.2'!C19+'5.2'!D19</f>
        <v>4160.7297070000004</v>
      </c>
      <c r="I37" s="149">
        <v>4222.7084220000006</v>
      </c>
      <c r="J37" s="149">
        <f t="shared" si="6"/>
        <v>-61.978715000000193</v>
      </c>
      <c r="K37" s="196">
        <f t="shared" si="7"/>
        <v>-1.4677479192523823E-2</v>
      </c>
    </row>
    <row r="38" spans="1:11" x14ac:dyDescent="0.2">
      <c r="A38" s="158" t="s">
        <v>110</v>
      </c>
      <c r="B38" s="149">
        <f>+'4.2'!B20+'4.2'!C20+'4.2'!D20</f>
        <v>2184.1568370000005</v>
      </c>
      <c r="C38" s="149">
        <v>2181.877673</v>
      </c>
      <c r="D38" s="149">
        <f t="shared" si="4"/>
        <v>2.2791640000004918</v>
      </c>
      <c r="E38" s="196">
        <f t="shared" si="5"/>
        <v>1.0445883507606002E-3</v>
      </c>
      <c r="G38" s="158" t="s">
        <v>110</v>
      </c>
      <c r="H38" s="149">
        <f>+'5.2'!B20+'5.2'!C20+'5.2'!D20</f>
        <v>1253.3789180000001</v>
      </c>
      <c r="I38" s="149">
        <v>1216.054196</v>
      </c>
      <c r="J38" s="149">
        <f t="shared" si="6"/>
        <v>37.324722000000065</v>
      </c>
      <c r="K38" s="196">
        <f t="shared" si="7"/>
        <v>3.0693304725047055E-2</v>
      </c>
    </row>
    <row r="39" spans="1:11" s="68" customFormat="1" ht="11.25" x14ac:dyDescent="0.2">
      <c r="E39" s="82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42"/>
  <sheetViews>
    <sheetView showGridLines="0" zoomScaleNormal="100" zoomScaleSheetLayoutView="85" workbookViewId="0">
      <selection activeCell="P30" sqref="P30"/>
    </sheetView>
  </sheetViews>
  <sheetFormatPr defaultColWidth="9.140625" defaultRowHeight="12" x14ac:dyDescent="0.2"/>
  <cols>
    <col min="1" max="1" width="32.140625" style="124" bestFit="1" customWidth="1"/>
    <col min="2" max="3" width="8.7109375" style="124" customWidth="1"/>
    <col min="4" max="5" width="8.85546875" style="124" customWidth="1"/>
    <col min="6" max="6" width="8.7109375" style="124" customWidth="1"/>
    <col min="7" max="9" width="9.140625" style="124"/>
    <col min="10" max="10" width="9.140625" style="124" customWidth="1"/>
    <col min="11" max="11" width="12.7109375" style="124" customWidth="1"/>
    <col min="12" max="12" width="9.7109375" style="124" customWidth="1"/>
    <col min="13" max="16384" width="9.140625" style="124"/>
  </cols>
  <sheetData>
    <row r="1" spans="1:18" ht="18" x14ac:dyDescent="0.25">
      <c r="A1" s="187" t="s">
        <v>290</v>
      </c>
      <c r="K1" s="189" t="str">
        <f>'3'!N1</f>
        <v>IV. čtvrtletí 2023</v>
      </c>
    </row>
    <row r="2" spans="1:18" ht="6" customHeight="1" x14ac:dyDescent="0.2"/>
    <row r="3" spans="1:18" s="4" customFormat="1" ht="11.25" x14ac:dyDescent="0.2">
      <c r="E3" s="82"/>
      <c r="N3" s="3"/>
    </row>
    <row r="4" spans="1:18" ht="12" customHeight="1" x14ac:dyDescent="0.2">
      <c r="A4" s="194" t="s">
        <v>26</v>
      </c>
      <c r="B4" s="153" t="s">
        <v>42</v>
      </c>
      <c r="C4" s="153" t="s">
        <v>43</v>
      </c>
      <c r="D4" s="153" t="s">
        <v>44</v>
      </c>
      <c r="E4" s="153" t="s">
        <v>45</v>
      </c>
      <c r="F4" s="153" t="s">
        <v>7</v>
      </c>
    </row>
    <row r="5" spans="1:18" x14ac:dyDescent="0.2">
      <c r="A5" s="192" t="s">
        <v>285</v>
      </c>
      <c r="B5" s="193">
        <v>7671.9408000000003</v>
      </c>
      <c r="C5" s="193">
        <v>4633.9967153999996</v>
      </c>
      <c r="D5" s="193">
        <v>3745.8223309999994</v>
      </c>
      <c r="E5" s="193">
        <v>6136.9892919999984</v>
      </c>
      <c r="F5" s="156">
        <f t="shared" ref="F5:F6" si="0">SUM(B5:E5)</f>
        <v>22188.749138399999</v>
      </c>
    </row>
    <row r="6" spans="1:18" x14ac:dyDescent="0.2">
      <c r="A6" s="192" t="s">
        <v>286</v>
      </c>
      <c r="B6" s="193">
        <v>7021.2371049999983</v>
      </c>
      <c r="C6" s="193">
        <v>3965.4027319999996</v>
      </c>
      <c r="D6" s="193">
        <v>3547.4660890000009</v>
      </c>
      <c r="E6" s="193">
        <v>6203.9500329999992</v>
      </c>
      <c r="F6" s="156">
        <f t="shared" si="0"/>
        <v>20738.055958999998</v>
      </c>
    </row>
    <row r="7" spans="1:18" x14ac:dyDescent="0.2">
      <c r="A7" s="192" t="s">
        <v>287</v>
      </c>
      <c r="B7" s="193">
        <v>7667.5807229664297</v>
      </c>
      <c r="C7" s="193">
        <v>4621.9647687183515</v>
      </c>
      <c r="D7" s="193">
        <v>3456.9184949999994</v>
      </c>
      <c r="E7" s="193">
        <v>6278.3488349999998</v>
      </c>
      <c r="F7" s="156">
        <f t="shared" ref="F7:F12" si="1">SUM(B7:E7)</f>
        <v>22024.81282168478</v>
      </c>
      <c r="P7" s="125"/>
      <c r="Q7" s="125"/>
      <c r="R7" s="125"/>
    </row>
    <row r="8" spans="1:18" x14ac:dyDescent="0.2">
      <c r="A8" s="192" t="s">
        <v>288</v>
      </c>
      <c r="B8" s="193">
        <v>6952.8222269999997</v>
      </c>
      <c r="C8" s="193">
        <v>4444.882713</v>
      </c>
      <c r="D8" s="193">
        <v>3569.6563310000001</v>
      </c>
      <c r="E8" s="193">
        <v>5485.4993239999994</v>
      </c>
      <c r="F8" s="156">
        <f t="shared" si="1"/>
        <v>20452.860594999998</v>
      </c>
      <c r="P8" s="125"/>
      <c r="Q8" s="125"/>
      <c r="R8" s="125"/>
    </row>
    <row r="9" spans="1:18" x14ac:dyDescent="0.2">
      <c r="A9" s="192" t="s">
        <v>306</v>
      </c>
      <c r="B9" s="193">
        <v>6362.3415779999996</v>
      </c>
      <c r="C9" s="193">
        <v>3693.0485550000003</v>
      </c>
      <c r="D9" s="193">
        <v>2884.346661</v>
      </c>
      <c r="E9" s="193">
        <v>4785.7502970000005</v>
      </c>
      <c r="F9" s="156">
        <f t="shared" si="1"/>
        <v>17725.487091000003</v>
      </c>
    </row>
    <row r="10" spans="1:18" x14ac:dyDescent="0.2">
      <c r="A10" s="192" t="s">
        <v>317</v>
      </c>
      <c r="B10" s="193">
        <v>4895.8526029999994</v>
      </c>
      <c r="C10" s="193">
        <v>3047.2187430000004</v>
      </c>
      <c r="D10" s="193">
        <v>2458.8822540000001</v>
      </c>
      <c r="E10" s="193">
        <v>4339.2736840000007</v>
      </c>
      <c r="F10" s="156">
        <f t="shared" si="1"/>
        <v>14741.227284000001</v>
      </c>
    </row>
    <row r="11" spans="1:18" x14ac:dyDescent="0.2">
      <c r="A11" s="192" t="s">
        <v>322</v>
      </c>
      <c r="B11" s="193">
        <v>5173.755647</v>
      </c>
      <c r="C11" s="193">
        <v>2773.6112010000011</v>
      </c>
      <c r="D11" s="193">
        <v>2350.9971850000006</v>
      </c>
      <c r="E11" s="193">
        <v>4436.3890390000006</v>
      </c>
      <c r="F11" s="156">
        <f t="shared" si="1"/>
        <v>14734.753072000003</v>
      </c>
    </row>
    <row r="12" spans="1:18" x14ac:dyDescent="0.2">
      <c r="A12" s="192" t="s">
        <v>336</v>
      </c>
      <c r="B12" s="193">
        <f>+'7.1'!B8+'7.1'!C8+'7.1'!D8</f>
        <v>5380.8701269999992</v>
      </c>
      <c r="C12" s="291">
        <f>+'7.1'!E8+'7.1'!F8+'7.1'!G8</f>
        <v>0</v>
      </c>
      <c r="D12" s="291">
        <f>+'7.1'!H8+'7.1'!I8+'7.1'!J8</f>
        <v>0</v>
      </c>
      <c r="E12" s="291">
        <f>+'7.1'!K8+'7.1'!L8+'7.1'!M8</f>
        <v>0</v>
      </c>
      <c r="F12" s="289">
        <f t="shared" si="1"/>
        <v>5380.8701269999992</v>
      </c>
    </row>
    <row r="13" spans="1:18" x14ac:dyDescent="0.2">
      <c r="A13" s="192" t="s">
        <v>289</v>
      </c>
      <c r="B13" s="156">
        <f>+B12-B11</f>
        <v>207.11447999999928</v>
      </c>
      <c r="C13" s="289">
        <f t="shared" ref="C13:F13" si="2">+C12-C11</f>
        <v>-2773.6112010000011</v>
      </c>
      <c r="D13" s="289">
        <f t="shared" si="2"/>
        <v>-2350.9971850000006</v>
      </c>
      <c r="E13" s="289">
        <f t="shared" si="2"/>
        <v>-4436.3890390000006</v>
      </c>
      <c r="F13" s="289">
        <f t="shared" si="2"/>
        <v>-9353.8829450000048</v>
      </c>
    </row>
    <row r="14" spans="1:18" x14ac:dyDescent="0.2">
      <c r="A14" s="194" t="s">
        <v>289</v>
      </c>
      <c r="B14" s="160">
        <f>+(B12-B11)/B11</f>
        <v>4.0031747560419578E-2</v>
      </c>
      <c r="C14" s="292">
        <f t="shared" ref="C14:F14" si="3">+(C12-C11)/C11</f>
        <v>-1</v>
      </c>
      <c r="D14" s="292">
        <f t="shared" si="3"/>
        <v>-1</v>
      </c>
      <c r="E14" s="292">
        <f t="shared" si="3"/>
        <v>-1</v>
      </c>
      <c r="F14" s="292">
        <f t="shared" si="3"/>
        <v>-0.63481776038547266</v>
      </c>
    </row>
    <row r="16" spans="1:18" x14ac:dyDescent="0.2">
      <c r="B16" s="258">
        <v>2019</v>
      </c>
      <c r="C16" s="258">
        <v>2020</v>
      </c>
      <c r="D16" s="258">
        <v>2021</v>
      </c>
      <c r="E16" s="258">
        <v>2022</v>
      </c>
    </row>
    <row r="18" spans="1:6" x14ac:dyDescent="0.2">
      <c r="A18" s="194" t="s">
        <v>25</v>
      </c>
      <c r="B18" s="153" t="s">
        <v>42</v>
      </c>
      <c r="C18" s="153" t="s">
        <v>43</v>
      </c>
      <c r="D18" s="153" t="s">
        <v>44</v>
      </c>
      <c r="E18" s="153" t="s">
        <v>45</v>
      </c>
      <c r="F18" s="153" t="s">
        <v>7</v>
      </c>
    </row>
    <row r="19" spans="1:6" x14ac:dyDescent="0.2">
      <c r="A19" s="192" t="s">
        <v>285</v>
      </c>
      <c r="B19" s="193">
        <v>14015.397265597716</v>
      </c>
      <c r="C19" s="193">
        <v>5663.1111253245599</v>
      </c>
      <c r="D19" s="193">
        <v>3090.2147482706205</v>
      </c>
      <c r="E19" s="193">
        <v>11080.062526775408</v>
      </c>
      <c r="F19" s="156">
        <f t="shared" ref="F19:F20" si="4">SUM(B19:E19)</f>
        <v>33848.785665968302</v>
      </c>
    </row>
    <row r="20" spans="1:6" x14ac:dyDescent="0.2">
      <c r="A20" s="192" t="s">
        <v>286</v>
      </c>
      <c r="B20" s="193">
        <v>13365.702517027044</v>
      </c>
      <c r="C20" s="193">
        <v>5557.4149748755744</v>
      </c>
      <c r="D20" s="193">
        <v>2881.1293208541133</v>
      </c>
      <c r="E20" s="193">
        <v>11704.285397282179</v>
      </c>
      <c r="F20" s="156">
        <f t="shared" si="4"/>
        <v>33508.532210038917</v>
      </c>
    </row>
    <row r="21" spans="1:6" x14ac:dyDescent="0.2">
      <c r="A21" s="192" t="s">
        <v>287</v>
      </c>
      <c r="B21" s="193">
        <v>14475.47323926062</v>
      </c>
      <c r="C21" s="193">
        <v>6886.6457983141918</v>
      </c>
      <c r="D21" s="193">
        <v>3111.065786985374</v>
      </c>
      <c r="E21" s="193">
        <v>12285.201532999999</v>
      </c>
      <c r="F21" s="156">
        <f t="shared" ref="F21:F26" si="5">SUM(B21:E21)</f>
        <v>36758.386357560186</v>
      </c>
    </row>
    <row r="22" spans="1:6" x14ac:dyDescent="0.2">
      <c r="A22" s="192" t="s">
        <v>288</v>
      </c>
      <c r="B22" s="193">
        <v>12966.086234000002</v>
      </c>
      <c r="C22" s="193">
        <v>5233.3896450000011</v>
      </c>
      <c r="D22" s="193">
        <v>3145.012549</v>
      </c>
      <c r="E22" s="193">
        <v>10944.489931000007</v>
      </c>
      <c r="F22" s="156">
        <f t="shared" si="5"/>
        <v>32288.978359000012</v>
      </c>
    </row>
    <row r="23" spans="1:6" x14ac:dyDescent="0.2">
      <c r="A23" s="192" t="s">
        <v>306</v>
      </c>
      <c r="B23" s="193">
        <v>12336.449079</v>
      </c>
      <c r="C23" s="193">
        <v>5396.062098999997</v>
      </c>
      <c r="D23" s="193">
        <v>2443.3230830000002</v>
      </c>
      <c r="E23" s="193">
        <v>10421.358761</v>
      </c>
      <c r="F23" s="156">
        <f t="shared" si="5"/>
        <v>30597.193021999996</v>
      </c>
    </row>
    <row r="24" spans="1:6" x14ac:dyDescent="0.2">
      <c r="A24" s="192" t="s">
        <v>317</v>
      </c>
      <c r="B24" s="193">
        <v>11845.086124000001</v>
      </c>
      <c r="C24" s="193">
        <v>4175.0276430000004</v>
      </c>
      <c r="D24" s="193">
        <v>2892.3020450000004</v>
      </c>
      <c r="E24" s="193">
        <v>12026.564933000001</v>
      </c>
      <c r="F24" s="156">
        <f t="shared" si="5"/>
        <v>30938.980745000004</v>
      </c>
    </row>
    <row r="25" spans="1:6" x14ac:dyDescent="0.2">
      <c r="A25" s="192" t="s">
        <v>322</v>
      </c>
      <c r="B25" s="193">
        <v>13070.476121000003</v>
      </c>
      <c r="C25" s="193">
        <v>4722.6323099999991</v>
      </c>
      <c r="D25" s="193">
        <v>2908.080934000001</v>
      </c>
      <c r="E25" s="193">
        <v>12184.177034</v>
      </c>
      <c r="F25" s="156">
        <f t="shared" si="5"/>
        <v>32885.366399000006</v>
      </c>
    </row>
    <row r="26" spans="1:6" x14ac:dyDescent="0.2">
      <c r="A26" s="192" t="s">
        <v>336</v>
      </c>
      <c r="B26" s="193">
        <f>+'7.1'!B13+'7.1'!C13+'7.1'!D13</f>
        <v>13099.551096999998</v>
      </c>
      <c r="C26" s="291">
        <f>+'7.1'!E13+'7.1'!F13+'7.1'!G13</f>
        <v>0</v>
      </c>
      <c r="D26" s="291">
        <f>+'7.1'!H13+'7.1'!I13+'7.1'!J13</f>
        <v>0</v>
      </c>
      <c r="E26" s="291">
        <f>+'7.1'!K13+'7.1'!L13+'7.1'!M13</f>
        <v>0</v>
      </c>
      <c r="F26" s="289">
        <f t="shared" si="5"/>
        <v>13099.551096999998</v>
      </c>
    </row>
    <row r="27" spans="1:6" x14ac:dyDescent="0.2">
      <c r="A27" s="192" t="s">
        <v>289</v>
      </c>
      <c r="B27" s="156">
        <f>+B26-B25</f>
        <v>29.074975999994422</v>
      </c>
      <c r="C27" s="289">
        <f t="shared" ref="C27:F27" si="6">+C26-C25</f>
        <v>-4722.6323099999991</v>
      </c>
      <c r="D27" s="289">
        <f t="shared" si="6"/>
        <v>-2908.080934000001</v>
      </c>
      <c r="E27" s="289">
        <f t="shared" si="6"/>
        <v>-12184.177034</v>
      </c>
      <c r="F27" s="289">
        <f t="shared" si="6"/>
        <v>-19785.81530200001</v>
      </c>
    </row>
    <row r="28" spans="1:6" x14ac:dyDescent="0.2">
      <c r="A28" s="194" t="s">
        <v>289</v>
      </c>
      <c r="B28" s="160">
        <f>+(B26-B25)/B25</f>
        <v>2.2244771904889062E-3</v>
      </c>
      <c r="C28" s="292">
        <f t="shared" ref="C28:F28" si="7">+(C26-C25)/C25</f>
        <v>-1</v>
      </c>
      <c r="D28" s="292">
        <f t="shared" si="7"/>
        <v>-1</v>
      </c>
      <c r="E28" s="292">
        <f t="shared" si="7"/>
        <v>-1</v>
      </c>
      <c r="F28" s="292">
        <f t="shared" si="7"/>
        <v>-0.6016601749829269</v>
      </c>
    </row>
    <row r="32" spans="1:6" x14ac:dyDescent="0.2">
      <c r="A32" s="194" t="s">
        <v>5</v>
      </c>
      <c r="B32" s="153" t="s">
        <v>42</v>
      </c>
      <c r="C32" s="153" t="s">
        <v>43</v>
      </c>
      <c r="D32" s="153" t="s">
        <v>44</v>
      </c>
      <c r="E32" s="153" t="s">
        <v>45</v>
      </c>
      <c r="F32" s="153" t="s">
        <v>7</v>
      </c>
    </row>
    <row r="33" spans="1:6" x14ac:dyDescent="0.2">
      <c r="A33" s="192" t="s">
        <v>285</v>
      </c>
      <c r="B33" s="193">
        <v>8000.2277954508227</v>
      </c>
      <c r="C33" s="193">
        <v>2947.9774611584162</v>
      </c>
      <c r="D33" s="193">
        <v>1375.0624167794851</v>
      </c>
      <c r="E33" s="193">
        <v>6345.6836996429729</v>
      </c>
      <c r="F33" s="156">
        <f t="shared" ref="F33:F34" si="8">SUM(B33:E33)</f>
        <v>18668.951373031698</v>
      </c>
    </row>
    <row r="34" spans="1:6" x14ac:dyDescent="0.2">
      <c r="A34" s="192" t="s">
        <v>286</v>
      </c>
      <c r="B34" s="193">
        <v>7761.4412209729589</v>
      </c>
      <c r="C34" s="193">
        <v>2666.4454051244275</v>
      </c>
      <c r="D34" s="193">
        <v>1502.5578261458868</v>
      </c>
      <c r="E34" s="193">
        <v>6727.5190452424795</v>
      </c>
      <c r="F34" s="156">
        <f t="shared" si="8"/>
        <v>18657.963497485754</v>
      </c>
    </row>
    <row r="35" spans="1:6" x14ac:dyDescent="0.2">
      <c r="A35" s="192" t="s">
        <v>287</v>
      </c>
      <c r="B35" s="193">
        <v>8891.9809219999988</v>
      </c>
      <c r="C35" s="193">
        <v>3340.5134649999991</v>
      </c>
      <c r="D35" s="193">
        <v>1333.2217679999999</v>
      </c>
      <c r="E35" s="193">
        <v>6446.5769939999973</v>
      </c>
      <c r="F35" s="156">
        <f t="shared" ref="F35:F40" si="9">SUM(B35:E35)</f>
        <v>20012.293148999997</v>
      </c>
    </row>
    <row r="36" spans="1:6" x14ac:dyDescent="0.2">
      <c r="A36" s="192" t="s">
        <v>288</v>
      </c>
      <c r="B36" s="193">
        <v>7390.9582169999985</v>
      </c>
      <c r="C36" s="193">
        <v>2754.0628879999995</v>
      </c>
      <c r="D36" s="193">
        <v>1384.4316569999996</v>
      </c>
      <c r="E36" s="193">
        <v>5576.0934020000022</v>
      </c>
      <c r="F36" s="156">
        <f t="shared" si="9"/>
        <v>17105.546163999999</v>
      </c>
    </row>
    <row r="37" spans="1:6" x14ac:dyDescent="0.2">
      <c r="A37" s="192" t="s">
        <v>306</v>
      </c>
      <c r="B37" s="193">
        <v>6707.7180779999999</v>
      </c>
      <c r="C37" s="193">
        <v>2778.9903609999997</v>
      </c>
      <c r="D37" s="193">
        <v>1044.651339</v>
      </c>
      <c r="E37" s="193">
        <v>5311.0865730000005</v>
      </c>
      <c r="F37" s="156">
        <f t="shared" si="9"/>
        <v>15842.446351000001</v>
      </c>
    </row>
    <row r="38" spans="1:6" x14ac:dyDescent="0.2">
      <c r="A38" s="192" t="s">
        <v>317</v>
      </c>
      <c r="B38" s="193">
        <v>6487.5884129999977</v>
      </c>
      <c r="C38" s="193">
        <v>2082.5843759999984</v>
      </c>
      <c r="D38" s="193">
        <v>1051.9801230000003</v>
      </c>
      <c r="E38" s="193">
        <v>5577.5144519999967</v>
      </c>
      <c r="F38" s="156">
        <f t="shared" si="9"/>
        <v>15199.667363999994</v>
      </c>
    </row>
    <row r="39" spans="1:6" x14ac:dyDescent="0.2">
      <c r="A39" s="192" t="s">
        <v>322</v>
      </c>
      <c r="B39" s="193">
        <v>7162.1390429999983</v>
      </c>
      <c r="C39" s="193">
        <v>2426.3267040000005</v>
      </c>
      <c r="D39" s="193">
        <v>1163.2780300000004</v>
      </c>
      <c r="E39" s="193">
        <v>5820.0814640000008</v>
      </c>
      <c r="F39" s="156">
        <f t="shared" si="9"/>
        <v>16571.825240999999</v>
      </c>
    </row>
    <row r="40" spans="1:6" x14ac:dyDescent="0.2">
      <c r="A40" s="192" t="s">
        <v>336</v>
      </c>
      <c r="B40" s="193">
        <f>+'7.1'!B14+'7.1'!C14+'7.1'!D14</f>
        <v>7122.6458680000051</v>
      </c>
      <c r="C40" s="291">
        <f>+'7.1'!E14+'7.1'!F14+'7.1'!G14</f>
        <v>0</v>
      </c>
      <c r="D40" s="291">
        <f>+'7.1'!H14+'7.1'!I14+'7.1'!J14</f>
        <v>0</v>
      </c>
      <c r="E40" s="291">
        <f>+'7.1'!K14+'7.1'!L14+'7.1'!M14</f>
        <v>0</v>
      </c>
      <c r="F40" s="289">
        <f t="shared" si="9"/>
        <v>7122.6458680000051</v>
      </c>
    </row>
    <row r="41" spans="1:6" x14ac:dyDescent="0.2">
      <c r="A41" s="192" t="s">
        <v>289</v>
      </c>
      <c r="B41" s="156">
        <f>+B40-B39</f>
        <v>-39.493174999993244</v>
      </c>
      <c r="C41" s="289">
        <f t="shared" ref="C41:F41" si="10">+C40-C39</f>
        <v>-2426.3267040000005</v>
      </c>
      <c r="D41" s="289">
        <f t="shared" si="10"/>
        <v>-1163.2780300000004</v>
      </c>
      <c r="E41" s="289">
        <f t="shared" si="10"/>
        <v>-5820.0814640000008</v>
      </c>
      <c r="F41" s="289">
        <f t="shared" si="10"/>
        <v>-9449.1793729999936</v>
      </c>
    </row>
    <row r="42" spans="1:6" x14ac:dyDescent="0.2">
      <c r="A42" s="194" t="s">
        <v>289</v>
      </c>
      <c r="B42" s="160">
        <f>+(B40-B39)/B39</f>
        <v>-5.5141592145704528E-3</v>
      </c>
      <c r="C42" s="292">
        <f t="shared" ref="C42:F42" si="11">+(C40-C39)/C39</f>
        <v>-1</v>
      </c>
      <c r="D42" s="292">
        <f t="shared" si="11"/>
        <v>-1</v>
      </c>
      <c r="E42" s="292">
        <f t="shared" si="11"/>
        <v>-1</v>
      </c>
      <c r="F42" s="292">
        <f t="shared" si="11"/>
        <v>-0.57019545135088567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48"/>
  <dimension ref="A1:I23"/>
  <sheetViews>
    <sheetView showGridLines="0" zoomScaleNormal="100" zoomScaleSheetLayoutView="100" workbookViewId="0">
      <selection activeCell="I15" sqref="I15"/>
    </sheetView>
  </sheetViews>
  <sheetFormatPr defaultRowHeight="12.75" x14ac:dyDescent="0.2"/>
  <cols>
    <col min="1" max="1" width="31.28515625" customWidth="1"/>
    <col min="2" max="3" width="9.7109375" customWidth="1"/>
    <col min="4" max="4" width="10.5703125" customWidth="1"/>
    <col min="10" max="10" width="20.7109375" customWidth="1"/>
    <col min="11" max="11" width="15.28515625" customWidth="1"/>
  </cols>
  <sheetData>
    <row r="1" spans="1:9" ht="18" x14ac:dyDescent="0.25">
      <c r="A1" s="185" t="s">
        <v>291</v>
      </c>
      <c r="I1" s="188" t="str">
        <f>'3'!N1</f>
        <v>IV. čtvrtletí 2023</v>
      </c>
    </row>
    <row r="2" spans="1:9" ht="6" customHeight="1" x14ac:dyDescent="0.2"/>
    <row r="3" spans="1:9" ht="36" x14ac:dyDescent="0.2">
      <c r="A3" s="126"/>
      <c r="B3" s="167" t="s">
        <v>334</v>
      </c>
      <c r="C3" s="167" t="s">
        <v>335</v>
      </c>
      <c r="D3" s="167" t="s">
        <v>337</v>
      </c>
      <c r="E3" s="167" t="s">
        <v>168</v>
      </c>
    </row>
    <row r="4" spans="1:9" x14ac:dyDescent="0.2">
      <c r="A4" s="128" t="s">
        <v>193</v>
      </c>
      <c r="B4" s="152">
        <f>SUM(B5:B20)</f>
        <v>30026.185404000003</v>
      </c>
      <c r="C4" s="152">
        <f>SUM(C5:C20)</f>
        <v>30412.367069</v>
      </c>
      <c r="D4" s="152">
        <f t="shared" ref="D4:D20" si="0">+B4-C4</f>
        <v>-386.18166499999643</v>
      </c>
      <c r="E4" s="163">
        <f t="shared" ref="E4:E20" si="1">+B4/C4-1</f>
        <v>-1.2698178478637412E-2</v>
      </c>
    </row>
    <row r="5" spans="1:9" x14ac:dyDescent="0.2">
      <c r="A5" s="127" t="s">
        <v>40</v>
      </c>
      <c r="B5" s="149">
        <f>+'9'!L6</f>
        <v>5619.1037380000007</v>
      </c>
      <c r="C5" s="149">
        <v>5999.0501600000007</v>
      </c>
      <c r="D5" s="149">
        <f t="shared" si="0"/>
        <v>-379.94642199999998</v>
      </c>
      <c r="E5" s="196">
        <f t="shared" si="1"/>
        <v>-6.3334429929153946E-2</v>
      </c>
      <c r="I5" s="122"/>
    </row>
    <row r="6" spans="1:9" x14ac:dyDescent="0.2">
      <c r="A6" s="127" t="s">
        <v>39</v>
      </c>
      <c r="B6" s="149">
        <f>+'9'!L7</f>
        <v>585.40453600000023</v>
      </c>
      <c r="C6" s="149">
        <v>598.9298540000002</v>
      </c>
      <c r="D6" s="149">
        <f t="shared" si="0"/>
        <v>-13.52531799999997</v>
      </c>
      <c r="E6" s="196">
        <f t="shared" si="1"/>
        <v>-2.2582474240798067E-2</v>
      </c>
      <c r="I6" s="122"/>
    </row>
    <row r="7" spans="1:9" x14ac:dyDescent="0.2">
      <c r="A7" s="127" t="s">
        <v>38</v>
      </c>
      <c r="B7" s="149">
        <f>+'9'!L8</f>
        <v>2124.4029019999998</v>
      </c>
      <c r="C7" s="149">
        <v>2302.4445839999998</v>
      </c>
      <c r="D7" s="149">
        <f t="shared" si="0"/>
        <v>-178.04168200000004</v>
      </c>
      <c r="E7" s="196">
        <f t="shared" si="1"/>
        <v>-7.7327238725846348E-2</v>
      </c>
      <c r="I7" s="122"/>
    </row>
    <row r="8" spans="1:9" x14ac:dyDescent="0.2">
      <c r="A8" s="127" t="s">
        <v>60</v>
      </c>
      <c r="B8" s="149">
        <f>+'9'!L9</f>
        <v>0</v>
      </c>
      <c r="C8" s="149">
        <v>0</v>
      </c>
      <c r="D8" s="149">
        <f t="shared" si="0"/>
        <v>0</v>
      </c>
      <c r="E8" s="196">
        <v>0</v>
      </c>
      <c r="I8" s="122"/>
    </row>
    <row r="9" spans="1:9" x14ac:dyDescent="0.2">
      <c r="A9" s="127" t="s">
        <v>61</v>
      </c>
      <c r="B9" s="149">
        <f>+'9'!L10</f>
        <v>0</v>
      </c>
      <c r="C9" s="149">
        <v>0</v>
      </c>
      <c r="D9" s="149">
        <f t="shared" si="0"/>
        <v>0</v>
      </c>
      <c r="E9" s="196">
        <v>0</v>
      </c>
      <c r="I9" s="122"/>
    </row>
    <row r="10" spans="1:9" x14ac:dyDescent="0.2">
      <c r="A10" s="127" t="s">
        <v>62</v>
      </c>
      <c r="B10" s="149">
        <f>+'9'!L11</f>
        <v>0</v>
      </c>
      <c r="C10" s="149">
        <v>0</v>
      </c>
      <c r="D10" s="149">
        <f t="shared" si="0"/>
        <v>0</v>
      </c>
      <c r="E10" s="196">
        <v>0</v>
      </c>
      <c r="I10" s="122"/>
    </row>
    <row r="11" spans="1:9" x14ac:dyDescent="0.2">
      <c r="A11" s="127" t="s">
        <v>37</v>
      </c>
      <c r="B11" s="149">
        <f>+'9'!L12</f>
        <v>15171.272255</v>
      </c>
      <c r="C11" s="149">
        <v>14891.897384</v>
      </c>
      <c r="D11" s="149">
        <f t="shared" si="0"/>
        <v>279.37487099999998</v>
      </c>
      <c r="E11" s="196">
        <f t="shared" si="1"/>
        <v>1.8760193130269887E-2</v>
      </c>
      <c r="I11" s="122"/>
    </row>
    <row r="12" spans="1:9" x14ac:dyDescent="0.2">
      <c r="A12" s="127" t="s">
        <v>72</v>
      </c>
      <c r="B12" s="149">
        <f>+'9'!L13</f>
        <v>0</v>
      </c>
      <c r="C12" s="149">
        <v>0</v>
      </c>
      <c r="D12" s="149">
        <f t="shared" si="0"/>
        <v>0</v>
      </c>
      <c r="E12" s="196">
        <v>0</v>
      </c>
      <c r="I12" s="122"/>
    </row>
    <row r="13" spans="1:9" x14ac:dyDescent="0.2">
      <c r="A13" s="127" t="s">
        <v>36</v>
      </c>
      <c r="B13" s="149">
        <f>+'9'!L14</f>
        <v>0</v>
      </c>
      <c r="C13" s="149">
        <v>0</v>
      </c>
      <c r="D13" s="149">
        <f t="shared" si="0"/>
        <v>0</v>
      </c>
      <c r="E13" s="196">
        <v>0</v>
      </c>
      <c r="I13" s="122"/>
    </row>
    <row r="14" spans="1:9" x14ac:dyDescent="0.2">
      <c r="A14" s="127" t="s">
        <v>35</v>
      </c>
      <c r="B14" s="149">
        <f>+'9'!L15</f>
        <v>261.402716</v>
      </c>
      <c r="C14" s="149">
        <v>237.34216499999999</v>
      </c>
      <c r="D14" s="149">
        <f t="shared" si="0"/>
        <v>24.060551000000004</v>
      </c>
      <c r="E14" s="196">
        <f t="shared" si="1"/>
        <v>0.10137495375084327</v>
      </c>
      <c r="I14" s="122"/>
    </row>
    <row r="15" spans="1:9" x14ac:dyDescent="0.2">
      <c r="A15" s="127" t="s">
        <v>34</v>
      </c>
      <c r="B15" s="149">
        <f>+'9'!L16</f>
        <v>56.827748</v>
      </c>
      <c r="C15" s="149">
        <v>3.5092470000000002</v>
      </c>
      <c r="D15" s="149">
        <f t="shared" si="0"/>
        <v>53.318500999999998</v>
      </c>
      <c r="E15" s="196">
        <f>+B15/C15-1</f>
        <v>15.193715631872021</v>
      </c>
      <c r="I15" s="122"/>
    </row>
    <row r="16" spans="1:9" x14ac:dyDescent="0.2">
      <c r="A16" s="127" t="s">
        <v>33</v>
      </c>
      <c r="B16" s="149">
        <f>+'9'!L17</f>
        <v>890.24969700000008</v>
      </c>
      <c r="C16" s="149">
        <v>886.29545400000006</v>
      </c>
      <c r="D16" s="149">
        <f t="shared" si="0"/>
        <v>3.9542430000000195</v>
      </c>
      <c r="E16" s="196">
        <f t="shared" si="1"/>
        <v>4.4615404289323202E-3</v>
      </c>
    </row>
    <row r="17" spans="1:5" x14ac:dyDescent="0.2">
      <c r="A17" s="127" t="s">
        <v>32</v>
      </c>
      <c r="B17" s="149">
        <f>+'9'!L18</f>
        <v>1064.3386700000001</v>
      </c>
      <c r="C17" s="149">
        <v>1052.2522859999999</v>
      </c>
      <c r="D17" s="149">
        <f t="shared" si="0"/>
        <v>12.08638400000018</v>
      </c>
      <c r="E17" s="196">
        <f t="shared" si="1"/>
        <v>1.1486203604218259E-2</v>
      </c>
    </row>
    <row r="18" spans="1:5" x14ac:dyDescent="0.2">
      <c r="A18" s="127" t="s">
        <v>3</v>
      </c>
      <c r="B18" s="149">
        <f>+'9'!L19</f>
        <v>0</v>
      </c>
      <c r="C18" s="149">
        <v>0</v>
      </c>
      <c r="D18" s="149">
        <f t="shared" si="0"/>
        <v>0</v>
      </c>
      <c r="E18" s="196">
        <v>0</v>
      </c>
    </row>
    <row r="19" spans="1:5" x14ac:dyDescent="0.2">
      <c r="A19" s="127" t="s">
        <v>31</v>
      </c>
      <c r="B19" s="149">
        <f>+'9'!L20</f>
        <v>32.154226999999999</v>
      </c>
      <c r="C19" s="149">
        <v>14.498213</v>
      </c>
      <c r="D19" s="149">
        <f t="shared" si="0"/>
        <v>17.656013999999999</v>
      </c>
      <c r="E19" s="196">
        <f t="shared" si="1"/>
        <v>1.2178062220495725</v>
      </c>
    </row>
    <row r="20" spans="1:5" x14ac:dyDescent="0.2">
      <c r="A20" s="127" t="s">
        <v>30</v>
      </c>
      <c r="B20" s="149">
        <f>+'9'!L21</f>
        <v>4221.0289150000008</v>
      </c>
      <c r="C20" s="149">
        <v>4426.1477220000015</v>
      </c>
      <c r="D20" s="149">
        <f t="shared" si="0"/>
        <v>-205.11880700000074</v>
      </c>
      <c r="E20" s="196">
        <f t="shared" si="1"/>
        <v>-4.6342512695738858E-2</v>
      </c>
    </row>
    <row r="21" spans="1:5" s="68" customFormat="1" ht="11.25" x14ac:dyDescent="0.2">
      <c r="E21" s="82"/>
    </row>
    <row r="23" spans="1:5" x14ac:dyDescent="0.2">
      <c r="B23" s="121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856E-3896-43B4-932C-7BF58042E86D}">
  <dimension ref="A1:D49"/>
  <sheetViews>
    <sheetView showGridLines="0" zoomScaleNormal="100" zoomScaleSheetLayoutView="100" workbookViewId="0">
      <selection activeCell="G16" sqref="G16"/>
    </sheetView>
  </sheetViews>
  <sheetFormatPr defaultColWidth="9.140625" defaultRowHeight="14.25" x14ac:dyDescent="0.2"/>
  <cols>
    <col min="1" max="1" width="56.42578125" style="230" customWidth="1"/>
    <col min="2" max="4" width="12.7109375" style="230" customWidth="1"/>
    <col min="5" max="16384" width="9.140625" style="230"/>
  </cols>
  <sheetData>
    <row r="1" spans="1:4" ht="20.25" x14ac:dyDescent="0.2">
      <c r="A1" s="229" t="s">
        <v>327</v>
      </c>
      <c r="D1" s="231"/>
    </row>
    <row r="2" spans="1:4" ht="15" x14ac:dyDescent="0.2">
      <c r="C2" s="296" t="s">
        <v>168</v>
      </c>
      <c r="D2" s="296"/>
    </row>
    <row r="3" spans="1:4" ht="15" x14ac:dyDescent="0.25">
      <c r="A3" s="232" t="s">
        <v>299</v>
      </c>
      <c r="B3" s="233">
        <f>+'10.1'!B14</f>
        <v>46955.408681999994</v>
      </c>
      <c r="C3" s="233">
        <f>+'10.1'!B15</f>
        <v>-784.9185490000018</v>
      </c>
      <c r="D3" s="234">
        <f>+'10.1'!B16</f>
        <v>-1.6441415351051845E-2</v>
      </c>
    </row>
    <row r="4" spans="1:4" x14ac:dyDescent="0.2">
      <c r="A4" s="235" t="str">
        <f>+'5.4'!B4</f>
        <v>Leden</v>
      </c>
      <c r="B4" s="236">
        <f>INDEX('3'!$B$6:$M$6,,MATCH('2'!A4,'3'!$B$4:$M$4,0))</f>
        <v>19047.478594999997</v>
      </c>
      <c r="C4" s="236">
        <f>+'10.2'!B14</f>
        <v>1270.809325000002</v>
      </c>
      <c r="D4" s="237">
        <f>+'10.2'!B15</f>
        <v>7.1487482030428887E-2</v>
      </c>
    </row>
    <row r="5" spans="1:4" x14ac:dyDescent="0.2">
      <c r="A5" s="235" t="str">
        <f>+'5.4'!C4</f>
        <v>Únor</v>
      </c>
      <c r="B5" s="236">
        <f>INDEX('3'!$B$6:$M$6,,MATCH('2'!A5,'3'!$B$4:$M$4,0))</f>
        <v>14834.744105999996</v>
      </c>
      <c r="C5" s="236">
        <f>+'10.2'!C14</f>
        <v>-1238.2347630000022</v>
      </c>
      <c r="D5" s="237">
        <f>+'10.2'!C15</f>
        <v>-7.7038287245445786E-2</v>
      </c>
    </row>
    <row r="6" spans="1:4" x14ac:dyDescent="0.2">
      <c r="A6" s="235" t="str">
        <f>+'5.4'!D4</f>
        <v>Březen</v>
      </c>
      <c r="B6" s="236">
        <f>INDEX('3'!$B$6:$M$6,,MATCH('2'!A6,'3'!$B$4:$M$4,0))</f>
        <v>13073.185981000001</v>
      </c>
      <c r="C6" s="236">
        <f>+'10.2'!D14</f>
        <v>-817.49311099999977</v>
      </c>
      <c r="D6" s="237">
        <f>+'10.2'!D15</f>
        <v>-5.8851918296119528E-2</v>
      </c>
    </row>
    <row r="7" spans="1:4" ht="7.5" customHeight="1" x14ac:dyDescent="0.2">
      <c r="B7" s="236"/>
    </row>
    <row r="8" spans="1:4" x14ac:dyDescent="0.2">
      <c r="A8" s="235" t="s">
        <v>293</v>
      </c>
      <c r="B8" s="236"/>
    </row>
    <row r="9" spans="1:4" x14ac:dyDescent="0.2">
      <c r="A9" s="235" t="s">
        <v>40</v>
      </c>
      <c r="B9" s="236">
        <f>+VLOOKUP(A9,'10.3'!$A$5:$B$20,2,FALSE)</f>
        <v>8072.9150010000012</v>
      </c>
      <c r="C9" s="236">
        <f>+VLOOKUP(A9,'10.3'!$A$4:$E$20,4,FALSE)</f>
        <v>-434.05448199999955</v>
      </c>
      <c r="D9" s="237">
        <f>+VLOOKUP(A9,'10.3'!$A$4:$E$20,5,FALSE)</f>
        <v>-5.1023397094276279E-2</v>
      </c>
    </row>
    <row r="10" spans="1:4" x14ac:dyDescent="0.2">
      <c r="A10" s="235" t="s">
        <v>38</v>
      </c>
      <c r="B10" s="236">
        <f>+VLOOKUP(A10,'10.3'!$A$5:$B$20,2,FALSE)</f>
        <v>2809.0045679999998</v>
      </c>
      <c r="C10" s="236">
        <f>+VLOOKUP(A10,'10.3'!$A$4:$E$20,4,FALSE)</f>
        <v>-291.45242000000007</v>
      </c>
      <c r="D10" s="237">
        <f>+VLOOKUP(A10,'10.3'!$A$4:$E$20,5,FALSE)</f>
        <v>-9.4003052171998114E-2</v>
      </c>
    </row>
    <row r="11" spans="1:4" x14ac:dyDescent="0.2">
      <c r="A11" s="235" t="s">
        <v>37</v>
      </c>
      <c r="B11" s="236">
        <f>+VLOOKUP(A11,'10.3'!$A$5:$B$20,2,FALSE)</f>
        <v>17938.880012000001</v>
      </c>
      <c r="C11" s="236">
        <f>+VLOOKUP(A11,'10.3'!$A$4:$E$20,4,FALSE)</f>
        <v>-9.2102709999962826</v>
      </c>
      <c r="D11" s="237">
        <f>+VLOOKUP(A11,'10.3'!$A$4:$E$20,5,FALSE)</f>
        <v>-5.1316161523440318E-4</v>
      </c>
    </row>
    <row r="12" spans="1:4" x14ac:dyDescent="0.2">
      <c r="A12" s="235" t="s">
        <v>30</v>
      </c>
      <c r="B12" s="236">
        <f>+VLOOKUP(A12,'10.3'!$A$5:$B$20,2,FALSE)</f>
        <v>11480.158494999996</v>
      </c>
      <c r="C12" s="236">
        <f>+VLOOKUP(A12,'10.3'!$A$4:$E$20,4,FALSE)</f>
        <v>221.84863025672712</v>
      </c>
      <c r="D12" s="237">
        <f>+VLOOKUP(A12,'10.3'!$A$4:$E$20,5,FALSE)</f>
        <v>1.9705322816835347E-2</v>
      </c>
    </row>
    <row r="13" spans="1:4" ht="7.5" customHeight="1" x14ac:dyDescent="0.2">
      <c r="A13" s="235"/>
      <c r="B13" s="236"/>
      <c r="C13" s="236"/>
      <c r="D13" s="238"/>
    </row>
    <row r="14" spans="1:4" x14ac:dyDescent="0.2">
      <c r="A14" s="235" t="s">
        <v>294</v>
      </c>
      <c r="B14" s="236"/>
      <c r="C14" s="236"/>
      <c r="D14" s="238"/>
    </row>
    <row r="15" spans="1:4" x14ac:dyDescent="0.2">
      <c r="A15" s="235" t="s">
        <v>104</v>
      </c>
      <c r="B15" s="236">
        <f>+VLOOKUP(A15,'10.3'!$A$25:$B$38,2,FALSE)</f>
        <v>7670.6461769999978</v>
      </c>
      <c r="C15" s="236">
        <f>+VLOOKUP(A15,'10.3'!$A$24:$E$38,4,FALSE)</f>
        <v>-103.41438900000048</v>
      </c>
      <c r="D15" s="237">
        <f>+VLOOKUP(A15,'10.3'!$A$24:$E$38,5,FALSE)</f>
        <v>-1.3302493352352451E-2</v>
      </c>
    </row>
    <row r="16" spans="1:4" x14ac:dyDescent="0.2">
      <c r="A16" s="235" t="s">
        <v>108</v>
      </c>
      <c r="B16" s="236">
        <f>+VLOOKUP(A16,'10.3'!$A$25:$B$38,2,FALSE)</f>
        <v>8537.7193100000004</v>
      </c>
      <c r="C16" s="236">
        <f>+VLOOKUP(A16,'10.3'!$A$24:$E$38,4,FALSE)</f>
        <v>-182.64650399999846</v>
      </c>
      <c r="D16" s="237">
        <f>+VLOOKUP(A16,'10.3'!$A$24:$E$38,5,FALSE)</f>
        <v>-2.0944821340725284E-2</v>
      </c>
    </row>
    <row r="17" spans="1:4" x14ac:dyDescent="0.2">
      <c r="A17" s="235" t="s">
        <v>109</v>
      </c>
      <c r="B17" s="236">
        <f>+VLOOKUP(A17,'10.3'!$A$25:$B$38,2,FALSE)</f>
        <v>9572.977707</v>
      </c>
      <c r="C17" s="236">
        <f>+VLOOKUP(A17,'10.3'!$A$24:$E$38,4,FALSE)</f>
        <v>-77.402586000001975</v>
      </c>
      <c r="D17" s="237">
        <f>+VLOOKUP(A17,'10.3'!$A$24:$E$38,5,FALSE)</f>
        <v>-8.0206772842047469E-3</v>
      </c>
    </row>
    <row r="18" spans="1:4" x14ac:dyDescent="0.2">
      <c r="A18" s="235"/>
      <c r="B18" s="236"/>
      <c r="C18" s="236"/>
      <c r="D18" s="238"/>
    </row>
    <row r="19" spans="1:4" ht="7.5" customHeight="1" x14ac:dyDescent="0.2">
      <c r="B19" s="236"/>
    </row>
    <row r="20" spans="1:4" ht="15" x14ac:dyDescent="0.25">
      <c r="A20" s="232" t="s">
        <v>300</v>
      </c>
      <c r="B20" s="239">
        <f>+'10.1'!B26</f>
        <v>30358.670829999999</v>
      </c>
      <c r="C20" s="239">
        <f>+'10.1'!B27</f>
        <v>348.35196800000631</v>
      </c>
      <c r="D20" s="240">
        <f>+'10.1'!B28</f>
        <v>1.1607739644549413E-2</v>
      </c>
    </row>
    <row r="21" spans="1:4" x14ac:dyDescent="0.2">
      <c r="A21" s="235" t="str">
        <f>+'5.4'!B4</f>
        <v>Leden</v>
      </c>
      <c r="B21" s="236">
        <f>+'10.2'!B25</f>
        <v>12753.944154999999</v>
      </c>
      <c r="C21" s="236">
        <f>+'10.2'!B26</f>
        <v>1410.2547060000015</v>
      </c>
      <c r="D21" s="237">
        <f>+'10.2'!B27</f>
        <v>0.12432063768497492</v>
      </c>
    </row>
    <row r="22" spans="1:4" x14ac:dyDescent="0.2">
      <c r="A22" s="235" t="str">
        <f>+'5.4'!C4</f>
        <v>Únor</v>
      </c>
      <c r="B22" s="236">
        <f>+'10.2'!C25</f>
        <v>9639.3111130000016</v>
      </c>
      <c r="C22" s="236">
        <f>+'10.2'!C26</f>
        <v>-764.99421999999686</v>
      </c>
      <c r="D22" s="237">
        <f>+'10.2'!C27</f>
        <v>-7.3526698372991417E-2</v>
      </c>
    </row>
    <row r="23" spans="1:4" x14ac:dyDescent="0.2">
      <c r="A23" s="235" t="str">
        <f>+'5.4'!D4</f>
        <v>Březen</v>
      </c>
      <c r="B23" s="236">
        <f>+'10.2'!D25</f>
        <v>7965.4155619999992</v>
      </c>
      <c r="C23" s="236">
        <f>+'10.2'!D26</f>
        <v>-296.90851799999928</v>
      </c>
      <c r="D23" s="237">
        <f>+'10.2'!D27</f>
        <v>-3.5935230223987938E-2</v>
      </c>
    </row>
    <row r="24" spans="1:4" ht="7.5" customHeight="1" x14ac:dyDescent="0.2"/>
    <row r="25" spans="1:4" x14ac:dyDescent="0.2">
      <c r="A25" s="235" t="s">
        <v>295</v>
      </c>
    </row>
    <row r="26" spans="1:4" x14ac:dyDescent="0.2">
      <c r="A26" s="235" t="s">
        <v>40</v>
      </c>
      <c r="B26" s="236">
        <f>+VLOOKUP(A26,'10.3'!$G$5:$H$20,2,FALSE)</f>
        <v>3752.0199940000007</v>
      </c>
      <c r="C26" s="236">
        <f>+VLOOKUP(A26,'10.3'!$G$4:$K$20,4,FALSE)</f>
        <v>-100.26443399999835</v>
      </c>
      <c r="D26" s="237">
        <f>+VLOOKUP(A26,'10.3'!$G$4:$K$20,5,FALSE)</f>
        <v>-2.6027266645015867E-2</v>
      </c>
    </row>
    <row r="27" spans="1:4" x14ac:dyDescent="0.2">
      <c r="A27" s="235" t="s">
        <v>38</v>
      </c>
      <c r="B27" s="236">
        <f>+VLOOKUP(A27,'10.3'!$G$5:$H$20,2,FALSE)</f>
        <v>2127.4685509999999</v>
      </c>
      <c r="C27" s="236">
        <f>+VLOOKUP(A27,'10.3'!$G$4:$K$20,4,FALSE)</f>
        <v>-153.392292</v>
      </c>
      <c r="D27" s="237">
        <f>+VLOOKUP(A27,'10.3'!$G$4:$K$20,5,FALSE)</f>
        <v>-6.7251929231352925E-2</v>
      </c>
    </row>
    <row r="28" spans="1:4" x14ac:dyDescent="0.2">
      <c r="A28" s="235" t="s">
        <v>37</v>
      </c>
      <c r="B28" s="236">
        <f>+VLOOKUP(A28,'10.3'!$G$5:$H$20,2,FALSE)</f>
        <v>13124.634085</v>
      </c>
      <c r="C28" s="236">
        <f>+VLOOKUP(A28,'10.3'!$G$4:$K$20,4,FALSE)</f>
        <v>223.7804640000013</v>
      </c>
      <c r="D28" s="237">
        <f>+VLOOKUP(A28,'10.3'!$G$4:$K$20,5,FALSE)</f>
        <v>1.7346174956650362E-2</v>
      </c>
    </row>
    <row r="29" spans="1:4" x14ac:dyDescent="0.2">
      <c r="A29" s="235" t="s">
        <v>30</v>
      </c>
      <c r="B29" s="236">
        <f>+VLOOKUP(A29,'10.3'!$G$5:$H$20,2,FALSE)</f>
        <v>8758.280783000002</v>
      </c>
      <c r="C29" s="236">
        <f>+VLOOKUP(A29,'10.3'!$G$4:$K$20,4,FALSE)</f>
        <v>499.45163925673296</v>
      </c>
      <c r="D29" s="237">
        <f>+VLOOKUP(A29,'10.3'!$G$4:$K$20,5,FALSE)</f>
        <v>6.0474872474521213E-2</v>
      </c>
    </row>
    <row r="30" spans="1:4" ht="7.5" customHeight="1" x14ac:dyDescent="0.2"/>
    <row r="31" spans="1:4" x14ac:dyDescent="0.2">
      <c r="A31" s="235" t="s">
        <v>296</v>
      </c>
    </row>
    <row r="32" spans="1:4" x14ac:dyDescent="0.2">
      <c r="A32" s="235" t="s">
        <v>104</v>
      </c>
      <c r="B32" s="236">
        <f>+VLOOKUP(A32,'10.3'!$G$25:$H$38,2,FALSE)</f>
        <v>4403.3301879999999</v>
      </c>
      <c r="C32" s="236">
        <f>+VLOOKUP(A32,'10.3'!$G$24:$K$38,4,FALSE)</f>
        <v>181.2596109999995</v>
      </c>
      <c r="D32" s="237">
        <f>+VLOOKUP(A32,'10.3'!$G$24:$K$38,5,FALSE)</f>
        <v>4.2931449793242038E-2</v>
      </c>
    </row>
    <row r="33" spans="1:4" x14ac:dyDescent="0.2">
      <c r="A33" s="235" t="s">
        <v>108</v>
      </c>
      <c r="B33" s="236">
        <f>+VLOOKUP(A33,'10.3'!$G$25:$H$38,2,FALSE)</f>
        <v>6951.2301019999995</v>
      </c>
      <c r="C33" s="236">
        <f>+VLOOKUP(A33,'10.3'!$G$24:$K$38,4,FALSE)</f>
        <v>-170.02411199999915</v>
      </c>
      <c r="D33" s="237">
        <f>+VLOOKUP(A33,'10.3'!$G$24:$K$38,5,FALSE)</f>
        <v>-2.3875585239709785E-2</v>
      </c>
    </row>
    <row r="34" spans="1:4" x14ac:dyDescent="0.2">
      <c r="A34" s="235" t="s">
        <v>109</v>
      </c>
      <c r="B34" s="236">
        <f>+VLOOKUP(A34,'10.3'!$G$25:$H$38,2,FALSE)</f>
        <v>4160.7297070000004</v>
      </c>
      <c r="C34" s="236">
        <f>+VLOOKUP(A34,'10.3'!$G$24:$K$38,4,FALSE)</f>
        <v>-61.978715000000193</v>
      </c>
      <c r="D34" s="237">
        <f>+VLOOKUP(A34,'10.3'!$G$24:$K$38,5,FALSE)</f>
        <v>-1.4677479192523823E-2</v>
      </c>
    </row>
    <row r="35" spans="1:4" ht="7.5" customHeight="1" x14ac:dyDescent="0.2"/>
    <row r="36" spans="1:4" ht="16.5" x14ac:dyDescent="0.3">
      <c r="A36" s="241" t="s">
        <v>301</v>
      </c>
      <c r="B36" s="239">
        <f>+'6'!B5</f>
        <v>39007.222819999995</v>
      </c>
    </row>
    <row r="37" spans="1:4" ht="7.5" customHeight="1" x14ac:dyDescent="0.2"/>
    <row r="38" spans="1:4" ht="15" x14ac:dyDescent="0.25">
      <c r="A38" s="232" t="s">
        <v>302</v>
      </c>
    </row>
    <row r="39" spans="1:4" x14ac:dyDescent="0.2">
      <c r="A39" s="235" t="s">
        <v>26</v>
      </c>
      <c r="B39" s="236">
        <f>+'10.4'!B12</f>
        <v>5380.8701269999992</v>
      </c>
      <c r="C39" s="236">
        <f>+'10.4'!B13</f>
        <v>207.11447999999928</v>
      </c>
      <c r="D39" s="237">
        <f>+'10.4'!B14</f>
        <v>4.0031747560419578E-2</v>
      </c>
    </row>
    <row r="40" spans="1:4" x14ac:dyDescent="0.2">
      <c r="A40" s="235" t="s">
        <v>25</v>
      </c>
      <c r="B40" s="236">
        <f>+'10.4'!B26</f>
        <v>13099.551096999998</v>
      </c>
      <c r="C40" s="236">
        <f>+'10.4'!B27</f>
        <v>29.074975999994422</v>
      </c>
      <c r="D40" s="237">
        <f>+'10.4'!B28</f>
        <v>2.2244771904889062E-3</v>
      </c>
    </row>
    <row r="41" spans="1:4" x14ac:dyDescent="0.2">
      <c r="A41" s="235" t="s">
        <v>5</v>
      </c>
      <c r="B41" s="236">
        <f>+'10.4'!B40</f>
        <v>7122.6458680000051</v>
      </c>
      <c r="C41" s="236">
        <f>+'10.4'!B41</f>
        <v>-39.493174999993244</v>
      </c>
      <c r="D41" s="237">
        <f>+'10.4'!B42</f>
        <v>-5.5141592145704528E-3</v>
      </c>
    </row>
    <row r="42" spans="1:4" ht="7.5" customHeight="1" x14ac:dyDescent="0.2"/>
    <row r="43" spans="1:4" ht="15" x14ac:dyDescent="0.25">
      <c r="A43" s="232" t="s">
        <v>303</v>
      </c>
      <c r="B43" s="239">
        <f>+'10.5'!B4</f>
        <v>30026.185404000003</v>
      </c>
      <c r="C43" s="239">
        <f>+'10.5'!D4</f>
        <v>-386.18166499999643</v>
      </c>
      <c r="D43" s="240">
        <f>+'10.5'!E4</f>
        <v>-1.2698178478637412E-2</v>
      </c>
    </row>
    <row r="44" spans="1:4" ht="7.5" customHeight="1" x14ac:dyDescent="0.2"/>
    <row r="45" spans="1:4" x14ac:dyDescent="0.2">
      <c r="A45" s="235" t="s">
        <v>297</v>
      </c>
    </row>
    <row r="46" spans="1:4" x14ac:dyDescent="0.2">
      <c r="A46" s="235" t="s">
        <v>40</v>
      </c>
      <c r="B46" s="236">
        <f>+'9'!L6</f>
        <v>5619.1037380000007</v>
      </c>
      <c r="C46" s="236">
        <f>+VLOOKUP(A46,'10.5'!$A$4:$E$20,4,FALSE)</f>
        <v>-379.94642199999998</v>
      </c>
      <c r="D46" s="237">
        <f>+VLOOKUP(A46,'10.5'!$A$4:$E$20,5,FALSE)</f>
        <v>-6.3334429929153946E-2</v>
      </c>
    </row>
    <row r="47" spans="1:4" x14ac:dyDescent="0.2">
      <c r="A47" s="235" t="s">
        <v>38</v>
      </c>
      <c r="B47" s="236">
        <f>+'9'!L8</f>
        <v>2124.4029019999998</v>
      </c>
      <c r="C47" s="236">
        <f>+VLOOKUP(A47,'10.5'!$A$4:$E$20,4,FALSE)</f>
        <v>-178.04168200000004</v>
      </c>
      <c r="D47" s="237">
        <f>+VLOOKUP(A47,'10.5'!$A$4:$E$20,5,FALSE)</f>
        <v>-7.7327238725846348E-2</v>
      </c>
    </row>
    <row r="48" spans="1:4" x14ac:dyDescent="0.2">
      <c r="A48" s="235" t="s">
        <v>37</v>
      </c>
      <c r="B48" s="236">
        <f>+'9'!L12</f>
        <v>15171.272255</v>
      </c>
      <c r="C48" s="236">
        <f>+VLOOKUP(A48,'10.5'!$A$4:$E$20,4,FALSE)</f>
        <v>279.37487099999998</v>
      </c>
      <c r="D48" s="237">
        <f>+VLOOKUP(A48,'10.5'!$A$4:$E$20,5,FALSE)</f>
        <v>1.8760193130269887E-2</v>
      </c>
    </row>
    <row r="49" spans="1:4" x14ac:dyDescent="0.2">
      <c r="A49" s="235" t="s">
        <v>30</v>
      </c>
      <c r="B49" s="236">
        <f>+'9'!L21</f>
        <v>4221.0289150000008</v>
      </c>
      <c r="C49" s="236">
        <f>+VLOOKUP(A49,'10.5'!$A$4:$E$20,4,FALSE)</f>
        <v>-205.11880700000074</v>
      </c>
      <c r="D49" s="237">
        <f>+VLOOKUP(A49,'10.5'!$A$4:$E$20,5,FALSE)</f>
        <v>-4.6342512695738858E-2</v>
      </c>
    </row>
  </sheetData>
  <mergeCells count="1">
    <mergeCell ref="C2:D2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4"/>
  <dimension ref="A1:R44"/>
  <sheetViews>
    <sheetView showGridLines="0" zoomScaleNormal="100" zoomScaleSheetLayoutView="100" workbookViewId="0">
      <selection activeCell="A5" sqref="A5:A6"/>
    </sheetView>
  </sheetViews>
  <sheetFormatPr defaultColWidth="9.140625" defaultRowHeight="12" x14ac:dyDescent="0.2"/>
  <cols>
    <col min="1" max="1" width="31.140625" style="60" customWidth="1"/>
    <col min="2" max="13" width="8.5703125" style="60" customWidth="1"/>
    <col min="14" max="14" width="10.140625" style="60" customWidth="1"/>
    <col min="15" max="15" width="8.42578125" style="60" customWidth="1"/>
    <col min="16" max="16" width="11.42578125" style="60" bestFit="1" customWidth="1"/>
    <col min="17" max="17" width="9.5703125" style="60" bestFit="1" customWidth="1"/>
    <col min="18" max="16384" width="9.140625" style="60"/>
  </cols>
  <sheetData>
    <row r="1" spans="1:18" s="67" customFormat="1" ht="20.25" x14ac:dyDescent="0.3">
      <c r="A1" s="135" t="s">
        <v>238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88" t="s">
        <v>307</v>
      </c>
    </row>
    <row r="2" spans="1:18" ht="6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8" x14ac:dyDescent="0.2">
      <c r="A3" s="305">
        <v>2026</v>
      </c>
      <c r="B3" s="306" t="s">
        <v>42</v>
      </c>
      <c r="C3" s="307"/>
      <c r="D3" s="308"/>
      <c r="E3" s="306" t="s">
        <v>43</v>
      </c>
      <c r="F3" s="307"/>
      <c r="G3" s="308"/>
      <c r="H3" s="307" t="s">
        <v>44</v>
      </c>
      <c r="I3" s="307"/>
      <c r="J3" s="307"/>
      <c r="K3" s="306" t="s">
        <v>45</v>
      </c>
      <c r="L3" s="307"/>
      <c r="M3" s="308"/>
      <c r="N3" s="309" t="s">
        <v>7</v>
      </c>
      <c r="Q3" s="99"/>
      <c r="R3" s="99"/>
    </row>
    <row r="4" spans="1:18" x14ac:dyDescent="0.2">
      <c r="A4" s="305"/>
      <c r="B4" s="215" t="s">
        <v>8</v>
      </c>
      <c r="C4" s="153" t="s">
        <v>9</v>
      </c>
      <c r="D4" s="216" t="s">
        <v>10</v>
      </c>
      <c r="E4" s="215" t="s">
        <v>11</v>
      </c>
      <c r="F4" s="153" t="s">
        <v>12</v>
      </c>
      <c r="G4" s="216" t="s">
        <v>13</v>
      </c>
      <c r="H4" s="153" t="s">
        <v>14</v>
      </c>
      <c r="I4" s="153" t="s">
        <v>15</v>
      </c>
      <c r="J4" s="153" t="s">
        <v>16</v>
      </c>
      <c r="K4" s="215" t="s">
        <v>17</v>
      </c>
      <c r="L4" s="153" t="s">
        <v>18</v>
      </c>
      <c r="M4" s="216" t="s">
        <v>19</v>
      </c>
      <c r="N4" s="309"/>
    </row>
    <row r="5" spans="1:18" x14ac:dyDescent="0.2">
      <c r="A5" s="298" t="s">
        <v>59</v>
      </c>
      <c r="B5" s="299">
        <f>SUM(B6:D6)</f>
        <v>46955.408681999994</v>
      </c>
      <c r="C5" s="300"/>
      <c r="D5" s="301"/>
      <c r="E5" s="302">
        <f>SUM(E6:G6)</f>
        <v>0</v>
      </c>
      <c r="F5" s="303"/>
      <c r="G5" s="304"/>
      <c r="H5" s="303">
        <f>SUM(H6:J6)</f>
        <v>0</v>
      </c>
      <c r="I5" s="303"/>
      <c r="J5" s="303"/>
      <c r="K5" s="302">
        <f>SUM(K6:M6)</f>
        <v>0</v>
      </c>
      <c r="L5" s="303"/>
      <c r="M5" s="304"/>
      <c r="N5" s="297">
        <f>SUM(B6:M6)</f>
        <v>46955.408681999994</v>
      </c>
      <c r="Q5" s="97"/>
      <c r="R5" s="97"/>
    </row>
    <row r="6" spans="1:18" x14ac:dyDescent="0.2">
      <c r="A6" s="298"/>
      <c r="B6" s="217">
        <v>19047.478594999997</v>
      </c>
      <c r="C6" s="149">
        <v>14834.744105999996</v>
      </c>
      <c r="D6" s="218">
        <v>13073.185981000001</v>
      </c>
      <c r="E6" s="279">
        <v>0</v>
      </c>
      <c r="F6" s="280">
        <v>0</v>
      </c>
      <c r="G6" s="281">
        <v>0</v>
      </c>
      <c r="H6" s="280">
        <v>0</v>
      </c>
      <c r="I6" s="280">
        <v>0</v>
      </c>
      <c r="J6" s="280">
        <v>0</v>
      </c>
      <c r="K6" s="279">
        <v>0</v>
      </c>
      <c r="L6" s="280">
        <v>0</v>
      </c>
      <c r="M6" s="281">
        <v>0</v>
      </c>
      <c r="N6" s="297"/>
    </row>
    <row r="7" spans="1:18" ht="12.75" customHeight="1" x14ac:dyDescent="0.2">
      <c r="A7" s="298" t="s">
        <v>71</v>
      </c>
      <c r="B7" s="299">
        <f>SUM(B8:D8)</f>
        <v>2331.1668070000001</v>
      </c>
      <c r="C7" s="300"/>
      <c r="D7" s="301"/>
      <c r="E7" s="302">
        <f>SUM(E8:G8)</f>
        <v>0</v>
      </c>
      <c r="F7" s="303"/>
      <c r="G7" s="304"/>
      <c r="H7" s="303">
        <f>SUM(H8:J8)</f>
        <v>0</v>
      </c>
      <c r="I7" s="303"/>
      <c r="J7" s="303"/>
      <c r="K7" s="302">
        <f>SUM(K8:M8)</f>
        <v>0</v>
      </c>
      <c r="L7" s="303"/>
      <c r="M7" s="304"/>
      <c r="N7" s="297">
        <f>SUM(B8:M8)</f>
        <v>2331.1668070000001</v>
      </c>
      <c r="P7" s="94"/>
    </row>
    <row r="8" spans="1:18" ht="12.75" customHeight="1" x14ac:dyDescent="0.2">
      <c r="A8" s="298"/>
      <c r="B8" s="217">
        <v>860.9733410000008</v>
      </c>
      <c r="C8" s="149">
        <v>750.07711699999925</v>
      </c>
      <c r="D8" s="218">
        <v>720.11634899999979</v>
      </c>
      <c r="E8" s="279">
        <v>0</v>
      </c>
      <c r="F8" s="280">
        <v>0</v>
      </c>
      <c r="G8" s="281">
        <v>0</v>
      </c>
      <c r="H8" s="280">
        <v>0</v>
      </c>
      <c r="I8" s="280">
        <v>0</v>
      </c>
      <c r="J8" s="280">
        <v>0</v>
      </c>
      <c r="K8" s="279">
        <v>0</v>
      </c>
      <c r="L8" s="280">
        <v>0</v>
      </c>
      <c r="M8" s="281">
        <v>0</v>
      </c>
      <c r="N8" s="297"/>
      <c r="P8" s="123"/>
    </row>
    <row r="9" spans="1:18" s="7" customFormat="1" ht="12" customHeight="1" x14ac:dyDescent="0.2">
      <c r="A9" s="298" t="s">
        <v>91</v>
      </c>
      <c r="B9" s="299">
        <f>SUM(B10:D10)</f>
        <v>3592.9867490000015</v>
      </c>
      <c r="C9" s="300"/>
      <c r="D9" s="301"/>
      <c r="E9" s="302">
        <f>SUM(E10:G10)</f>
        <v>0</v>
      </c>
      <c r="F9" s="303"/>
      <c r="G9" s="304"/>
      <c r="H9" s="303">
        <f>SUM(H10:J10)</f>
        <v>0</v>
      </c>
      <c r="I9" s="303"/>
      <c r="J9" s="303"/>
      <c r="K9" s="302">
        <f>SUM(K10:M10)</f>
        <v>0</v>
      </c>
      <c r="L9" s="303"/>
      <c r="M9" s="304"/>
      <c r="N9" s="297">
        <f>SUM(B10:M10)</f>
        <v>3592.9867490000015</v>
      </c>
      <c r="P9" s="94"/>
    </row>
    <row r="10" spans="1:18" s="7" customFormat="1" ht="12" customHeight="1" x14ac:dyDescent="0.2">
      <c r="A10" s="298"/>
      <c r="B10" s="217">
        <v>1321.7013110000014</v>
      </c>
      <c r="C10" s="149">
        <v>1111.4915020000003</v>
      </c>
      <c r="D10" s="218">
        <v>1159.793936</v>
      </c>
      <c r="E10" s="279">
        <v>0</v>
      </c>
      <c r="F10" s="280">
        <v>0</v>
      </c>
      <c r="G10" s="281">
        <v>0</v>
      </c>
      <c r="H10" s="280">
        <v>0</v>
      </c>
      <c r="I10" s="280">
        <v>0</v>
      </c>
      <c r="J10" s="280">
        <v>0</v>
      </c>
      <c r="K10" s="279">
        <v>0</v>
      </c>
      <c r="L10" s="280">
        <v>0</v>
      </c>
      <c r="M10" s="281">
        <v>0</v>
      </c>
      <c r="N10" s="297"/>
      <c r="P10" s="123"/>
    </row>
    <row r="11" spans="1:18" s="7" customFormat="1" ht="12" customHeight="1" x14ac:dyDescent="0.2">
      <c r="A11" s="298" t="s">
        <v>179</v>
      </c>
      <c r="B11" s="299">
        <f>SUM(B12:D12)</f>
        <v>10626.212023000004</v>
      </c>
      <c r="C11" s="300"/>
      <c r="D11" s="301"/>
      <c r="E11" s="302">
        <f>SUM(E12:G12)</f>
        <v>0</v>
      </c>
      <c r="F11" s="303"/>
      <c r="G11" s="304"/>
      <c r="H11" s="303">
        <f>SUM(H12:J12)</f>
        <v>0</v>
      </c>
      <c r="I11" s="303"/>
      <c r="J11" s="303"/>
      <c r="K11" s="302">
        <f>SUM(K12:M12)</f>
        <v>0</v>
      </c>
      <c r="L11" s="303"/>
      <c r="M11" s="304"/>
      <c r="N11" s="297">
        <f>SUM(B12:M12)</f>
        <v>10626.212023000004</v>
      </c>
      <c r="P11" s="94"/>
      <c r="Q11" s="98"/>
      <c r="R11" s="98"/>
    </row>
    <row r="12" spans="1:18" s="7" customFormat="1" ht="12" customHeight="1" x14ac:dyDescent="0.2">
      <c r="A12" s="298"/>
      <c r="B12" s="217">
        <v>4089.0516170000033</v>
      </c>
      <c r="C12" s="149">
        <v>3321.8288519999996</v>
      </c>
      <c r="D12" s="218">
        <v>3215.3315539999999</v>
      </c>
      <c r="E12" s="279">
        <v>0</v>
      </c>
      <c r="F12" s="280">
        <v>0</v>
      </c>
      <c r="G12" s="281">
        <v>0</v>
      </c>
      <c r="H12" s="280">
        <v>0</v>
      </c>
      <c r="I12" s="280">
        <v>0</v>
      </c>
      <c r="J12" s="280">
        <v>0</v>
      </c>
      <c r="K12" s="279">
        <v>0</v>
      </c>
      <c r="L12" s="280">
        <v>0</v>
      </c>
      <c r="M12" s="281">
        <v>0</v>
      </c>
      <c r="N12" s="297"/>
      <c r="P12" s="123"/>
    </row>
    <row r="13" spans="1:18" s="7" customFormat="1" ht="12" customHeight="1" x14ac:dyDescent="0.2">
      <c r="A13" s="298" t="s">
        <v>116</v>
      </c>
      <c r="B13" s="299">
        <f>SUM(B14:D14)</f>
        <v>30358.670829999999</v>
      </c>
      <c r="C13" s="300"/>
      <c r="D13" s="301"/>
      <c r="E13" s="302">
        <f>SUM(E14:G14)</f>
        <v>0</v>
      </c>
      <c r="F13" s="303"/>
      <c r="G13" s="304"/>
      <c r="H13" s="303">
        <f>SUM(H14:J14)</f>
        <v>0</v>
      </c>
      <c r="I13" s="303"/>
      <c r="J13" s="303"/>
      <c r="K13" s="302">
        <f>SUM(K14:M14)</f>
        <v>0</v>
      </c>
      <c r="L13" s="303"/>
      <c r="M13" s="304"/>
      <c r="N13" s="297">
        <f>SUM(B14:M14)</f>
        <v>30358.670829999999</v>
      </c>
      <c r="P13" s="94"/>
      <c r="Q13" s="98"/>
      <c r="R13" s="98"/>
    </row>
    <row r="14" spans="1:18" s="7" customFormat="1" ht="12" customHeight="1" x14ac:dyDescent="0.2">
      <c r="A14" s="298"/>
      <c r="B14" s="217">
        <v>12753.944154999999</v>
      </c>
      <c r="C14" s="149">
        <v>9639.3111130000016</v>
      </c>
      <c r="D14" s="218">
        <v>7965.4155619999992</v>
      </c>
      <c r="E14" s="279">
        <v>0</v>
      </c>
      <c r="F14" s="280">
        <v>0</v>
      </c>
      <c r="G14" s="281">
        <v>0</v>
      </c>
      <c r="H14" s="280">
        <v>0</v>
      </c>
      <c r="I14" s="280">
        <v>0</v>
      </c>
      <c r="J14" s="280">
        <v>0</v>
      </c>
      <c r="K14" s="279">
        <v>0</v>
      </c>
      <c r="L14" s="280">
        <v>0</v>
      </c>
      <c r="M14" s="281">
        <v>0</v>
      </c>
      <c r="N14" s="297"/>
      <c r="P14" s="102"/>
    </row>
    <row r="15" spans="1:18" s="7" customFormat="1" ht="12" customHeight="1" x14ac:dyDescent="0.2">
      <c r="A15" s="298" t="s">
        <v>90</v>
      </c>
      <c r="B15" s="299">
        <f>SUM(B16:D16)</f>
        <v>46.372272999990855</v>
      </c>
      <c r="C15" s="300"/>
      <c r="D15" s="301"/>
      <c r="E15" s="302">
        <f>SUM(E16:G16)</f>
        <v>0</v>
      </c>
      <c r="F15" s="303"/>
      <c r="G15" s="304"/>
      <c r="H15" s="303">
        <f>SUM(H16:J16)</f>
        <v>0</v>
      </c>
      <c r="I15" s="303"/>
      <c r="J15" s="303"/>
      <c r="K15" s="302">
        <f>SUM(K16:M16)</f>
        <v>0</v>
      </c>
      <c r="L15" s="303"/>
      <c r="M15" s="304"/>
      <c r="N15" s="297">
        <f>SUM(B16:M16)</f>
        <v>46.372272999990855</v>
      </c>
      <c r="P15" s="96"/>
    </row>
    <row r="16" spans="1:18" s="7" customFormat="1" ht="12" customHeight="1" x14ac:dyDescent="0.2">
      <c r="A16" s="298"/>
      <c r="B16" s="217">
        <v>21.808170999993308</v>
      </c>
      <c r="C16" s="149">
        <v>12.03552199999649</v>
      </c>
      <c r="D16" s="218">
        <v>12.528580000001057</v>
      </c>
      <c r="E16" s="279">
        <v>0</v>
      </c>
      <c r="F16" s="280">
        <v>0</v>
      </c>
      <c r="G16" s="281">
        <v>0</v>
      </c>
      <c r="H16" s="280">
        <v>0</v>
      </c>
      <c r="I16" s="280">
        <v>0</v>
      </c>
      <c r="J16" s="280">
        <v>0</v>
      </c>
      <c r="K16" s="279">
        <v>0</v>
      </c>
      <c r="L16" s="280">
        <v>0</v>
      </c>
      <c r="M16" s="281">
        <v>0</v>
      </c>
      <c r="N16" s="297"/>
      <c r="P16" s="102"/>
    </row>
    <row r="17" spans="1:14" s="68" customFormat="1" ht="11.25" x14ac:dyDescent="0.2">
      <c r="A17" s="15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3"/>
    </row>
    <row r="18" spans="1:14" x14ac:dyDescent="0.2">
      <c r="A18" s="89" t="str">
        <f>A5</f>
        <v>Výroba tepla brutto</v>
      </c>
      <c r="B18" s="90">
        <f t="shared" ref="B18:M18" si="0">B6</f>
        <v>19047.478594999997</v>
      </c>
      <c r="C18" s="90">
        <f t="shared" si="0"/>
        <v>14834.744105999996</v>
      </c>
      <c r="D18" s="90">
        <f t="shared" si="0"/>
        <v>13073.185981000001</v>
      </c>
      <c r="E18" s="90">
        <f t="shared" si="0"/>
        <v>0</v>
      </c>
      <c r="F18" s="90">
        <f t="shared" si="0"/>
        <v>0</v>
      </c>
      <c r="G18" s="90">
        <f t="shared" si="0"/>
        <v>0</v>
      </c>
      <c r="H18" s="90">
        <f t="shared" si="0"/>
        <v>0</v>
      </c>
      <c r="I18" s="90">
        <f t="shared" si="0"/>
        <v>0</v>
      </c>
      <c r="J18" s="90">
        <f t="shared" si="0"/>
        <v>0</v>
      </c>
      <c r="K18" s="90">
        <f t="shared" si="0"/>
        <v>0</v>
      </c>
      <c r="L18" s="90">
        <f t="shared" si="0"/>
        <v>0</v>
      </c>
      <c r="M18" s="90">
        <f t="shared" si="0"/>
        <v>0</v>
      </c>
    </row>
    <row r="19" spans="1:14" x14ac:dyDescent="0.2">
      <c r="A19" s="10" t="str">
        <f>A7</f>
        <v xml:space="preserve">Technologická vlastní spotřeba tepla </v>
      </c>
      <c r="B19" s="23">
        <f t="shared" ref="B19:M19" si="1">-B8</f>
        <v>-860.9733410000008</v>
      </c>
      <c r="C19" s="23">
        <f t="shared" si="1"/>
        <v>-750.07711699999925</v>
      </c>
      <c r="D19" s="23">
        <f t="shared" si="1"/>
        <v>-720.11634899999979</v>
      </c>
      <c r="E19" s="23">
        <f t="shared" si="1"/>
        <v>0</v>
      </c>
      <c r="F19" s="23">
        <f t="shared" si="1"/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  <c r="M19" s="23">
        <f t="shared" si="1"/>
        <v>0</v>
      </c>
    </row>
    <row r="20" spans="1:14" x14ac:dyDescent="0.2">
      <c r="A20" s="10" t="str">
        <f>A9</f>
        <v>Ztráty</v>
      </c>
      <c r="B20" s="90">
        <f t="shared" ref="B20:M20" si="2">-B10</f>
        <v>-1321.7013110000014</v>
      </c>
      <c r="C20" s="90">
        <f t="shared" si="2"/>
        <v>-1111.4915020000003</v>
      </c>
      <c r="D20" s="90">
        <f t="shared" si="2"/>
        <v>-1159.793936</v>
      </c>
      <c r="E20" s="90">
        <f t="shared" si="2"/>
        <v>0</v>
      </c>
      <c r="F20" s="90">
        <f t="shared" si="2"/>
        <v>0</v>
      </c>
      <c r="G20" s="90">
        <f t="shared" si="2"/>
        <v>0</v>
      </c>
      <c r="H20" s="90">
        <f t="shared" si="2"/>
        <v>0</v>
      </c>
      <c r="I20" s="90">
        <f t="shared" si="2"/>
        <v>0</v>
      </c>
      <c r="J20" s="90">
        <f t="shared" si="2"/>
        <v>0</v>
      </c>
      <c r="K20" s="90">
        <f t="shared" si="2"/>
        <v>0</v>
      </c>
      <c r="L20" s="90">
        <f t="shared" si="2"/>
        <v>0</v>
      </c>
      <c r="M20" s="90">
        <f t="shared" si="2"/>
        <v>0</v>
      </c>
      <c r="N20" s="8"/>
    </row>
    <row r="21" spans="1:14" x14ac:dyDescent="0.2">
      <c r="A21" s="10" t="str">
        <f>A11</f>
        <v>Vlastní spotřeba tepla</v>
      </c>
      <c r="B21" s="23">
        <f>-B12</f>
        <v>-4089.0516170000033</v>
      </c>
      <c r="C21" s="23">
        <f t="shared" ref="C21:M21" si="3">-C12</f>
        <v>-3321.8288519999996</v>
      </c>
      <c r="D21" s="23">
        <f t="shared" si="3"/>
        <v>-3215.3315539999999</v>
      </c>
      <c r="E21" s="23">
        <f t="shared" si="3"/>
        <v>0</v>
      </c>
      <c r="F21" s="23">
        <f t="shared" si="3"/>
        <v>0</v>
      </c>
      <c r="G21" s="23">
        <f t="shared" si="3"/>
        <v>0</v>
      </c>
      <c r="H21" s="23">
        <f t="shared" si="3"/>
        <v>0</v>
      </c>
      <c r="I21" s="23">
        <f t="shared" si="3"/>
        <v>0</v>
      </c>
      <c r="J21" s="23">
        <f t="shared" si="3"/>
        <v>0</v>
      </c>
      <c r="K21" s="23">
        <f t="shared" si="3"/>
        <v>0</v>
      </c>
      <c r="L21" s="23">
        <f t="shared" si="3"/>
        <v>0</v>
      </c>
      <c r="M21" s="23">
        <f t="shared" si="3"/>
        <v>0</v>
      </c>
      <c r="N21" s="8"/>
    </row>
    <row r="22" spans="1:14" x14ac:dyDescent="0.2">
      <c r="A22" s="10" t="str">
        <f>A13</f>
        <v>Dodávky tepla</v>
      </c>
      <c r="B22" s="23">
        <f t="shared" ref="B22:M22" si="4">-B14</f>
        <v>-12753.944154999999</v>
      </c>
      <c r="C22" s="23">
        <f t="shared" si="4"/>
        <v>-9639.3111130000016</v>
      </c>
      <c r="D22" s="23">
        <f t="shared" si="4"/>
        <v>-7965.4155619999992</v>
      </c>
      <c r="E22" s="23">
        <f t="shared" si="4"/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3">
        <f t="shared" si="4"/>
        <v>0</v>
      </c>
      <c r="J22" s="23">
        <f t="shared" si="4"/>
        <v>0</v>
      </c>
      <c r="K22" s="23">
        <f t="shared" si="4"/>
        <v>0</v>
      </c>
      <c r="L22" s="23">
        <f t="shared" si="4"/>
        <v>0</v>
      </c>
      <c r="M22" s="23">
        <f t="shared" si="4"/>
        <v>0</v>
      </c>
    </row>
    <row r="23" spans="1:14" x14ac:dyDescent="0.2">
      <c r="A23" s="10" t="str">
        <f>A15</f>
        <v>Bilanční rozdíl</v>
      </c>
      <c r="B23" s="23">
        <f t="shared" ref="B23:M23" si="5">-B16</f>
        <v>-21.808170999993308</v>
      </c>
      <c r="C23" s="23">
        <f t="shared" si="5"/>
        <v>-12.03552199999649</v>
      </c>
      <c r="D23" s="23">
        <f t="shared" si="5"/>
        <v>-12.528580000001057</v>
      </c>
      <c r="E23" s="23">
        <f t="shared" si="5"/>
        <v>0</v>
      </c>
      <c r="F23" s="23">
        <f t="shared" si="5"/>
        <v>0</v>
      </c>
      <c r="G23" s="23">
        <f t="shared" si="5"/>
        <v>0</v>
      </c>
      <c r="H23" s="23">
        <f t="shared" si="5"/>
        <v>0</v>
      </c>
      <c r="I23" s="23">
        <f t="shared" si="5"/>
        <v>0</v>
      </c>
      <c r="J23" s="23">
        <f t="shared" si="5"/>
        <v>0</v>
      </c>
      <c r="K23" s="23">
        <f t="shared" si="5"/>
        <v>0</v>
      </c>
      <c r="L23" s="23">
        <f t="shared" si="5"/>
        <v>0</v>
      </c>
      <c r="M23" s="23">
        <f t="shared" si="5"/>
        <v>0</v>
      </c>
    </row>
    <row r="42" spans="1:4" x14ac:dyDescent="0.2">
      <c r="A42" s="93"/>
      <c r="B42" s="96"/>
      <c r="C42" s="94"/>
      <c r="D42" s="94"/>
    </row>
    <row r="43" spans="1:4" x14ac:dyDescent="0.2">
      <c r="B43" s="94"/>
      <c r="C43" s="94"/>
      <c r="D43" s="94"/>
    </row>
    <row r="44" spans="1:4" x14ac:dyDescent="0.2">
      <c r="B44" s="94"/>
      <c r="C44" s="94"/>
      <c r="D44" s="94"/>
    </row>
  </sheetData>
  <mergeCells count="42">
    <mergeCell ref="N7:N8"/>
    <mergeCell ref="A7:A8"/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B7:D7"/>
    <mergeCell ref="E7:G7"/>
    <mergeCell ref="H7:J7"/>
    <mergeCell ref="K7:M7"/>
    <mergeCell ref="A13:A14"/>
    <mergeCell ref="B13:D13"/>
    <mergeCell ref="E13:G13"/>
    <mergeCell ref="E9:G9"/>
    <mergeCell ref="H9:J9"/>
    <mergeCell ref="K9:M9"/>
    <mergeCell ref="A9:A10"/>
    <mergeCell ref="B9:D9"/>
    <mergeCell ref="N9:N10"/>
    <mergeCell ref="N13:N14"/>
    <mergeCell ref="A11:A12"/>
    <mergeCell ref="B11:D11"/>
    <mergeCell ref="E11:G11"/>
    <mergeCell ref="H11:J11"/>
    <mergeCell ref="K11:M11"/>
    <mergeCell ref="H13:J13"/>
    <mergeCell ref="K13:M13"/>
    <mergeCell ref="N11:N12"/>
    <mergeCell ref="N15:N16"/>
    <mergeCell ref="A15:A16"/>
    <mergeCell ref="B15:D15"/>
    <mergeCell ref="E15:G15"/>
    <mergeCell ref="H15:J15"/>
    <mergeCell ref="K15:M15"/>
  </mergeCells>
  <phoneticPr fontId="9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/>
  <dimension ref="A1:U40"/>
  <sheetViews>
    <sheetView showGridLines="0" zoomScaleNormal="100" zoomScaleSheetLayoutView="100" workbookViewId="0">
      <selection activeCell="Q16" sqref="Q16"/>
    </sheetView>
  </sheetViews>
  <sheetFormatPr defaultColWidth="9.140625" defaultRowHeight="12" x14ac:dyDescent="0.2"/>
  <cols>
    <col min="1" max="1" width="30.85546875" style="60" customWidth="1"/>
    <col min="2" max="13" width="8.5703125" style="60" customWidth="1"/>
    <col min="14" max="14" width="10.42578125" style="60" customWidth="1"/>
    <col min="15" max="15" width="8.42578125" style="60" customWidth="1"/>
    <col min="16" max="16" width="11.42578125" style="60" bestFit="1" customWidth="1"/>
    <col min="17" max="16384" width="9.140625" style="60"/>
  </cols>
  <sheetData>
    <row r="1" spans="1:21" ht="20.25" x14ac:dyDescent="0.3">
      <c r="A1" s="136" t="s">
        <v>239</v>
      </c>
      <c r="N1" s="188" t="str">
        <f>'3'!N1</f>
        <v>IV. čtvrtletí 2023</v>
      </c>
    </row>
    <row r="2" spans="1:21" s="67" customFormat="1" ht="18" x14ac:dyDescent="0.25">
      <c r="A2" s="185" t="s">
        <v>240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21" ht="6" customHeight="1" x14ac:dyDescent="0.2">
      <c r="A3" s="7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21" x14ac:dyDescent="0.2">
      <c r="A4" s="305">
        <v>2026</v>
      </c>
      <c r="B4" s="306" t="s">
        <v>42</v>
      </c>
      <c r="C4" s="307"/>
      <c r="D4" s="308"/>
      <c r="E4" s="307" t="s">
        <v>43</v>
      </c>
      <c r="F4" s="307"/>
      <c r="G4" s="307"/>
      <c r="H4" s="306" t="s">
        <v>44</v>
      </c>
      <c r="I4" s="307"/>
      <c r="J4" s="308"/>
      <c r="K4" s="306" t="s">
        <v>45</v>
      </c>
      <c r="L4" s="307"/>
      <c r="M4" s="308"/>
      <c r="N4" s="168" t="s">
        <v>7</v>
      </c>
    </row>
    <row r="5" spans="1:21" x14ac:dyDescent="0.2">
      <c r="A5" s="305"/>
      <c r="B5" s="215" t="s">
        <v>8</v>
      </c>
      <c r="C5" s="153" t="s">
        <v>9</v>
      </c>
      <c r="D5" s="216" t="s">
        <v>10</v>
      </c>
      <c r="E5" s="153" t="s">
        <v>11</v>
      </c>
      <c r="F5" s="153" t="s">
        <v>12</v>
      </c>
      <c r="G5" s="153" t="s">
        <v>13</v>
      </c>
      <c r="H5" s="215" t="s">
        <v>14</v>
      </c>
      <c r="I5" s="153" t="s">
        <v>15</v>
      </c>
      <c r="J5" s="216" t="s">
        <v>16</v>
      </c>
      <c r="K5" s="215" t="s">
        <v>17</v>
      </c>
      <c r="L5" s="153" t="s">
        <v>18</v>
      </c>
      <c r="M5" s="216" t="s">
        <v>19</v>
      </c>
      <c r="N5" s="154"/>
    </row>
    <row r="6" spans="1:21" x14ac:dyDescent="0.2">
      <c r="A6" s="310" t="s">
        <v>59</v>
      </c>
      <c r="B6" s="311">
        <f>SUM(B7:D7)</f>
        <v>46955.408681999994</v>
      </c>
      <c r="C6" s="312"/>
      <c r="D6" s="313"/>
      <c r="E6" s="314">
        <f>SUM(E7:G7)</f>
        <v>0</v>
      </c>
      <c r="F6" s="314"/>
      <c r="G6" s="314"/>
      <c r="H6" s="315">
        <f>SUM(H7:J7)</f>
        <v>0</v>
      </c>
      <c r="I6" s="314"/>
      <c r="J6" s="316"/>
      <c r="K6" s="315">
        <f>SUM(K7:M7)</f>
        <v>0</v>
      </c>
      <c r="L6" s="314"/>
      <c r="M6" s="316"/>
      <c r="N6" s="297">
        <f>SUM(N8:N23)</f>
        <v>46955.408682000001</v>
      </c>
      <c r="Q6" s="101"/>
      <c r="S6" s="38"/>
    </row>
    <row r="7" spans="1:21" x14ac:dyDescent="0.2">
      <c r="A7" s="310"/>
      <c r="B7" s="219">
        <f t="shared" ref="B7:M7" si="0">SUM(B8:B23)</f>
        <v>19047.478594999997</v>
      </c>
      <c r="C7" s="152">
        <f t="shared" si="0"/>
        <v>14834.744105999996</v>
      </c>
      <c r="D7" s="220">
        <f t="shared" si="0"/>
        <v>13073.185981000001</v>
      </c>
      <c r="E7" s="282">
        <f t="shared" si="0"/>
        <v>0</v>
      </c>
      <c r="F7" s="282">
        <f t="shared" si="0"/>
        <v>0</v>
      </c>
      <c r="G7" s="282">
        <f t="shared" si="0"/>
        <v>0</v>
      </c>
      <c r="H7" s="283">
        <f t="shared" si="0"/>
        <v>0</v>
      </c>
      <c r="I7" s="282">
        <f t="shared" si="0"/>
        <v>0</v>
      </c>
      <c r="J7" s="284">
        <f t="shared" si="0"/>
        <v>0</v>
      </c>
      <c r="K7" s="283">
        <f t="shared" si="0"/>
        <v>0</v>
      </c>
      <c r="L7" s="282">
        <f t="shared" si="0"/>
        <v>0</v>
      </c>
      <c r="M7" s="284">
        <f t="shared" si="0"/>
        <v>0</v>
      </c>
      <c r="N7" s="297"/>
      <c r="Q7" s="101"/>
    </row>
    <row r="8" spans="1:21" x14ac:dyDescent="0.2">
      <c r="A8" s="127" t="s">
        <v>40</v>
      </c>
      <c r="B8" s="217">
        <v>2958.6012620000001</v>
      </c>
      <c r="C8" s="149">
        <v>2488.1244840000013</v>
      </c>
      <c r="D8" s="218">
        <v>2626.1892549999998</v>
      </c>
      <c r="E8" s="280">
        <v>0</v>
      </c>
      <c r="F8" s="280">
        <v>0</v>
      </c>
      <c r="G8" s="280">
        <v>0</v>
      </c>
      <c r="H8" s="279">
        <v>0</v>
      </c>
      <c r="I8" s="280">
        <v>0</v>
      </c>
      <c r="J8" s="281">
        <v>0</v>
      </c>
      <c r="K8" s="279">
        <v>0</v>
      </c>
      <c r="L8" s="280">
        <v>0</v>
      </c>
      <c r="M8" s="281">
        <v>0</v>
      </c>
      <c r="N8" s="149">
        <f t="shared" ref="N8:N23" si="1">SUM(B8:M8)</f>
        <v>8072.9150010000012</v>
      </c>
      <c r="P8" s="94"/>
      <c r="Q8" s="101"/>
      <c r="R8" s="101"/>
      <c r="S8" s="38"/>
      <c r="T8" s="101"/>
      <c r="U8" s="96"/>
    </row>
    <row r="9" spans="1:21" x14ac:dyDescent="0.2">
      <c r="A9" s="127" t="s">
        <v>39</v>
      </c>
      <c r="B9" s="217">
        <v>420.59471599999978</v>
      </c>
      <c r="C9" s="149">
        <v>370.47992399999976</v>
      </c>
      <c r="D9" s="218">
        <v>380.96805100000057</v>
      </c>
      <c r="E9" s="280">
        <v>0</v>
      </c>
      <c r="F9" s="280">
        <v>0</v>
      </c>
      <c r="G9" s="280">
        <v>0</v>
      </c>
      <c r="H9" s="279">
        <v>0</v>
      </c>
      <c r="I9" s="280">
        <v>0</v>
      </c>
      <c r="J9" s="281">
        <v>0</v>
      </c>
      <c r="K9" s="279">
        <v>0</v>
      </c>
      <c r="L9" s="280">
        <v>0</v>
      </c>
      <c r="M9" s="281">
        <v>0</v>
      </c>
      <c r="N9" s="149">
        <f t="shared" si="1"/>
        <v>1172.0426910000001</v>
      </c>
      <c r="P9" s="94"/>
      <c r="Q9" s="101"/>
      <c r="R9" s="101"/>
      <c r="S9" s="38"/>
      <c r="T9" s="101"/>
      <c r="U9" s="96"/>
    </row>
    <row r="10" spans="1:21" x14ac:dyDescent="0.2">
      <c r="A10" s="127" t="s">
        <v>38</v>
      </c>
      <c r="B10" s="217">
        <v>1132.8246729999998</v>
      </c>
      <c r="C10" s="149">
        <v>936.15683799999988</v>
      </c>
      <c r="D10" s="218">
        <v>740.02305699999988</v>
      </c>
      <c r="E10" s="280">
        <v>0</v>
      </c>
      <c r="F10" s="280">
        <v>0</v>
      </c>
      <c r="G10" s="280">
        <v>0</v>
      </c>
      <c r="H10" s="279">
        <v>0</v>
      </c>
      <c r="I10" s="280">
        <v>0</v>
      </c>
      <c r="J10" s="281">
        <v>0</v>
      </c>
      <c r="K10" s="279">
        <v>0</v>
      </c>
      <c r="L10" s="280">
        <v>0</v>
      </c>
      <c r="M10" s="281">
        <v>0</v>
      </c>
      <c r="N10" s="149">
        <f t="shared" si="1"/>
        <v>2809.0045679999998</v>
      </c>
      <c r="P10" s="94"/>
      <c r="Q10" s="101"/>
      <c r="R10" s="101"/>
      <c r="S10" s="38"/>
      <c r="T10" s="101"/>
      <c r="U10" s="96"/>
    </row>
    <row r="11" spans="1:21" x14ac:dyDescent="0.2">
      <c r="A11" s="127" t="s">
        <v>60</v>
      </c>
      <c r="B11" s="217">
        <v>1.9150129999999996</v>
      </c>
      <c r="C11" s="149">
        <v>2.4938739999999999</v>
      </c>
      <c r="D11" s="218">
        <v>5.2563740000000001</v>
      </c>
      <c r="E11" s="280">
        <v>0</v>
      </c>
      <c r="F11" s="280">
        <v>0</v>
      </c>
      <c r="G11" s="280">
        <v>0</v>
      </c>
      <c r="H11" s="279">
        <v>0</v>
      </c>
      <c r="I11" s="280">
        <v>0</v>
      </c>
      <c r="J11" s="281">
        <v>0</v>
      </c>
      <c r="K11" s="279">
        <v>0</v>
      </c>
      <c r="L11" s="280">
        <v>0</v>
      </c>
      <c r="M11" s="281">
        <v>0</v>
      </c>
      <c r="N11" s="149">
        <f t="shared" si="1"/>
        <v>9.665261000000001</v>
      </c>
      <c r="P11" s="94"/>
      <c r="Q11" s="101"/>
      <c r="R11" s="101"/>
      <c r="S11" s="38"/>
      <c r="T11" s="101"/>
      <c r="U11" s="96"/>
    </row>
    <row r="12" spans="1:21" x14ac:dyDescent="0.2">
      <c r="A12" s="127" t="s">
        <v>61</v>
      </c>
      <c r="B12" s="217">
        <v>2.7426270000000001</v>
      </c>
      <c r="C12" s="149">
        <v>2.6645159999999999</v>
      </c>
      <c r="D12" s="218">
        <v>3.4310259999999997</v>
      </c>
      <c r="E12" s="280">
        <v>0</v>
      </c>
      <c r="F12" s="280">
        <v>0</v>
      </c>
      <c r="G12" s="280">
        <v>0</v>
      </c>
      <c r="H12" s="279">
        <v>0</v>
      </c>
      <c r="I12" s="280">
        <v>0</v>
      </c>
      <c r="J12" s="281">
        <v>0</v>
      </c>
      <c r="K12" s="279">
        <v>0</v>
      </c>
      <c r="L12" s="280">
        <v>0</v>
      </c>
      <c r="M12" s="281">
        <v>0</v>
      </c>
      <c r="N12" s="149">
        <f t="shared" si="1"/>
        <v>8.8381689999999988</v>
      </c>
      <c r="P12" s="94"/>
      <c r="Q12" s="101"/>
      <c r="R12" s="101"/>
      <c r="S12" s="38"/>
      <c r="T12" s="101"/>
      <c r="U12" s="96"/>
    </row>
    <row r="13" spans="1:21" x14ac:dyDescent="0.2">
      <c r="A13" s="127" t="s">
        <v>62</v>
      </c>
      <c r="B13" s="217">
        <v>4.3781E-2</v>
      </c>
      <c r="C13" s="149">
        <v>3.6896999999999999E-2</v>
      </c>
      <c r="D13" s="218">
        <v>4.0223000000000002E-2</v>
      </c>
      <c r="E13" s="280">
        <v>0</v>
      </c>
      <c r="F13" s="280">
        <v>0</v>
      </c>
      <c r="G13" s="280">
        <v>0</v>
      </c>
      <c r="H13" s="279">
        <v>0</v>
      </c>
      <c r="I13" s="280">
        <v>0</v>
      </c>
      <c r="J13" s="281">
        <v>0</v>
      </c>
      <c r="K13" s="279">
        <v>0</v>
      </c>
      <c r="L13" s="280">
        <v>0</v>
      </c>
      <c r="M13" s="281">
        <v>0</v>
      </c>
      <c r="N13" s="149">
        <f t="shared" si="1"/>
        <v>0.12090100000000001</v>
      </c>
      <c r="P13" s="94"/>
      <c r="Q13" s="101"/>
      <c r="R13" s="101"/>
      <c r="S13" s="38"/>
      <c r="T13" s="101"/>
      <c r="U13" s="96"/>
    </row>
    <row r="14" spans="1:21" x14ac:dyDescent="0.2">
      <c r="A14" s="127" t="s">
        <v>37</v>
      </c>
      <c r="B14" s="217">
        <v>7420.5299750000004</v>
      </c>
      <c r="C14" s="149">
        <v>5613.8346359999987</v>
      </c>
      <c r="D14" s="218">
        <v>4904.5154010000006</v>
      </c>
      <c r="E14" s="280">
        <v>0</v>
      </c>
      <c r="F14" s="280">
        <v>0</v>
      </c>
      <c r="G14" s="280">
        <v>0</v>
      </c>
      <c r="H14" s="279">
        <v>0</v>
      </c>
      <c r="I14" s="280">
        <v>0</v>
      </c>
      <c r="J14" s="281">
        <v>0</v>
      </c>
      <c r="K14" s="279">
        <v>0</v>
      </c>
      <c r="L14" s="280">
        <v>0</v>
      </c>
      <c r="M14" s="281">
        <v>0</v>
      </c>
      <c r="N14" s="149">
        <f t="shared" si="1"/>
        <v>17938.880012000001</v>
      </c>
      <c r="P14" s="94"/>
      <c r="Q14" s="101"/>
      <c r="R14" s="101"/>
      <c r="S14" s="38"/>
      <c r="T14" s="101"/>
      <c r="U14" s="96"/>
    </row>
    <row r="15" spans="1:21" x14ac:dyDescent="0.2">
      <c r="A15" s="127" t="s">
        <v>72</v>
      </c>
      <c r="B15" s="217">
        <v>240.68100000000001</v>
      </c>
      <c r="C15" s="149">
        <v>196.22900000000001</v>
      </c>
      <c r="D15" s="218">
        <v>190.67699999999999</v>
      </c>
      <c r="E15" s="280">
        <v>0</v>
      </c>
      <c r="F15" s="280">
        <v>0</v>
      </c>
      <c r="G15" s="280">
        <v>0</v>
      </c>
      <c r="H15" s="279">
        <v>0</v>
      </c>
      <c r="I15" s="280">
        <v>0</v>
      </c>
      <c r="J15" s="281">
        <v>0</v>
      </c>
      <c r="K15" s="279">
        <v>0</v>
      </c>
      <c r="L15" s="280">
        <v>0</v>
      </c>
      <c r="M15" s="281">
        <v>0</v>
      </c>
      <c r="N15" s="149">
        <f t="shared" ref="N15" si="2">SUM(B15:M15)</f>
        <v>627.58699999999999</v>
      </c>
      <c r="P15" s="94"/>
      <c r="Q15" s="101"/>
      <c r="R15" s="101"/>
      <c r="S15" s="38"/>
      <c r="T15" s="101"/>
      <c r="U15" s="96"/>
    </row>
    <row r="16" spans="1:21" x14ac:dyDescent="0.2">
      <c r="A16" s="127" t="s">
        <v>36</v>
      </c>
      <c r="B16" s="217">
        <v>0</v>
      </c>
      <c r="C16" s="149">
        <v>0</v>
      </c>
      <c r="D16" s="218">
        <v>0</v>
      </c>
      <c r="E16" s="280">
        <v>0</v>
      </c>
      <c r="F16" s="280">
        <v>0</v>
      </c>
      <c r="G16" s="280">
        <v>0</v>
      </c>
      <c r="H16" s="279">
        <v>0</v>
      </c>
      <c r="I16" s="280">
        <v>0</v>
      </c>
      <c r="J16" s="281">
        <v>0</v>
      </c>
      <c r="K16" s="279">
        <v>0</v>
      </c>
      <c r="L16" s="280">
        <v>0</v>
      </c>
      <c r="M16" s="281">
        <v>0</v>
      </c>
      <c r="N16" s="149">
        <f t="shared" si="1"/>
        <v>0</v>
      </c>
      <c r="P16" s="94"/>
      <c r="Q16" s="101"/>
      <c r="R16" s="101"/>
      <c r="S16" s="38"/>
      <c r="T16" s="101"/>
      <c r="U16" s="96"/>
    </row>
    <row r="17" spans="1:21" x14ac:dyDescent="0.2">
      <c r="A17" s="127" t="s">
        <v>35</v>
      </c>
      <c r="B17" s="217">
        <v>630.43397899999991</v>
      </c>
      <c r="C17" s="149">
        <v>598.36847799999987</v>
      </c>
      <c r="D17" s="218">
        <v>480.61533499999996</v>
      </c>
      <c r="E17" s="280">
        <v>0</v>
      </c>
      <c r="F17" s="280">
        <v>0</v>
      </c>
      <c r="G17" s="280">
        <v>0</v>
      </c>
      <c r="H17" s="279">
        <v>0</v>
      </c>
      <c r="I17" s="280">
        <v>0</v>
      </c>
      <c r="J17" s="281">
        <v>0</v>
      </c>
      <c r="K17" s="279">
        <v>0</v>
      </c>
      <c r="L17" s="280">
        <v>0</v>
      </c>
      <c r="M17" s="281">
        <v>0</v>
      </c>
      <c r="N17" s="149">
        <f t="shared" si="1"/>
        <v>1709.4177919999997</v>
      </c>
      <c r="P17" s="94"/>
      <c r="Q17" s="101"/>
      <c r="R17" s="101"/>
      <c r="S17" s="38"/>
      <c r="T17" s="101"/>
      <c r="U17" s="96"/>
    </row>
    <row r="18" spans="1:21" x14ac:dyDescent="0.2">
      <c r="A18" s="127" t="s">
        <v>34</v>
      </c>
      <c r="B18" s="217">
        <v>52.931061999999997</v>
      </c>
      <c r="C18" s="149">
        <v>44.092030000000001</v>
      </c>
      <c r="D18" s="218">
        <v>17.223627</v>
      </c>
      <c r="E18" s="280">
        <v>0</v>
      </c>
      <c r="F18" s="280">
        <v>0</v>
      </c>
      <c r="G18" s="280">
        <v>0</v>
      </c>
      <c r="H18" s="279">
        <v>0</v>
      </c>
      <c r="I18" s="280">
        <v>0</v>
      </c>
      <c r="J18" s="281">
        <v>0</v>
      </c>
      <c r="K18" s="279">
        <v>0</v>
      </c>
      <c r="L18" s="280">
        <v>0</v>
      </c>
      <c r="M18" s="281">
        <v>0</v>
      </c>
      <c r="N18" s="149">
        <f t="shared" si="1"/>
        <v>114.24671899999998</v>
      </c>
      <c r="P18" s="94"/>
      <c r="Q18" s="101"/>
      <c r="R18" s="101"/>
      <c r="S18" s="38"/>
      <c r="T18" s="101"/>
      <c r="U18" s="96"/>
    </row>
    <row r="19" spans="1:21" x14ac:dyDescent="0.2">
      <c r="A19" s="127" t="s">
        <v>33</v>
      </c>
      <c r="B19" s="217">
        <v>477.45941700000003</v>
      </c>
      <c r="C19" s="149">
        <v>418.184775</v>
      </c>
      <c r="D19" s="218">
        <v>397.73041999999998</v>
      </c>
      <c r="E19" s="280">
        <v>0</v>
      </c>
      <c r="F19" s="280">
        <v>0</v>
      </c>
      <c r="G19" s="280">
        <v>0</v>
      </c>
      <c r="H19" s="279">
        <v>0</v>
      </c>
      <c r="I19" s="280">
        <v>0</v>
      </c>
      <c r="J19" s="281">
        <v>0</v>
      </c>
      <c r="K19" s="279">
        <v>0</v>
      </c>
      <c r="L19" s="280">
        <v>0</v>
      </c>
      <c r="M19" s="281">
        <v>0</v>
      </c>
      <c r="N19" s="149">
        <f t="shared" si="1"/>
        <v>1293.3746120000001</v>
      </c>
      <c r="P19" s="94"/>
      <c r="Q19" s="101"/>
      <c r="R19" s="101"/>
      <c r="S19" s="38"/>
      <c r="T19" s="101"/>
      <c r="U19" s="96"/>
    </row>
    <row r="20" spans="1:21" x14ac:dyDescent="0.2">
      <c r="A20" s="127" t="s">
        <v>32</v>
      </c>
      <c r="B20" s="217">
        <v>546.72830700000009</v>
      </c>
      <c r="C20" s="149">
        <v>500.55346299999985</v>
      </c>
      <c r="D20" s="218">
        <v>556.60201900000015</v>
      </c>
      <c r="E20" s="280">
        <v>0</v>
      </c>
      <c r="F20" s="280">
        <v>0</v>
      </c>
      <c r="G20" s="280">
        <v>0</v>
      </c>
      <c r="H20" s="279">
        <v>0</v>
      </c>
      <c r="I20" s="280">
        <v>0</v>
      </c>
      <c r="J20" s="281">
        <v>0</v>
      </c>
      <c r="K20" s="279">
        <v>0</v>
      </c>
      <c r="L20" s="280">
        <v>0</v>
      </c>
      <c r="M20" s="281">
        <v>0</v>
      </c>
      <c r="N20" s="149">
        <f t="shared" si="1"/>
        <v>1603.8837890000002</v>
      </c>
      <c r="P20" s="94"/>
      <c r="Q20" s="101"/>
      <c r="R20" s="101"/>
      <c r="S20" s="38"/>
      <c r="T20" s="101"/>
      <c r="U20" s="96"/>
    </row>
    <row r="21" spans="1:21" x14ac:dyDescent="0.2">
      <c r="A21" s="127" t="s">
        <v>3</v>
      </c>
      <c r="B21" s="217">
        <v>1.23E-3</v>
      </c>
      <c r="C21" s="149">
        <v>1.9E-3</v>
      </c>
      <c r="D21" s="218">
        <v>2.4559999999999998E-2</v>
      </c>
      <c r="E21" s="280">
        <v>0</v>
      </c>
      <c r="F21" s="280">
        <v>0</v>
      </c>
      <c r="G21" s="280">
        <v>0</v>
      </c>
      <c r="H21" s="279">
        <v>0</v>
      </c>
      <c r="I21" s="280">
        <v>0</v>
      </c>
      <c r="J21" s="281">
        <v>0</v>
      </c>
      <c r="K21" s="279">
        <v>0</v>
      </c>
      <c r="L21" s="280">
        <v>0</v>
      </c>
      <c r="M21" s="281">
        <v>0</v>
      </c>
      <c r="N21" s="149">
        <f t="shared" si="1"/>
        <v>2.7689999999999999E-2</v>
      </c>
      <c r="P21" s="94"/>
      <c r="Q21" s="101"/>
      <c r="R21" s="101"/>
      <c r="S21" s="38"/>
      <c r="T21" s="101"/>
      <c r="U21" s="96"/>
    </row>
    <row r="22" spans="1:21" x14ac:dyDescent="0.2">
      <c r="A22" s="127" t="s">
        <v>31</v>
      </c>
      <c r="B22" s="217">
        <v>69.142902000000007</v>
      </c>
      <c r="C22" s="149">
        <v>35.116028</v>
      </c>
      <c r="D22" s="218">
        <v>10.987052</v>
      </c>
      <c r="E22" s="280">
        <v>0</v>
      </c>
      <c r="F22" s="280">
        <v>0</v>
      </c>
      <c r="G22" s="280">
        <v>0</v>
      </c>
      <c r="H22" s="279">
        <v>0</v>
      </c>
      <c r="I22" s="280">
        <v>0</v>
      </c>
      <c r="J22" s="281">
        <v>0</v>
      </c>
      <c r="K22" s="279">
        <v>0</v>
      </c>
      <c r="L22" s="280">
        <v>0</v>
      </c>
      <c r="M22" s="281">
        <v>0</v>
      </c>
      <c r="N22" s="149">
        <f t="shared" si="1"/>
        <v>115.24598200000001</v>
      </c>
      <c r="P22" s="94"/>
      <c r="Q22" s="101"/>
      <c r="R22" s="101"/>
      <c r="S22" s="38"/>
      <c r="T22" s="101"/>
      <c r="U22" s="96"/>
    </row>
    <row r="23" spans="1:21" x14ac:dyDescent="0.2">
      <c r="A23" s="127" t="s">
        <v>30</v>
      </c>
      <c r="B23" s="217">
        <v>5092.8486509999984</v>
      </c>
      <c r="C23" s="149">
        <v>3628.4072629999978</v>
      </c>
      <c r="D23" s="218">
        <v>2758.9025810000003</v>
      </c>
      <c r="E23" s="280">
        <v>0</v>
      </c>
      <c r="F23" s="280">
        <v>0</v>
      </c>
      <c r="G23" s="280">
        <v>0</v>
      </c>
      <c r="H23" s="279">
        <v>0</v>
      </c>
      <c r="I23" s="280">
        <v>0</v>
      </c>
      <c r="J23" s="281">
        <v>0</v>
      </c>
      <c r="K23" s="279">
        <v>0</v>
      </c>
      <c r="L23" s="280">
        <v>0</v>
      </c>
      <c r="M23" s="281">
        <v>0</v>
      </c>
      <c r="N23" s="149">
        <f t="shared" si="1"/>
        <v>11480.158494999996</v>
      </c>
      <c r="P23" s="94"/>
      <c r="Q23" s="101"/>
      <c r="R23" s="101"/>
      <c r="S23" s="38"/>
      <c r="T23" s="101"/>
      <c r="U23" s="96"/>
    </row>
    <row r="24" spans="1:21" s="68" customFormat="1" ht="11.25" x14ac:dyDescent="0.2">
      <c r="A24" s="150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3"/>
      <c r="P24" s="105"/>
      <c r="Q24" s="105"/>
      <c r="R24" s="105"/>
      <c r="S24" s="105"/>
      <c r="T24" s="105"/>
      <c r="U24" s="108"/>
    </row>
    <row r="25" spans="1:21" x14ac:dyDescent="0.2">
      <c r="A25" s="95" t="s">
        <v>40</v>
      </c>
      <c r="B25" s="23">
        <v>8072.9150010000012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21" x14ac:dyDescent="0.2">
      <c r="A26" s="95" t="s">
        <v>39</v>
      </c>
      <c r="B26" s="23">
        <v>1172.0426910000001</v>
      </c>
    </row>
    <row r="27" spans="1:21" x14ac:dyDescent="0.2">
      <c r="A27" s="95" t="s">
        <v>38</v>
      </c>
      <c r="B27" s="23">
        <v>2809.0045679999998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21" x14ac:dyDescent="0.2">
      <c r="A28" s="95" t="s">
        <v>60</v>
      </c>
      <c r="B28" s="23">
        <v>9.665261000000001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21" x14ac:dyDescent="0.2">
      <c r="A29" s="95" t="s">
        <v>61</v>
      </c>
      <c r="B29" s="23">
        <v>8.8381689999999988</v>
      </c>
    </row>
    <row r="30" spans="1:21" x14ac:dyDescent="0.2">
      <c r="A30" s="95" t="s">
        <v>62</v>
      </c>
      <c r="B30" s="23">
        <v>0.12090100000000001</v>
      </c>
    </row>
    <row r="31" spans="1:21" x14ac:dyDescent="0.2">
      <c r="A31" s="95" t="s">
        <v>37</v>
      </c>
      <c r="B31" s="23">
        <v>17938.880012000001</v>
      </c>
    </row>
    <row r="32" spans="1:21" x14ac:dyDescent="0.2">
      <c r="A32" s="95" t="s">
        <v>72</v>
      </c>
      <c r="B32" s="23">
        <v>627.58699999999999</v>
      </c>
    </row>
    <row r="33" spans="1:2" x14ac:dyDescent="0.2">
      <c r="A33" s="95" t="s">
        <v>36</v>
      </c>
      <c r="B33" s="23">
        <v>0</v>
      </c>
    </row>
    <row r="34" spans="1:2" x14ac:dyDescent="0.2">
      <c r="A34" s="95" t="s">
        <v>35</v>
      </c>
      <c r="B34" s="23">
        <v>1709.4177919999997</v>
      </c>
    </row>
    <row r="35" spans="1:2" x14ac:dyDescent="0.2">
      <c r="A35" s="95" t="s">
        <v>34</v>
      </c>
      <c r="B35" s="23">
        <v>114.24671899999998</v>
      </c>
    </row>
    <row r="36" spans="1:2" x14ac:dyDescent="0.2">
      <c r="A36" s="95" t="s">
        <v>33</v>
      </c>
      <c r="B36" s="23">
        <v>1293.3746120000001</v>
      </c>
    </row>
    <row r="37" spans="1:2" x14ac:dyDescent="0.2">
      <c r="A37" s="95" t="s">
        <v>32</v>
      </c>
      <c r="B37" s="23">
        <v>1603.8837890000002</v>
      </c>
    </row>
    <row r="38" spans="1:2" x14ac:dyDescent="0.2">
      <c r="A38" s="95" t="s">
        <v>3</v>
      </c>
      <c r="B38" s="23">
        <v>2.7689999999999999E-2</v>
      </c>
    </row>
    <row r="39" spans="1:2" x14ac:dyDescent="0.2">
      <c r="A39" s="95" t="s">
        <v>31</v>
      </c>
      <c r="B39" s="23">
        <v>115.24598200000001</v>
      </c>
    </row>
    <row r="40" spans="1:2" x14ac:dyDescent="0.2">
      <c r="A40" s="95" t="s">
        <v>30</v>
      </c>
      <c r="B40" s="23">
        <v>11480.158494999996</v>
      </c>
    </row>
  </sheetData>
  <mergeCells count="11">
    <mergeCell ref="A4:A5"/>
    <mergeCell ref="B4:D4"/>
    <mergeCell ref="E4:G4"/>
    <mergeCell ref="H4:J4"/>
    <mergeCell ref="K4:M4"/>
    <mergeCell ref="N6:N7"/>
    <mergeCell ref="A6:A7"/>
    <mergeCell ref="B6:D6"/>
    <mergeCell ref="E6:G6"/>
    <mergeCell ref="H6:J6"/>
    <mergeCell ref="K6:M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/>
  <dimension ref="A1:U35"/>
  <sheetViews>
    <sheetView showGridLines="0" zoomScaleNormal="100" zoomScaleSheetLayoutView="100" workbookViewId="0">
      <selection activeCell="B5" sqref="B5:D5"/>
    </sheetView>
  </sheetViews>
  <sheetFormatPr defaultColWidth="9.140625" defaultRowHeight="12" x14ac:dyDescent="0.2"/>
  <cols>
    <col min="1" max="1" width="18.85546875" style="7" customWidth="1"/>
    <col min="2" max="13" width="9.5703125" style="7" customWidth="1"/>
    <col min="14" max="14" width="10.42578125" style="7" customWidth="1"/>
    <col min="15" max="16384" width="9.140625" style="7"/>
  </cols>
  <sheetData>
    <row r="1" spans="1:21" ht="18" x14ac:dyDescent="0.25">
      <c r="A1" s="185" t="s">
        <v>241</v>
      </c>
      <c r="N1" s="188" t="str">
        <f>'3'!N1</f>
        <v>IV. čtvrtletí 2023</v>
      </c>
    </row>
    <row r="2" spans="1:21" ht="6" customHeight="1" x14ac:dyDescent="0.2"/>
    <row r="3" spans="1:21" x14ac:dyDescent="0.2">
      <c r="A3" s="305">
        <v>2026</v>
      </c>
      <c r="B3" s="306" t="s">
        <v>42</v>
      </c>
      <c r="C3" s="307"/>
      <c r="D3" s="308"/>
      <c r="E3" s="306" t="s">
        <v>43</v>
      </c>
      <c r="F3" s="307"/>
      <c r="G3" s="308"/>
      <c r="H3" s="306" t="s">
        <v>44</v>
      </c>
      <c r="I3" s="307"/>
      <c r="J3" s="308"/>
      <c r="K3" s="306" t="s">
        <v>45</v>
      </c>
      <c r="L3" s="307"/>
      <c r="M3" s="308"/>
      <c r="N3" s="168" t="s">
        <v>7</v>
      </c>
    </row>
    <row r="4" spans="1:21" x14ac:dyDescent="0.2">
      <c r="A4" s="305"/>
      <c r="B4" s="215" t="s">
        <v>8</v>
      </c>
      <c r="C4" s="153" t="s">
        <v>9</v>
      </c>
      <c r="D4" s="216" t="s">
        <v>10</v>
      </c>
      <c r="E4" s="215" t="s">
        <v>11</v>
      </c>
      <c r="F4" s="153" t="s">
        <v>12</v>
      </c>
      <c r="G4" s="216" t="s">
        <v>13</v>
      </c>
      <c r="H4" s="215" t="s">
        <v>14</v>
      </c>
      <c r="I4" s="153" t="s">
        <v>15</v>
      </c>
      <c r="J4" s="216" t="s">
        <v>16</v>
      </c>
      <c r="K4" s="215" t="s">
        <v>17</v>
      </c>
      <c r="L4" s="153" t="s">
        <v>18</v>
      </c>
      <c r="M4" s="216" t="s">
        <v>19</v>
      </c>
      <c r="N4" s="154"/>
    </row>
    <row r="5" spans="1:21" x14ac:dyDescent="0.2">
      <c r="A5" s="310" t="s">
        <v>59</v>
      </c>
      <c r="B5" s="311">
        <f>SUM(B6:D6)</f>
        <v>46955.408682000001</v>
      </c>
      <c r="C5" s="312"/>
      <c r="D5" s="313"/>
      <c r="E5" s="315">
        <f t="shared" ref="E5" si="0">SUM(E6:G6)</f>
        <v>0</v>
      </c>
      <c r="F5" s="314"/>
      <c r="G5" s="316"/>
      <c r="H5" s="315">
        <f t="shared" ref="H5" si="1">SUM(H6:J6)</f>
        <v>0</v>
      </c>
      <c r="I5" s="314"/>
      <c r="J5" s="316"/>
      <c r="K5" s="315">
        <f t="shared" ref="K5" si="2">SUM(K6:M6)</f>
        <v>0</v>
      </c>
      <c r="L5" s="314"/>
      <c r="M5" s="316"/>
      <c r="N5" s="297">
        <f>SUM(N7:N20)</f>
        <v>46955.408682000001</v>
      </c>
    </row>
    <row r="6" spans="1:21" x14ac:dyDescent="0.2">
      <c r="A6" s="310"/>
      <c r="B6" s="219">
        <f>SUM(B7:B20)</f>
        <v>19047.478595</v>
      </c>
      <c r="C6" s="152">
        <f t="shared" ref="C6:M6" si="3">SUM(C7:C20)</f>
        <v>14834.744106</v>
      </c>
      <c r="D6" s="220">
        <f t="shared" si="3"/>
        <v>13073.185981000001</v>
      </c>
      <c r="E6" s="283">
        <f t="shared" si="3"/>
        <v>0</v>
      </c>
      <c r="F6" s="282">
        <f t="shared" si="3"/>
        <v>0</v>
      </c>
      <c r="G6" s="284">
        <f t="shared" si="3"/>
        <v>0</v>
      </c>
      <c r="H6" s="283">
        <f t="shared" si="3"/>
        <v>0</v>
      </c>
      <c r="I6" s="282">
        <f t="shared" si="3"/>
        <v>0</v>
      </c>
      <c r="J6" s="284">
        <f t="shared" si="3"/>
        <v>0</v>
      </c>
      <c r="K6" s="283">
        <f t="shared" si="3"/>
        <v>0</v>
      </c>
      <c r="L6" s="282">
        <f t="shared" si="3"/>
        <v>0</v>
      </c>
      <c r="M6" s="284">
        <f t="shared" si="3"/>
        <v>0</v>
      </c>
      <c r="N6" s="297"/>
      <c r="P6" s="60"/>
      <c r="Q6" s="60"/>
      <c r="R6" s="60"/>
      <c r="S6" s="60"/>
      <c r="T6" s="60"/>
    </row>
    <row r="7" spans="1:21" x14ac:dyDescent="0.2">
      <c r="A7" s="127" t="s">
        <v>128</v>
      </c>
      <c r="B7" s="217">
        <v>818.76824699999997</v>
      </c>
      <c r="C7" s="149">
        <v>579.73570999999993</v>
      </c>
      <c r="D7" s="218">
        <v>495.36352399999987</v>
      </c>
      <c r="E7" s="279">
        <v>0</v>
      </c>
      <c r="F7" s="280">
        <v>0</v>
      </c>
      <c r="G7" s="281">
        <v>0</v>
      </c>
      <c r="H7" s="279">
        <v>0</v>
      </c>
      <c r="I7" s="280">
        <v>0</v>
      </c>
      <c r="J7" s="281">
        <v>0</v>
      </c>
      <c r="K7" s="279">
        <v>0</v>
      </c>
      <c r="L7" s="280">
        <v>0</v>
      </c>
      <c r="M7" s="281">
        <v>0</v>
      </c>
      <c r="N7" s="149">
        <f>SUM(B7:M7)</f>
        <v>1893.8674809999998</v>
      </c>
      <c r="P7" s="38"/>
      <c r="Q7" s="101"/>
      <c r="R7" s="101"/>
      <c r="S7" s="101"/>
      <c r="T7" s="101"/>
      <c r="U7" s="96"/>
    </row>
    <row r="8" spans="1:21" x14ac:dyDescent="0.2">
      <c r="A8" s="127" t="s">
        <v>99</v>
      </c>
      <c r="B8" s="217">
        <v>1025.0249240000003</v>
      </c>
      <c r="C8" s="149">
        <v>775.45341900000028</v>
      </c>
      <c r="D8" s="218">
        <v>704.56148500000029</v>
      </c>
      <c r="E8" s="279">
        <v>0</v>
      </c>
      <c r="F8" s="280">
        <v>0</v>
      </c>
      <c r="G8" s="281">
        <v>0</v>
      </c>
      <c r="H8" s="279">
        <v>0</v>
      </c>
      <c r="I8" s="280">
        <v>0</v>
      </c>
      <c r="J8" s="281">
        <v>0</v>
      </c>
      <c r="K8" s="279">
        <v>0</v>
      </c>
      <c r="L8" s="280">
        <v>0</v>
      </c>
      <c r="M8" s="281">
        <v>0</v>
      </c>
      <c r="N8" s="149">
        <f t="shared" ref="N8:N20" si="4">SUM(B8:M8)</f>
        <v>2505.0398280000009</v>
      </c>
      <c r="P8" s="38"/>
      <c r="Q8" s="101"/>
      <c r="R8" s="101"/>
      <c r="S8" s="101"/>
      <c r="T8" s="101"/>
      <c r="U8" s="96"/>
    </row>
    <row r="9" spans="1:21" x14ac:dyDescent="0.2">
      <c r="A9" s="127" t="s">
        <v>100</v>
      </c>
      <c r="B9" s="217">
        <v>1124.7276290000002</v>
      </c>
      <c r="C9" s="149">
        <v>860.58736400000032</v>
      </c>
      <c r="D9" s="218">
        <v>666.5553649999996</v>
      </c>
      <c r="E9" s="279">
        <v>0</v>
      </c>
      <c r="F9" s="280">
        <v>0</v>
      </c>
      <c r="G9" s="281">
        <v>0</v>
      </c>
      <c r="H9" s="279">
        <v>0</v>
      </c>
      <c r="I9" s="280">
        <v>0</v>
      </c>
      <c r="J9" s="281">
        <v>0</v>
      </c>
      <c r="K9" s="279">
        <v>0</v>
      </c>
      <c r="L9" s="280">
        <v>0</v>
      </c>
      <c r="M9" s="281">
        <v>0</v>
      </c>
      <c r="N9" s="149">
        <f t="shared" si="4"/>
        <v>2651.8703580000001</v>
      </c>
      <c r="P9" s="38"/>
      <c r="Q9" s="101"/>
      <c r="R9" s="101"/>
      <c r="S9" s="101"/>
      <c r="T9" s="101"/>
      <c r="U9" s="96"/>
    </row>
    <row r="10" spans="1:21" x14ac:dyDescent="0.2">
      <c r="A10" s="127" t="s">
        <v>101</v>
      </c>
      <c r="B10" s="217">
        <v>759.29331900000011</v>
      </c>
      <c r="C10" s="149">
        <v>594.57586499999991</v>
      </c>
      <c r="D10" s="218">
        <v>572.28532099999995</v>
      </c>
      <c r="E10" s="279">
        <v>0</v>
      </c>
      <c r="F10" s="280">
        <v>0</v>
      </c>
      <c r="G10" s="281">
        <v>0</v>
      </c>
      <c r="H10" s="279">
        <v>0</v>
      </c>
      <c r="I10" s="280">
        <v>0</v>
      </c>
      <c r="J10" s="281">
        <v>0</v>
      </c>
      <c r="K10" s="279">
        <v>0</v>
      </c>
      <c r="L10" s="280">
        <v>0</v>
      </c>
      <c r="M10" s="281">
        <v>0</v>
      </c>
      <c r="N10" s="149">
        <f t="shared" si="4"/>
        <v>1926.154505</v>
      </c>
      <c r="P10" s="38"/>
      <c r="Q10" s="101"/>
      <c r="R10" s="101"/>
      <c r="S10" s="101"/>
      <c r="T10" s="101"/>
      <c r="U10" s="96"/>
    </row>
    <row r="11" spans="1:21" x14ac:dyDescent="0.2">
      <c r="A11" s="127" t="s">
        <v>127</v>
      </c>
      <c r="B11" s="217">
        <v>524.7685570000001</v>
      </c>
      <c r="C11" s="149">
        <v>401.50210200000009</v>
      </c>
      <c r="D11" s="218">
        <v>349.49798099999992</v>
      </c>
      <c r="E11" s="279">
        <v>0</v>
      </c>
      <c r="F11" s="280">
        <v>0</v>
      </c>
      <c r="G11" s="281">
        <v>0</v>
      </c>
      <c r="H11" s="279">
        <v>0</v>
      </c>
      <c r="I11" s="280">
        <v>0</v>
      </c>
      <c r="J11" s="281">
        <v>0</v>
      </c>
      <c r="K11" s="279">
        <v>0</v>
      </c>
      <c r="L11" s="280">
        <v>0</v>
      </c>
      <c r="M11" s="281">
        <v>0</v>
      </c>
      <c r="N11" s="149">
        <f t="shared" si="4"/>
        <v>1275.7686400000002</v>
      </c>
      <c r="P11" s="38"/>
      <c r="Q11" s="101"/>
      <c r="R11" s="101"/>
      <c r="S11" s="101"/>
      <c r="T11" s="101"/>
      <c r="U11" s="96"/>
    </row>
    <row r="12" spans="1:21" x14ac:dyDescent="0.2">
      <c r="A12" s="127" t="s">
        <v>102</v>
      </c>
      <c r="B12" s="217">
        <v>629.72361899999999</v>
      </c>
      <c r="C12" s="149">
        <v>431.31327100000004</v>
      </c>
      <c r="D12" s="218">
        <v>370.52575000000007</v>
      </c>
      <c r="E12" s="279">
        <v>0</v>
      </c>
      <c r="F12" s="280">
        <v>0</v>
      </c>
      <c r="G12" s="281">
        <v>0</v>
      </c>
      <c r="H12" s="279">
        <v>0</v>
      </c>
      <c r="I12" s="280">
        <v>0</v>
      </c>
      <c r="J12" s="281">
        <v>0</v>
      </c>
      <c r="K12" s="279">
        <v>0</v>
      </c>
      <c r="L12" s="280">
        <v>0</v>
      </c>
      <c r="M12" s="281">
        <v>0</v>
      </c>
      <c r="N12" s="149">
        <f t="shared" si="4"/>
        <v>1431.5626400000001</v>
      </c>
      <c r="P12" s="38"/>
      <c r="Q12" s="101"/>
      <c r="R12" s="101"/>
      <c r="S12" s="101"/>
      <c r="T12" s="101"/>
      <c r="U12" s="96"/>
    </row>
    <row r="13" spans="1:21" x14ac:dyDescent="0.2">
      <c r="A13" s="127" t="s">
        <v>103</v>
      </c>
      <c r="B13" s="217">
        <v>347.83967499999994</v>
      </c>
      <c r="C13" s="149">
        <v>267.901027</v>
      </c>
      <c r="D13" s="218">
        <v>223.16420700000006</v>
      </c>
      <c r="E13" s="279">
        <v>0</v>
      </c>
      <c r="F13" s="280">
        <v>0</v>
      </c>
      <c r="G13" s="281">
        <v>0</v>
      </c>
      <c r="H13" s="279">
        <v>0</v>
      </c>
      <c r="I13" s="280">
        <v>0</v>
      </c>
      <c r="J13" s="281">
        <v>0</v>
      </c>
      <c r="K13" s="279">
        <v>0</v>
      </c>
      <c r="L13" s="280">
        <v>0</v>
      </c>
      <c r="M13" s="281">
        <v>0</v>
      </c>
      <c r="N13" s="149">
        <f t="shared" si="4"/>
        <v>838.90490899999998</v>
      </c>
      <c r="P13" s="38"/>
      <c r="Q13" s="101"/>
      <c r="R13" s="101"/>
      <c r="S13" s="101"/>
      <c r="T13" s="101"/>
      <c r="U13" s="96"/>
    </row>
    <row r="14" spans="1:21" x14ac:dyDescent="0.2">
      <c r="A14" s="127" t="s">
        <v>104</v>
      </c>
      <c r="B14" s="217">
        <v>3017.5707670000002</v>
      </c>
      <c r="C14" s="149">
        <v>2516.2481489999986</v>
      </c>
      <c r="D14" s="218">
        <v>2136.8272609999995</v>
      </c>
      <c r="E14" s="279">
        <v>0</v>
      </c>
      <c r="F14" s="280">
        <v>0</v>
      </c>
      <c r="G14" s="281">
        <v>0</v>
      </c>
      <c r="H14" s="279">
        <v>0</v>
      </c>
      <c r="I14" s="280">
        <v>0</v>
      </c>
      <c r="J14" s="281">
        <v>0</v>
      </c>
      <c r="K14" s="279">
        <v>0</v>
      </c>
      <c r="L14" s="280">
        <v>0</v>
      </c>
      <c r="M14" s="281">
        <v>0</v>
      </c>
      <c r="N14" s="149">
        <f t="shared" si="4"/>
        <v>7670.6461769999978</v>
      </c>
      <c r="P14" s="38"/>
      <c r="Q14" s="101"/>
      <c r="R14" s="101"/>
      <c r="S14" s="101"/>
      <c r="T14" s="101"/>
      <c r="U14" s="110"/>
    </row>
    <row r="15" spans="1:21" x14ac:dyDescent="0.2">
      <c r="A15" s="127" t="s">
        <v>105</v>
      </c>
      <c r="B15" s="217">
        <v>819.81661200000019</v>
      </c>
      <c r="C15" s="149">
        <v>640.34745099999986</v>
      </c>
      <c r="D15" s="218">
        <v>473.08589400000011</v>
      </c>
      <c r="E15" s="279">
        <v>0</v>
      </c>
      <c r="F15" s="280">
        <v>0</v>
      </c>
      <c r="G15" s="281">
        <v>0</v>
      </c>
      <c r="H15" s="279">
        <v>0</v>
      </c>
      <c r="I15" s="280">
        <v>0</v>
      </c>
      <c r="J15" s="281">
        <v>0</v>
      </c>
      <c r="K15" s="279">
        <v>0</v>
      </c>
      <c r="L15" s="280">
        <v>0</v>
      </c>
      <c r="M15" s="281">
        <v>0</v>
      </c>
      <c r="N15" s="149">
        <f t="shared" si="4"/>
        <v>1933.2499570000002</v>
      </c>
      <c r="P15" s="38"/>
      <c r="Q15" s="101"/>
      <c r="R15" s="101"/>
      <c r="S15" s="101"/>
      <c r="T15" s="101"/>
      <c r="U15" s="96"/>
    </row>
    <row r="16" spans="1:21" x14ac:dyDescent="0.2">
      <c r="A16" s="127" t="s">
        <v>106</v>
      </c>
      <c r="B16" s="217">
        <v>976.29183099999966</v>
      </c>
      <c r="C16" s="149">
        <v>776.04789499999993</v>
      </c>
      <c r="D16" s="218">
        <v>637.44734800000003</v>
      </c>
      <c r="E16" s="279">
        <v>0</v>
      </c>
      <c r="F16" s="280">
        <v>0</v>
      </c>
      <c r="G16" s="281">
        <v>0</v>
      </c>
      <c r="H16" s="279">
        <v>0</v>
      </c>
      <c r="I16" s="280">
        <v>0</v>
      </c>
      <c r="J16" s="281">
        <v>0</v>
      </c>
      <c r="K16" s="279">
        <v>0</v>
      </c>
      <c r="L16" s="280">
        <v>0</v>
      </c>
      <c r="M16" s="281">
        <v>0</v>
      </c>
      <c r="N16" s="149">
        <f t="shared" si="4"/>
        <v>2389.7870739999998</v>
      </c>
      <c r="P16" s="38"/>
      <c r="Q16" s="101"/>
      <c r="R16" s="101"/>
      <c r="S16" s="101"/>
      <c r="T16" s="101"/>
      <c r="U16" s="96"/>
    </row>
    <row r="17" spans="1:21" x14ac:dyDescent="0.2">
      <c r="A17" s="127" t="s">
        <v>107</v>
      </c>
      <c r="B17" s="217">
        <v>887.49202199999979</v>
      </c>
      <c r="C17" s="149">
        <v>664.93649600000037</v>
      </c>
      <c r="D17" s="218">
        <v>591.27474099999984</v>
      </c>
      <c r="E17" s="279">
        <v>0</v>
      </c>
      <c r="F17" s="280">
        <v>0</v>
      </c>
      <c r="G17" s="281">
        <v>0</v>
      </c>
      <c r="H17" s="279">
        <v>0</v>
      </c>
      <c r="I17" s="280">
        <v>0</v>
      </c>
      <c r="J17" s="281">
        <v>0</v>
      </c>
      <c r="K17" s="279">
        <v>0</v>
      </c>
      <c r="L17" s="280">
        <v>0</v>
      </c>
      <c r="M17" s="281">
        <v>0</v>
      </c>
      <c r="N17" s="149">
        <f t="shared" si="4"/>
        <v>2143.7032589999999</v>
      </c>
      <c r="P17" s="38"/>
      <c r="Q17" s="101"/>
      <c r="R17" s="101"/>
      <c r="S17" s="101"/>
      <c r="T17" s="101"/>
      <c r="U17" s="96"/>
    </row>
    <row r="18" spans="1:21" x14ac:dyDescent="0.2">
      <c r="A18" s="127" t="s">
        <v>108</v>
      </c>
      <c r="B18" s="217">
        <v>3572.5043749999991</v>
      </c>
      <c r="C18" s="149">
        <v>2654.5389490000011</v>
      </c>
      <c r="D18" s="218">
        <v>2310.6759860000002</v>
      </c>
      <c r="E18" s="279">
        <v>0</v>
      </c>
      <c r="F18" s="280">
        <v>0</v>
      </c>
      <c r="G18" s="281">
        <v>0</v>
      </c>
      <c r="H18" s="279">
        <v>0</v>
      </c>
      <c r="I18" s="280">
        <v>0</v>
      </c>
      <c r="J18" s="281">
        <v>0</v>
      </c>
      <c r="K18" s="279">
        <v>0</v>
      </c>
      <c r="L18" s="280">
        <v>0</v>
      </c>
      <c r="M18" s="281">
        <v>0</v>
      </c>
      <c r="N18" s="149">
        <f t="shared" si="4"/>
        <v>8537.7193100000004</v>
      </c>
      <c r="P18" s="38"/>
      <c r="Q18" s="101"/>
      <c r="R18" s="101"/>
      <c r="S18" s="101"/>
      <c r="T18" s="101"/>
      <c r="U18" s="96"/>
    </row>
    <row r="19" spans="1:21" x14ac:dyDescent="0.2">
      <c r="A19" s="127" t="s">
        <v>109</v>
      </c>
      <c r="B19" s="217">
        <v>3666.3770609999988</v>
      </c>
      <c r="C19" s="149">
        <v>2961.1424089999996</v>
      </c>
      <c r="D19" s="218">
        <v>2945.4582370000012</v>
      </c>
      <c r="E19" s="279">
        <v>0</v>
      </c>
      <c r="F19" s="280">
        <v>0</v>
      </c>
      <c r="G19" s="281">
        <v>0</v>
      </c>
      <c r="H19" s="279">
        <v>0</v>
      </c>
      <c r="I19" s="280">
        <v>0</v>
      </c>
      <c r="J19" s="281">
        <v>0</v>
      </c>
      <c r="K19" s="279">
        <v>0</v>
      </c>
      <c r="L19" s="280">
        <v>0</v>
      </c>
      <c r="M19" s="281">
        <v>0</v>
      </c>
      <c r="N19" s="149">
        <f t="shared" si="4"/>
        <v>9572.977707</v>
      </c>
      <c r="P19" s="38"/>
      <c r="Q19" s="101"/>
      <c r="R19" s="101"/>
      <c r="S19" s="101"/>
      <c r="T19" s="101"/>
      <c r="U19" s="110"/>
    </row>
    <row r="20" spans="1:21" x14ac:dyDescent="0.2">
      <c r="A20" s="127" t="s">
        <v>110</v>
      </c>
      <c r="B20" s="217">
        <v>877.27995700000031</v>
      </c>
      <c r="C20" s="149">
        <v>710.4139990000001</v>
      </c>
      <c r="D20" s="218">
        <v>596.46288099999981</v>
      </c>
      <c r="E20" s="279">
        <v>0</v>
      </c>
      <c r="F20" s="280">
        <v>0</v>
      </c>
      <c r="G20" s="281">
        <v>0</v>
      </c>
      <c r="H20" s="279">
        <v>0</v>
      </c>
      <c r="I20" s="280">
        <v>0</v>
      </c>
      <c r="J20" s="281">
        <v>0</v>
      </c>
      <c r="K20" s="279">
        <v>0</v>
      </c>
      <c r="L20" s="280">
        <v>0</v>
      </c>
      <c r="M20" s="281">
        <v>0</v>
      </c>
      <c r="N20" s="149">
        <f t="shared" si="4"/>
        <v>2184.1568370000005</v>
      </c>
      <c r="P20" s="38"/>
      <c r="Q20" s="101"/>
      <c r="R20" s="101"/>
      <c r="S20" s="101"/>
      <c r="T20" s="101"/>
      <c r="U20" s="96"/>
    </row>
    <row r="21" spans="1:21" x14ac:dyDescent="0.2">
      <c r="A21" s="4"/>
      <c r="N21" s="3"/>
      <c r="P21" s="104"/>
      <c r="Q21" s="104"/>
      <c r="R21" s="104"/>
      <c r="S21" s="104"/>
      <c r="T21" s="104"/>
      <c r="U21" s="109"/>
    </row>
    <row r="22" spans="1:21" x14ac:dyDescent="0.2">
      <c r="A22" s="10" t="s">
        <v>128</v>
      </c>
      <c r="B22" s="23">
        <v>1893.8674809999998</v>
      </c>
      <c r="Q22" s="101"/>
      <c r="R22" s="101"/>
      <c r="S22" s="101"/>
      <c r="U22" s="96"/>
    </row>
    <row r="23" spans="1:21" x14ac:dyDescent="0.2">
      <c r="A23" s="10" t="s">
        <v>99</v>
      </c>
      <c r="B23" s="23">
        <v>2505.0398280000009</v>
      </c>
      <c r="U23" s="108"/>
    </row>
    <row r="24" spans="1:21" x14ac:dyDescent="0.2">
      <c r="A24" s="10" t="s">
        <v>100</v>
      </c>
      <c r="B24" s="23">
        <v>2651.8703580000001</v>
      </c>
    </row>
    <row r="25" spans="1:21" x14ac:dyDescent="0.2">
      <c r="A25" s="10" t="s">
        <v>101</v>
      </c>
      <c r="B25" s="23">
        <v>1926.154505</v>
      </c>
    </row>
    <row r="26" spans="1:21" x14ac:dyDescent="0.2">
      <c r="A26" s="10" t="s">
        <v>127</v>
      </c>
      <c r="B26" s="23">
        <v>1275.7686400000002</v>
      </c>
    </row>
    <row r="27" spans="1:21" x14ac:dyDescent="0.2">
      <c r="A27" s="10" t="s">
        <v>102</v>
      </c>
      <c r="B27" s="23">
        <v>1431.5626400000001</v>
      </c>
    </row>
    <row r="28" spans="1:21" x14ac:dyDescent="0.2">
      <c r="A28" s="10" t="s">
        <v>103</v>
      </c>
      <c r="B28" s="23">
        <v>838.90490899999998</v>
      </c>
    </row>
    <row r="29" spans="1:21" x14ac:dyDescent="0.2">
      <c r="A29" s="10" t="s">
        <v>104</v>
      </c>
      <c r="B29" s="23">
        <v>7670.6461769999978</v>
      </c>
    </row>
    <row r="30" spans="1:21" x14ac:dyDescent="0.2">
      <c r="A30" s="10" t="s">
        <v>105</v>
      </c>
      <c r="B30" s="23">
        <v>1933.2499570000002</v>
      </c>
    </row>
    <row r="31" spans="1:21" x14ac:dyDescent="0.2">
      <c r="A31" s="10" t="s">
        <v>106</v>
      </c>
      <c r="B31" s="23">
        <v>2389.7870739999998</v>
      </c>
    </row>
    <row r="32" spans="1:21" x14ac:dyDescent="0.2">
      <c r="A32" s="10" t="s">
        <v>107</v>
      </c>
      <c r="B32" s="23">
        <v>2143.7032589999999</v>
      </c>
    </row>
    <row r="33" spans="1:2" x14ac:dyDescent="0.2">
      <c r="A33" s="10" t="s">
        <v>108</v>
      </c>
      <c r="B33" s="23">
        <v>8537.7193100000004</v>
      </c>
    </row>
    <row r="34" spans="1:2" x14ac:dyDescent="0.2">
      <c r="A34" s="10" t="s">
        <v>109</v>
      </c>
      <c r="B34" s="23">
        <v>9572.977707</v>
      </c>
    </row>
    <row r="35" spans="1:2" x14ac:dyDescent="0.2">
      <c r="A35" s="10" t="s">
        <v>110</v>
      </c>
      <c r="B35" s="23">
        <v>2184.1568370000005</v>
      </c>
    </row>
  </sheetData>
  <sortState xmlns:xlrd2="http://schemas.microsoft.com/office/spreadsheetml/2017/richdata2" ref="A7:N20">
    <sortCondition ref="A7"/>
  </sortState>
  <mergeCells count="11">
    <mergeCell ref="N5:N6"/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4"/>
  <dimension ref="A1:U42"/>
  <sheetViews>
    <sheetView showGridLines="0" zoomScaleNormal="100" zoomScaleSheetLayoutView="85" workbookViewId="0">
      <selection activeCell="S22" sqref="S22"/>
    </sheetView>
  </sheetViews>
  <sheetFormatPr defaultColWidth="9.140625" defaultRowHeight="12.75" x14ac:dyDescent="0.2"/>
  <cols>
    <col min="1" max="1" width="30.85546875" style="2" customWidth="1"/>
    <col min="2" max="15" width="7.42578125" style="2" customWidth="1"/>
    <col min="16" max="16" width="9.140625" style="2" customWidth="1"/>
    <col min="17" max="16384" width="9.140625" style="2"/>
  </cols>
  <sheetData>
    <row r="1" spans="1:21" s="60" customFormat="1" ht="18" x14ac:dyDescent="0.25">
      <c r="A1" s="185" t="s">
        <v>328</v>
      </c>
      <c r="B1" s="21"/>
      <c r="C1" s="21"/>
      <c r="D1" s="21"/>
      <c r="E1" s="21"/>
      <c r="G1" s="21"/>
      <c r="H1" s="21"/>
      <c r="I1" s="21"/>
      <c r="J1" s="21"/>
      <c r="K1" s="21"/>
      <c r="L1" s="21"/>
      <c r="M1" s="21"/>
      <c r="N1" s="21"/>
      <c r="P1" s="188" t="str">
        <f>'3'!N1</f>
        <v>IV. čtvrtletí 2023</v>
      </c>
    </row>
    <row r="2" spans="1:21" s="7" customFormat="1" ht="6" customHeight="1" x14ac:dyDescent="0.2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21" s="7" customFormat="1" ht="12" customHeight="1" x14ac:dyDescent="0.2">
      <c r="A3" s="171">
        <v>2026</v>
      </c>
      <c r="B3" s="157" t="s">
        <v>85</v>
      </c>
      <c r="C3" s="157" t="s">
        <v>76</v>
      </c>
      <c r="D3" s="157" t="s">
        <v>77</v>
      </c>
      <c r="E3" s="157" t="s">
        <v>78</v>
      </c>
      <c r="F3" s="157" t="s">
        <v>88</v>
      </c>
      <c r="G3" s="157" t="s">
        <v>79</v>
      </c>
      <c r="H3" s="157" t="s">
        <v>80</v>
      </c>
      <c r="I3" s="157" t="s">
        <v>81</v>
      </c>
      <c r="J3" s="157" t="s">
        <v>82</v>
      </c>
      <c r="K3" s="157" t="s">
        <v>83</v>
      </c>
      <c r="L3" s="157" t="s">
        <v>84</v>
      </c>
      <c r="M3" s="157" t="s">
        <v>86</v>
      </c>
      <c r="N3" s="157" t="s">
        <v>87</v>
      </c>
      <c r="O3" s="157" t="s">
        <v>89</v>
      </c>
      <c r="P3" s="157" t="s">
        <v>7</v>
      </c>
    </row>
    <row r="4" spans="1:21" s="7" customFormat="1" ht="12" customHeight="1" x14ac:dyDescent="0.2">
      <c r="A4" s="128" t="s">
        <v>59</v>
      </c>
      <c r="B4" s="155">
        <f>SUM(B5:B20)</f>
        <v>1893.8674809999995</v>
      </c>
      <c r="C4" s="155">
        <f>SUM(C5:C20)</f>
        <v>2505.0398279999999</v>
      </c>
      <c r="D4" s="155">
        <f t="shared" ref="D4:P4" si="0">SUM(D5:D20)</f>
        <v>2651.8703579999997</v>
      </c>
      <c r="E4" s="155">
        <f t="shared" si="0"/>
        <v>1926.154505</v>
      </c>
      <c r="F4" s="155">
        <f>SUM(F5:F20)</f>
        <v>1275.7686400000002</v>
      </c>
      <c r="G4" s="155">
        <f t="shared" si="0"/>
        <v>1431.5626399999999</v>
      </c>
      <c r="H4" s="155">
        <f t="shared" si="0"/>
        <v>838.90490899999998</v>
      </c>
      <c r="I4" s="155">
        <f t="shared" si="0"/>
        <v>7670.6461769999987</v>
      </c>
      <c r="J4" s="155">
        <f t="shared" si="0"/>
        <v>1933.2499570000004</v>
      </c>
      <c r="K4" s="155">
        <f t="shared" si="0"/>
        <v>2389.7870740000003</v>
      </c>
      <c r="L4" s="155">
        <f t="shared" si="0"/>
        <v>2143.7032589999999</v>
      </c>
      <c r="M4" s="155">
        <f t="shared" si="0"/>
        <v>8537.7193100000004</v>
      </c>
      <c r="N4" s="155">
        <f t="shared" si="0"/>
        <v>9572.977707</v>
      </c>
      <c r="O4" s="155">
        <f t="shared" si="0"/>
        <v>2184.1568370000005</v>
      </c>
      <c r="P4" s="155">
        <f t="shared" si="0"/>
        <v>46955.408682000001</v>
      </c>
    </row>
    <row r="5" spans="1:21" s="7" customFormat="1" ht="12" customHeight="1" x14ac:dyDescent="0.2">
      <c r="A5" s="127" t="s">
        <v>40</v>
      </c>
      <c r="B5" s="156">
        <v>0</v>
      </c>
      <c r="C5" s="156">
        <v>935.26072499999998</v>
      </c>
      <c r="D5" s="156">
        <v>297.36750999999998</v>
      </c>
      <c r="E5" s="156">
        <v>150.37092000000001</v>
      </c>
      <c r="F5" s="156">
        <v>508.22640999999999</v>
      </c>
      <c r="G5" s="156">
        <v>336.43105299999996</v>
      </c>
      <c r="H5" s="156">
        <v>3.4858380000000002</v>
      </c>
      <c r="I5" s="156">
        <v>1571.5654069999994</v>
      </c>
      <c r="J5" s="156">
        <v>38.966146000000009</v>
      </c>
      <c r="K5" s="156">
        <v>57.075077999999991</v>
      </c>
      <c r="L5" s="156">
        <v>460.917439</v>
      </c>
      <c r="M5" s="156">
        <v>811.85116300000016</v>
      </c>
      <c r="N5" s="156">
        <v>2571.5199810000004</v>
      </c>
      <c r="O5" s="156">
        <v>329.87733100000003</v>
      </c>
      <c r="P5" s="156">
        <f>SUM(B5:O5)</f>
        <v>8072.9150010000003</v>
      </c>
      <c r="R5" s="8"/>
      <c r="S5" s="98"/>
      <c r="T5" s="98"/>
    </row>
    <row r="6" spans="1:21" s="7" customFormat="1" ht="12" customHeight="1" x14ac:dyDescent="0.2">
      <c r="A6" s="127" t="s">
        <v>39</v>
      </c>
      <c r="B6" s="156">
        <v>37.500999999999998</v>
      </c>
      <c r="C6" s="156">
        <v>117.17110500000004</v>
      </c>
      <c r="D6" s="156">
        <v>92.384952000000027</v>
      </c>
      <c r="E6" s="156">
        <v>15.101445999999999</v>
      </c>
      <c r="F6" s="156">
        <v>180.70126900000008</v>
      </c>
      <c r="G6" s="156">
        <v>116.3746079999999</v>
      </c>
      <c r="H6" s="156">
        <v>10.622708000000001</v>
      </c>
      <c r="I6" s="156">
        <v>79.371894999999995</v>
      </c>
      <c r="J6" s="156">
        <v>97.166876000000002</v>
      </c>
      <c r="K6" s="156">
        <v>115.42439700000007</v>
      </c>
      <c r="L6" s="156">
        <v>103.99901699999998</v>
      </c>
      <c r="M6" s="156">
        <v>133.45090599999997</v>
      </c>
      <c r="N6" s="156">
        <v>26.101588999999997</v>
      </c>
      <c r="O6" s="156">
        <v>46.670923000000009</v>
      </c>
      <c r="P6" s="156">
        <f t="shared" ref="P6:P20" si="1">SUM(B6:O6)</f>
        <v>1172.0426910000001</v>
      </c>
      <c r="R6" s="8"/>
      <c r="S6" s="98"/>
      <c r="T6" s="98"/>
    </row>
    <row r="7" spans="1:21" s="7" customFormat="1" ht="12" customHeight="1" x14ac:dyDescent="0.2">
      <c r="A7" s="127" t="s">
        <v>38</v>
      </c>
      <c r="B7" s="156">
        <v>0</v>
      </c>
      <c r="C7" s="156">
        <v>0</v>
      </c>
      <c r="D7" s="156">
        <v>9.9150000000000002E-2</v>
      </c>
      <c r="E7" s="156">
        <v>0</v>
      </c>
      <c r="F7" s="156">
        <v>0</v>
      </c>
      <c r="G7" s="156">
        <v>0.39404</v>
      </c>
      <c r="H7" s="156">
        <v>0</v>
      </c>
      <c r="I7" s="156">
        <v>2755.4332379999996</v>
      </c>
      <c r="J7" s="156">
        <v>0</v>
      </c>
      <c r="K7" s="156">
        <v>0</v>
      </c>
      <c r="L7" s="156">
        <v>0</v>
      </c>
      <c r="M7" s="156">
        <v>0</v>
      </c>
      <c r="N7" s="156">
        <v>1.6669200000000002</v>
      </c>
      <c r="O7" s="156">
        <v>51.41122</v>
      </c>
      <c r="P7" s="156">
        <f t="shared" si="1"/>
        <v>2809.0045679999998</v>
      </c>
      <c r="R7" s="8"/>
      <c r="S7" s="98"/>
      <c r="T7" s="98"/>
    </row>
    <row r="8" spans="1:21" s="7" customFormat="1" ht="12" customHeight="1" x14ac:dyDescent="0.2">
      <c r="A8" s="127" t="s">
        <v>60</v>
      </c>
      <c r="B8" s="156">
        <v>0</v>
      </c>
      <c r="C8" s="156">
        <v>2.2230000000000001E-3</v>
      </c>
      <c r="D8" s="156">
        <v>1.123</v>
      </c>
      <c r="E8" s="156">
        <v>1.58E-3</v>
      </c>
      <c r="F8" s="156">
        <v>0.16354999999999997</v>
      </c>
      <c r="G8" s="156">
        <v>7.4499999999999997E-2</v>
      </c>
      <c r="H8" s="156">
        <v>1.8403</v>
      </c>
      <c r="I8" s="156">
        <v>0</v>
      </c>
      <c r="J8" s="156">
        <v>0</v>
      </c>
      <c r="K8" s="156">
        <v>1.8971500000000001</v>
      </c>
      <c r="L8" s="156">
        <v>1.09474</v>
      </c>
      <c r="M8" s="156">
        <v>3.1970330000000002</v>
      </c>
      <c r="N8" s="156">
        <v>0.27118499999999995</v>
      </c>
      <c r="O8" s="156">
        <v>0</v>
      </c>
      <c r="P8" s="156">
        <f t="shared" si="1"/>
        <v>9.6652609999999992</v>
      </c>
      <c r="T8" s="8"/>
    </row>
    <row r="9" spans="1:21" s="7" customFormat="1" ht="12" customHeight="1" x14ac:dyDescent="0.2">
      <c r="A9" s="127" t="s">
        <v>61</v>
      </c>
      <c r="B9" s="156">
        <v>4.7736599999999996</v>
      </c>
      <c r="C9" s="156">
        <v>0</v>
      </c>
      <c r="D9" s="156">
        <v>8.5000000000000006E-2</v>
      </c>
      <c r="E9" s="156">
        <v>0.53568900000000008</v>
      </c>
      <c r="F9" s="156">
        <v>1.3792800000000001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0.92800000000000005</v>
      </c>
      <c r="M9" s="156">
        <v>0</v>
      </c>
      <c r="N9" s="156">
        <v>1.1365399999999999</v>
      </c>
      <c r="O9" s="156">
        <v>0</v>
      </c>
      <c r="P9" s="156">
        <f t="shared" si="1"/>
        <v>8.8381689999999988</v>
      </c>
      <c r="T9" s="8"/>
    </row>
    <row r="10" spans="1:21" s="7" customFormat="1" ht="12" customHeight="1" x14ac:dyDescent="0.2">
      <c r="A10" s="127" t="s">
        <v>62</v>
      </c>
      <c r="B10" s="156">
        <v>0</v>
      </c>
      <c r="C10" s="156">
        <v>0</v>
      </c>
      <c r="D10" s="156">
        <v>0</v>
      </c>
      <c r="E10" s="156">
        <v>8.7001000000000009E-2</v>
      </c>
      <c r="F10" s="156">
        <v>2.29E-2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1.0999999999999999E-2</v>
      </c>
      <c r="O10" s="156">
        <v>0</v>
      </c>
      <c r="P10" s="156">
        <f t="shared" si="1"/>
        <v>0.12090100000000001</v>
      </c>
      <c r="T10" s="8"/>
      <c r="U10" s="8"/>
    </row>
    <row r="11" spans="1:21" s="7" customFormat="1" ht="12" customHeight="1" x14ac:dyDescent="0.2">
      <c r="A11" s="127" t="s">
        <v>37</v>
      </c>
      <c r="B11" s="156">
        <v>0</v>
      </c>
      <c r="C11" s="156">
        <v>633.74718500000006</v>
      </c>
      <c r="D11" s="156">
        <v>10.138350000000001</v>
      </c>
      <c r="E11" s="156">
        <v>1275.1428349999999</v>
      </c>
      <c r="F11" s="156">
        <v>168.948432</v>
      </c>
      <c r="G11" s="156">
        <v>379.97840000000002</v>
      </c>
      <c r="H11" s="156">
        <v>28.961554</v>
      </c>
      <c r="I11" s="156">
        <v>155.72875200000001</v>
      </c>
      <c r="J11" s="156">
        <v>648.19881900000019</v>
      </c>
      <c r="K11" s="156">
        <v>1982.467396</v>
      </c>
      <c r="L11" s="156">
        <v>1189.9430559999998</v>
      </c>
      <c r="M11" s="156">
        <v>4918.931657000001</v>
      </c>
      <c r="N11" s="156">
        <v>5922.7505209999999</v>
      </c>
      <c r="O11" s="156">
        <v>623.94305499999996</v>
      </c>
      <c r="P11" s="156">
        <f t="shared" si="1"/>
        <v>17938.880012000001</v>
      </c>
      <c r="R11" s="8"/>
      <c r="S11" s="98"/>
      <c r="T11" s="98"/>
    </row>
    <row r="12" spans="1:21" s="7" customFormat="1" ht="12" customHeight="1" x14ac:dyDescent="0.2">
      <c r="A12" s="127" t="s">
        <v>72</v>
      </c>
      <c r="B12" s="156">
        <v>0</v>
      </c>
      <c r="C12" s="156">
        <v>506.43299999999999</v>
      </c>
      <c r="D12" s="156">
        <v>0</v>
      </c>
      <c r="E12" s="156">
        <v>0</v>
      </c>
      <c r="F12" s="156">
        <v>121.154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f t="shared" si="1"/>
        <v>627.58699999999999</v>
      </c>
      <c r="T12" s="8"/>
    </row>
    <row r="13" spans="1:21" s="7" customFormat="1" ht="12" customHeight="1" x14ac:dyDescent="0.2">
      <c r="A13" s="127" t="s">
        <v>36</v>
      </c>
      <c r="B13" s="156">
        <v>0</v>
      </c>
      <c r="C13" s="156">
        <v>0</v>
      </c>
      <c r="D13" s="156">
        <v>0</v>
      </c>
      <c r="E13" s="156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f t="shared" si="1"/>
        <v>0</v>
      </c>
      <c r="T13" s="8"/>
    </row>
    <row r="14" spans="1:21" s="7" customFormat="1" ht="12" customHeight="1" x14ac:dyDescent="0.2">
      <c r="A14" s="127" t="s">
        <v>35</v>
      </c>
      <c r="B14" s="156">
        <v>0</v>
      </c>
      <c r="C14" s="156">
        <v>0</v>
      </c>
      <c r="D14" s="156">
        <v>28.055515000000003</v>
      </c>
      <c r="E14" s="156">
        <v>4.0859000000000005</v>
      </c>
      <c r="F14" s="156">
        <v>5.5979999999999999</v>
      </c>
      <c r="G14" s="156">
        <v>0</v>
      </c>
      <c r="H14" s="156">
        <v>2.8980999999999999</v>
      </c>
      <c r="I14" s="156">
        <v>412.60018000000002</v>
      </c>
      <c r="J14" s="156">
        <v>175.20211699999999</v>
      </c>
      <c r="K14" s="156">
        <v>39.33</v>
      </c>
      <c r="L14" s="156">
        <v>0</v>
      </c>
      <c r="M14" s="156">
        <v>601.5</v>
      </c>
      <c r="N14" s="156">
        <v>335.13997999999998</v>
      </c>
      <c r="O14" s="156">
        <v>105.008</v>
      </c>
      <c r="P14" s="156">
        <f t="shared" si="1"/>
        <v>1709.417792</v>
      </c>
      <c r="T14" s="8"/>
    </row>
    <row r="15" spans="1:21" s="7" customFormat="1" ht="12" customHeight="1" x14ac:dyDescent="0.2">
      <c r="A15" s="127" t="s">
        <v>34</v>
      </c>
      <c r="B15" s="156">
        <v>0</v>
      </c>
      <c r="C15" s="156">
        <v>0</v>
      </c>
      <c r="D15" s="156">
        <v>0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10.610719</v>
      </c>
      <c r="N15" s="156">
        <v>0</v>
      </c>
      <c r="O15" s="156">
        <v>103.636</v>
      </c>
      <c r="P15" s="156">
        <f t="shared" si="1"/>
        <v>114.246719</v>
      </c>
      <c r="T15" s="8"/>
    </row>
    <row r="16" spans="1:21" s="7" customFormat="1" ht="12" customHeight="1" x14ac:dyDescent="0.2">
      <c r="A16" s="127" t="s">
        <v>33</v>
      </c>
      <c r="B16" s="156">
        <v>317.75596999999999</v>
      </c>
      <c r="C16" s="156">
        <v>2.3645419999999997</v>
      </c>
      <c r="D16" s="156">
        <v>452.75900000000001</v>
      </c>
      <c r="E16" s="156">
        <v>0</v>
      </c>
      <c r="F16" s="156">
        <v>4.030513</v>
      </c>
      <c r="G16" s="156">
        <v>0</v>
      </c>
      <c r="H16" s="156">
        <v>198.96448999999998</v>
      </c>
      <c r="I16" s="156">
        <v>44.059070000000006</v>
      </c>
      <c r="J16" s="156">
        <v>127.99315299999999</v>
      </c>
      <c r="K16" s="156">
        <v>0</v>
      </c>
      <c r="L16" s="156">
        <v>104.40917399999999</v>
      </c>
      <c r="M16" s="156">
        <v>25.626999999999999</v>
      </c>
      <c r="N16" s="156">
        <v>0</v>
      </c>
      <c r="O16" s="156">
        <v>15.4117</v>
      </c>
      <c r="P16" s="156">
        <f t="shared" si="1"/>
        <v>1293.3746119999998</v>
      </c>
      <c r="T16" s="8"/>
    </row>
    <row r="17" spans="1:21" s="7" customFormat="1" ht="12" customHeight="1" x14ac:dyDescent="0.2">
      <c r="A17" s="127" t="s">
        <v>32</v>
      </c>
      <c r="B17" s="156">
        <v>0</v>
      </c>
      <c r="C17" s="156">
        <v>2.392468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  <c r="I17" s="156">
        <v>921.75595399999986</v>
      </c>
      <c r="J17" s="156">
        <v>0.34677199999999997</v>
      </c>
      <c r="K17" s="156">
        <v>0</v>
      </c>
      <c r="L17" s="156">
        <v>0</v>
      </c>
      <c r="M17" s="156">
        <v>131.99201000000002</v>
      </c>
      <c r="N17" s="156">
        <v>239.697</v>
      </c>
      <c r="O17" s="156">
        <v>307.69958499999996</v>
      </c>
      <c r="P17" s="156">
        <f t="shared" si="1"/>
        <v>1603.8837889999995</v>
      </c>
      <c r="T17" s="8"/>
      <c r="U17" s="8"/>
    </row>
    <row r="18" spans="1:21" s="7" customFormat="1" ht="12" customHeight="1" x14ac:dyDescent="0.2">
      <c r="A18" s="127" t="s">
        <v>3</v>
      </c>
      <c r="B18" s="156">
        <v>0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2.7689999999999999E-2</v>
      </c>
      <c r="P18" s="156">
        <f t="shared" si="1"/>
        <v>2.7689999999999999E-2</v>
      </c>
      <c r="T18" s="8"/>
    </row>
    <row r="19" spans="1:21" s="7" customFormat="1" ht="12" customHeight="1" x14ac:dyDescent="0.2">
      <c r="A19" s="127" t="s">
        <v>31</v>
      </c>
      <c r="B19" s="156">
        <v>0</v>
      </c>
      <c r="C19" s="156">
        <v>22.403764000000002</v>
      </c>
      <c r="D19" s="156">
        <v>0.21154999999999999</v>
      </c>
      <c r="E19" s="156">
        <v>9.5444000000000001E-2</v>
      </c>
      <c r="F19" s="156">
        <v>0.37456099999999998</v>
      </c>
      <c r="G19" s="156">
        <v>13.403081</v>
      </c>
      <c r="H19" s="156">
        <v>2.9658899999999999</v>
      </c>
      <c r="I19" s="156">
        <v>56.542912999999999</v>
      </c>
      <c r="J19" s="156">
        <v>7.5176750000000006</v>
      </c>
      <c r="K19" s="156">
        <v>0.61602499999999993</v>
      </c>
      <c r="L19" s="156">
        <v>0.43832600000000005</v>
      </c>
      <c r="M19" s="156">
        <v>9.3650859999999998</v>
      </c>
      <c r="N19" s="156">
        <v>1.008386</v>
      </c>
      <c r="O19" s="156">
        <v>0.30328100000000002</v>
      </c>
      <c r="P19" s="156">
        <f t="shared" si="1"/>
        <v>115.245982</v>
      </c>
      <c r="T19" s="8"/>
    </row>
    <row r="20" spans="1:21" s="7" customFormat="1" ht="12" customHeight="1" x14ac:dyDescent="0.2">
      <c r="A20" s="127" t="s">
        <v>30</v>
      </c>
      <c r="B20" s="156">
        <v>1533.8368509999996</v>
      </c>
      <c r="C20" s="156">
        <v>285.26481599999994</v>
      </c>
      <c r="D20" s="156">
        <v>1769.6463309999997</v>
      </c>
      <c r="E20" s="156">
        <v>480.73369000000014</v>
      </c>
      <c r="F20" s="156">
        <v>285.16972500000008</v>
      </c>
      <c r="G20" s="156">
        <v>584.90695799999992</v>
      </c>
      <c r="H20" s="156">
        <v>589.16602899999998</v>
      </c>
      <c r="I20" s="156">
        <v>1673.5887679999992</v>
      </c>
      <c r="J20" s="156">
        <v>837.85839900000019</v>
      </c>
      <c r="K20" s="156">
        <v>192.9770280000001</v>
      </c>
      <c r="L20" s="156">
        <v>281.97350700000004</v>
      </c>
      <c r="M20" s="156">
        <v>1891.1937359999988</v>
      </c>
      <c r="N20" s="156">
        <v>473.67460499999981</v>
      </c>
      <c r="O20" s="156">
        <v>600.16805200000022</v>
      </c>
      <c r="P20" s="156">
        <f t="shared" si="1"/>
        <v>11480.158494999998</v>
      </c>
      <c r="R20" s="8"/>
      <c r="S20" s="98"/>
      <c r="T20" s="98"/>
    </row>
    <row r="21" spans="1:21" s="4" customFormat="1" ht="12" x14ac:dyDescent="0.2">
      <c r="P21" s="3"/>
      <c r="T21" s="98"/>
    </row>
    <row r="22" spans="1:21" s="7" customFormat="1" x14ac:dyDescent="0.2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1"/>
    </row>
    <row r="23" spans="1:21" s="7" customFormat="1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21" s="7" customFormat="1" x14ac:dyDescent="0.2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21" s="7" customFormat="1" x14ac:dyDescent="0.2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21" s="7" customFormat="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S26" s="8"/>
    </row>
    <row r="27" spans="1:21" s="7" customFormat="1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21" s="7" customFormat="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21" s="7" customFormat="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21" s="7" customFormat="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21" s="7" customFormat="1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21" s="7" customFormat="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s="7" customFormat="1" x14ac:dyDescent="0.2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s="7" customFormat="1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s="7" customFormat="1" x14ac:dyDescent="0.2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s="7" customFormat="1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s="7" customFormat="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7" customFormat="1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7" customFormat="1" x14ac:dyDescent="0.2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7" customFormat="1" x14ac:dyDescent="0.2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s="7" customFormat="1" x14ac:dyDescent="0.2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s="7" customForma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30910C169A742B2EA2F6857C7D85D" ma:contentTypeVersion="13" ma:contentTypeDescription="Create a new document." ma:contentTypeScope="" ma:versionID="348c13282ee6afdfb781e834b7895c38">
  <xsd:schema xmlns:xsd="http://www.w3.org/2001/XMLSchema" xmlns:xs="http://www.w3.org/2001/XMLSchema" xmlns:p="http://schemas.microsoft.com/office/2006/metadata/properties" xmlns:ns2="14dc2d1e-e557-46df-b43d-86cdda3daf61" xmlns:ns3="5bf3f6dc-e993-4359-8647-cf971b7e723e" targetNamespace="http://schemas.microsoft.com/office/2006/metadata/properties" ma:root="true" ma:fieldsID="13208d426c497f9b3965c1401757bb05" ns2:_="" ns3:_="">
    <xsd:import namespace="14dc2d1e-e557-46df-b43d-86cdda3daf61"/>
    <xsd:import namespace="5bf3f6dc-e993-4359-8647-cf971b7e7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c2d1e-e557-46df-b43d-86cdda3d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33881d7-4c0e-47fb-8323-9fb0d5f480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f6dc-e993-4359-8647-cf971b7e7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c2d1e-e557-46df-b43d-86cdda3daf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0EE897-94AE-4486-8AC8-0ABA38AD1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c2d1e-e557-46df-b43d-86cdda3daf61"/>
    <ds:schemaRef ds:uri="5bf3f6dc-e993-4359-8647-cf971b7e7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2DD05D-22E0-4019-BE77-DF1C16FC9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C148F3-6171-44C0-BAD6-807D14DBBAAE}">
  <ds:schemaRefs>
    <ds:schemaRef ds:uri="http://schemas.microsoft.com/office/2006/documentManagement/types"/>
    <ds:schemaRef ds:uri="http://schemas.microsoft.com/office/infopath/2007/PartnerControls"/>
    <ds:schemaRef ds:uri="5bf3f6dc-e993-4359-8647-cf971b7e723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4dc2d1e-e557-46df-b43d-86cdda3daf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49</vt:i4>
      </vt:variant>
      <vt:variant>
        <vt:lpstr>Pojmenované oblasti</vt:lpstr>
      </vt:variant>
      <vt:variant>
        <vt:i4>1</vt:i4>
      </vt:variant>
    </vt:vector>
  </HeadingPairs>
  <TitlesOfParts>
    <vt:vector size="50" baseType="lpstr">
      <vt:lpstr>Titulní</vt:lpstr>
      <vt:lpstr>Obsah</vt:lpstr>
      <vt:lpstr>Úvod</vt:lpstr>
      <vt:lpstr>1</vt:lpstr>
      <vt:lpstr>2</vt:lpstr>
      <vt:lpstr>3</vt:lpstr>
      <vt:lpstr>4.1</vt:lpstr>
      <vt:lpstr>4.2</vt:lpstr>
      <vt:lpstr>4.3</vt:lpstr>
      <vt:lpstr>5.1</vt:lpstr>
      <vt:lpstr>5.2</vt:lpstr>
      <vt:lpstr>5.3</vt:lpstr>
      <vt:lpstr>5.4</vt:lpstr>
      <vt:lpstr>6</vt:lpstr>
      <vt:lpstr>7.1</vt:lpstr>
      <vt:lpstr>7.2</vt:lpstr>
      <vt:lpstr>8.1</vt:lpstr>
      <vt:lpstr>8.2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8.3</vt:lpstr>
      <vt:lpstr>8.4</vt:lpstr>
      <vt:lpstr>8.5</vt:lpstr>
      <vt:lpstr>8.6</vt:lpstr>
      <vt:lpstr>8.7</vt:lpstr>
      <vt:lpstr>8.8</vt:lpstr>
      <vt:lpstr>8.9</vt:lpstr>
      <vt:lpstr>8.10</vt:lpstr>
      <vt:lpstr>8.11</vt:lpstr>
      <vt:lpstr>8.12</vt:lpstr>
      <vt:lpstr>8.13</vt:lpstr>
      <vt:lpstr>8.14</vt:lpstr>
      <vt:lpstr>9</vt:lpstr>
      <vt:lpstr>10.1</vt:lpstr>
      <vt:lpstr>10.2</vt:lpstr>
      <vt:lpstr>10.3</vt:lpstr>
      <vt:lpstr>10.4</vt:lpstr>
      <vt:lpstr>10.5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daniel.rosecky@eru.cz</dc:creator>
  <cp:lastModifiedBy>Rosecký Daniel Ing.</cp:lastModifiedBy>
  <cp:lastPrinted>2026-06-23T06:38:45Z</cp:lastPrinted>
  <dcterms:created xsi:type="dcterms:W3CDTF">2006-03-02T11:20:40Z</dcterms:created>
  <dcterms:modified xsi:type="dcterms:W3CDTF">2026-06-26T07:07:07Z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0x01010016E30910C169A742B2EA2F6857C7D85D</vt:lpwstr>
  </property>
</Properties>
</file>