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4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17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8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19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20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1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22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3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4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5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6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27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8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theme/themeOverride2.xml" ContentType="application/vnd.openxmlformats-officedocument.themeOverride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drawings/drawing29.xml" ContentType="application/vnd.openxmlformats-officedocument.drawing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theme/themeOverride3.xml" ContentType="application/vnd.openxmlformats-officedocument.themeOverride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30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theme/themeOverride4.xml" ContentType="application/vnd.openxmlformats-officedocument.themeOverride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drawings/drawing31.xml" ContentType="application/vnd.openxmlformats-officedocument.drawing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theme/themeOverride5.xml" ContentType="application/vnd.openxmlformats-officedocument.themeOverride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32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theme/themeOverride6.xml" ContentType="application/vnd.openxmlformats-officedocument.themeOverride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33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theme/themeOverride7.xml" ContentType="application/vnd.openxmlformats-officedocument.themeOverride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4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theme/themeOverride8.xml" ContentType="application/vnd.openxmlformats-officedocument.themeOverride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35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theme/themeOverride9.xml" ContentType="application/vnd.openxmlformats-officedocument.themeOverride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6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theme/themeOverride10.xml" ContentType="application/vnd.openxmlformats-officedocument.themeOverride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37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theme/themeOverride11.xml" ContentType="application/vnd.openxmlformats-officedocument.themeOverride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8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theme/themeOverride12.xml" ContentType="application/vnd.openxmlformats-officedocument.themeOverride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39.xml" ContentType="application/vnd.openxmlformats-officedocument.drawing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theme/themeOverride13.xml" ContentType="application/vnd.openxmlformats-officedocument.themeOverride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40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41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drawings/drawing42.xml" ContentType="application/vnd.openxmlformats-officedocument.drawing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7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3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drawings/drawing44.xml" ContentType="application/vnd.openxmlformats-officedocument.drawing+xml"/>
  <Override PartName="/xl/charts/chart182.xml" ContentType="application/vnd.openxmlformats-officedocument.drawingml.chart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TEPLO\Čtvrtletní zprávy TEPLO\2025\I._čtvrtletí 2025_teplo\v1\"/>
    </mc:Choice>
  </mc:AlternateContent>
  <xr:revisionPtr revIDLastSave="0" documentId="13_ncr:1_{3AAC6F32-2C3A-4EE8-B1F4-37BC1F6CCBFB}" xr6:coauthVersionLast="36" xr6:coauthVersionMax="47" xr10:uidLastSave="{00000000-0000-0000-0000-000000000000}"/>
  <bookViews>
    <workbookView xWindow="0" yWindow="0" windowWidth="28800" windowHeight="11928" tabRatio="955" activeTab="5" xr2:uid="{00000000-000D-0000-FFFF-FFFF00000000}"/>
  </bookViews>
  <sheets>
    <sheet name="Titulní" sheetId="182" r:id="rId1"/>
    <sheet name="Obsah" sheetId="27" r:id="rId2"/>
    <sheet name="Úvod" sheetId="170" r:id="rId3"/>
    <sheet name="1" sheetId="51" r:id="rId4"/>
    <sheet name="2" sheetId="181" r:id="rId5"/>
    <sheet name="3" sheetId="7" r:id="rId6"/>
    <sheet name="4.1" sheetId="128" r:id="rId7"/>
    <sheet name="4.2" sheetId="127" r:id="rId8"/>
    <sheet name="4.3" sheetId="132" r:id="rId9"/>
    <sheet name="5.1" sheetId="53" r:id="rId10"/>
    <sheet name="5.2" sheetId="131" r:id="rId11"/>
    <sheet name="5.3" sheetId="130" r:id="rId12"/>
    <sheet name="5.4" sheetId="147" r:id="rId13"/>
    <sheet name="6" sheetId="77" r:id="rId14"/>
    <sheet name="7.1" sheetId="129" r:id="rId15"/>
    <sheet name="7.2" sheetId="57" r:id="rId16"/>
    <sheet name="8.1" sheetId="146" r:id="rId17"/>
    <sheet name="8.2" sheetId="148" r:id="rId18"/>
    <sheet name="14.2" sheetId="118" state="hidden" r:id="rId19"/>
    <sheet name="14.3" sheetId="112" state="hidden" r:id="rId20"/>
    <sheet name="14.4" sheetId="119" state="hidden" r:id="rId21"/>
    <sheet name="14.5" sheetId="113" state="hidden" r:id="rId22"/>
    <sheet name="14.6" sheetId="120" state="hidden" r:id="rId23"/>
    <sheet name="14.7" sheetId="114" state="hidden" r:id="rId24"/>
    <sheet name="14.8" sheetId="121" state="hidden" r:id="rId25"/>
    <sheet name="14.9" sheetId="115" state="hidden" r:id="rId26"/>
    <sheet name="14.10" sheetId="122" state="hidden" r:id="rId27"/>
    <sheet name="14.11" sheetId="116" state="hidden" r:id="rId28"/>
    <sheet name="14.12" sheetId="123" state="hidden" r:id="rId29"/>
    <sheet name="14.13" sheetId="117" state="hidden" r:id="rId30"/>
    <sheet name="14.14" sheetId="124" state="hidden" r:id="rId31"/>
    <sheet name="8.3" sheetId="149" r:id="rId32"/>
    <sheet name="8.4" sheetId="150" r:id="rId33"/>
    <sheet name="8.5" sheetId="151" r:id="rId34"/>
    <sheet name="8.6" sheetId="152" r:id="rId35"/>
    <sheet name="8.7" sheetId="153" r:id="rId36"/>
    <sheet name="8.8" sheetId="154" r:id="rId37"/>
    <sheet name="8.9" sheetId="155" r:id="rId38"/>
    <sheet name="8.10" sheetId="156" r:id="rId39"/>
    <sheet name="8.11" sheetId="157" r:id="rId40"/>
    <sheet name="8.12" sheetId="158" r:id="rId41"/>
    <sheet name="8.13" sheetId="159" r:id="rId42"/>
    <sheet name="8.14" sheetId="160" r:id="rId43"/>
    <sheet name="9" sheetId="161" r:id="rId44"/>
    <sheet name="10.1" sheetId="162" r:id="rId45"/>
    <sheet name="10.2" sheetId="166" r:id="rId46"/>
    <sheet name="10.3" sheetId="163" r:id="rId47"/>
    <sheet name="10.4" sheetId="171" r:id="rId48"/>
    <sheet name="10.5" sheetId="167" r:id="rId49"/>
    <sheet name="Obálka" sheetId="178" r:id="rId50"/>
  </sheets>
  <definedNames>
    <definedName name="Datum_OTE">"2. 5. 2017"</definedName>
    <definedName name="_xlnm.Print_Area" localSheetId="0">Titulní!$A$1:$B$2</definedName>
  </definedNames>
  <calcPr calcId="191029"/>
</workbook>
</file>

<file path=xl/calcChain.xml><?xml version="1.0" encoding="utf-8"?>
<calcChain xmlns="http://schemas.openxmlformats.org/spreadsheetml/2006/main">
  <c r="B31" i="166" l="1"/>
  <c r="B38" i="166"/>
  <c r="C41" i="166" l="1"/>
  <c r="D41" i="166"/>
  <c r="E41" i="166"/>
  <c r="F41" i="166"/>
  <c r="G41" i="166"/>
  <c r="H41" i="166"/>
  <c r="I41" i="166"/>
  <c r="J41" i="166"/>
  <c r="K41" i="166"/>
  <c r="L41" i="166"/>
  <c r="M41" i="166"/>
  <c r="B41" i="166"/>
  <c r="C39" i="166"/>
  <c r="D39" i="166"/>
  <c r="E39" i="166"/>
  <c r="F39" i="166"/>
  <c r="G39" i="166"/>
  <c r="H39" i="166"/>
  <c r="I39" i="166"/>
  <c r="J39" i="166"/>
  <c r="K39" i="166"/>
  <c r="L39" i="166"/>
  <c r="M39" i="166"/>
  <c r="B39" i="166"/>
  <c r="C38" i="166"/>
  <c r="D38" i="166"/>
  <c r="E38" i="166"/>
  <c r="F38" i="166"/>
  <c r="G38" i="166"/>
  <c r="H38" i="166"/>
  <c r="I38" i="166"/>
  <c r="J38" i="166"/>
  <c r="K38" i="166"/>
  <c r="L38" i="166"/>
  <c r="M38" i="166"/>
  <c r="C34" i="166"/>
  <c r="D34" i="166"/>
  <c r="E34" i="166"/>
  <c r="F34" i="166"/>
  <c r="G34" i="166"/>
  <c r="H34" i="166"/>
  <c r="I34" i="166"/>
  <c r="J34" i="166"/>
  <c r="K34" i="166"/>
  <c r="L34" i="166"/>
  <c r="M34" i="166"/>
  <c r="B34" i="166"/>
  <c r="C32" i="166"/>
  <c r="D32" i="166"/>
  <c r="E32" i="166"/>
  <c r="F32" i="166"/>
  <c r="G32" i="166"/>
  <c r="H32" i="166"/>
  <c r="I32" i="166"/>
  <c r="J32" i="166"/>
  <c r="K32" i="166"/>
  <c r="L32" i="166"/>
  <c r="M32" i="166"/>
  <c r="B32" i="166"/>
  <c r="C31" i="166"/>
  <c r="D31" i="166"/>
  <c r="E31" i="166"/>
  <c r="F31" i="166"/>
  <c r="G31" i="166"/>
  <c r="H31" i="166"/>
  <c r="I31" i="166"/>
  <c r="J31" i="166"/>
  <c r="K31" i="166"/>
  <c r="L31" i="166"/>
  <c r="M31" i="166"/>
  <c r="B33" i="166" l="1"/>
  <c r="I40" i="166" l="1"/>
  <c r="M40" i="166"/>
  <c r="C40" i="166"/>
  <c r="G40" i="166"/>
  <c r="K40" i="166"/>
  <c r="D40" i="166"/>
  <c r="H40" i="166"/>
  <c r="L40" i="166"/>
  <c r="E40" i="166" l="1"/>
  <c r="J40" i="166"/>
  <c r="F40" i="166"/>
  <c r="F33" i="171" l="1"/>
  <c r="F32" i="171"/>
  <c r="F31" i="171"/>
  <c r="F6" i="171"/>
  <c r="F5" i="171"/>
  <c r="F19" i="171"/>
  <c r="F18" i="171"/>
  <c r="F20" i="171"/>
  <c r="F7" i="171"/>
  <c r="B40" i="166"/>
  <c r="K33" i="166"/>
  <c r="F33" i="166"/>
  <c r="G33" i="166"/>
  <c r="H33" i="166"/>
  <c r="M33" i="166"/>
  <c r="J33" i="166"/>
  <c r="I33" i="166"/>
  <c r="E33" i="166"/>
  <c r="D33" i="166"/>
  <c r="C33" i="166"/>
  <c r="I24" i="163" l="1"/>
  <c r="I4" i="163"/>
  <c r="L33" i="166"/>
  <c r="G26" i="161" l="1"/>
  <c r="F26" i="161"/>
  <c r="E26" i="161"/>
  <c r="D26" i="161"/>
  <c r="C26" i="161"/>
  <c r="B26" i="161"/>
  <c r="N8" i="166" l="1"/>
  <c r="F20" i="162"/>
  <c r="F9" i="162"/>
  <c r="N19" i="166"/>
  <c r="K1" i="171" l="1"/>
  <c r="F16" i="162" l="1"/>
  <c r="F5" i="162"/>
  <c r="F18" i="162" l="1"/>
  <c r="C4" i="167" l="1"/>
  <c r="I1" i="167" l="1"/>
  <c r="K1" i="163"/>
  <c r="N1" i="166"/>
  <c r="L1" i="162"/>
  <c r="M1" i="161"/>
  <c r="I1" i="160"/>
  <c r="I1" i="159"/>
  <c r="I1" i="158"/>
  <c r="I1" i="157"/>
  <c r="I1" i="156"/>
  <c r="I1" i="155"/>
  <c r="I1" i="154"/>
  <c r="I1" i="153"/>
  <c r="I1" i="152"/>
  <c r="I1" i="151"/>
  <c r="I1" i="150"/>
  <c r="I1" i="149"/>
  <c r="I1" i="148"/>
  <c r="I1" i="146"/>
  <c r="J1" i="57"/>
  <c r="N1" i="129"/>
  <c r="M1" i="77"/>
  <c r="P1" i="130"/>
  <c r="N1" i="131"/>
  <c r="N1" i="53"/>
  <c r="P1" i="132"/>
  <c r="N1" i="127"/>
  <c r="N1" i="128"/>
  <c r="H6" i="162" l="1"/>
  <c r="H7" i="162" s="1"/>
  <c r="F17" i="162"/>
  <c r="F6" i="162"/>
  <c r="F7" i="162" l="1"/>
  <c r="N16" i="166" l="1"/>
  <c r="N5" i="166" l="1"/>
  <c r="N15" i="166" l="1"/>
  <c r="N4" i="166"/>
  <c r="A23" i="7" l="1"/>
  <c r="A21" i="7" l="1"/>
  <c r="A20" i="7"/>
  <c r="A18" i="7" l="1"/>
  <c r="A22" i="7" l="1"/>
  <c r="A19" i="7" l="1"/>
  <c r="M1" i="113" l="1"/>
  <c r="M1" i="117"/>
  <c r="M1" i="123"/>
  <c r="M1" i="121"/>
  <c r="M1" i="114"/>
  <c r="M1" i="120"/>
  <c r="M1" i="119"/>
  <c r="M1" i="115"/>
  <c r="M1" i="124"/>
  <c r="M1" i="122"/>
  <c r="M1" i="112"/>
  <c r="M1" i="116"/>
  <c r="M1" i="118"/>
  <c r="N6" i="166" l="1"/>
  <c r="N17" i="166" l="1"/>
  <c r="C4" i="163" l="1"/>
  <c r="C24" i="163" l="1"/>
  <c r="N7" i="166" l="1"/>
  <c r="F8" i="162"/>
  <c r="N18" i="166" l="1"/>
  <c r="F19" i="162"/>
  <c r="F34" i="171" l="1"/>
  <c r="F21" i="171"/>
  <c r="F8" i="171"/>
  <c r="F10" i="162" l="1"/>
  <c r="F21" i="162"/>
  <c r="N20" i="166"/>
  <c r="N9" i="166"/>
  <c r="F22" i="171" l="1"/>
  <c r="F35" i="171"/>
  <c r="F9" i="171"/>
  <c r="F11" i="162" l="1"/>
  <c r="N21" i="166"/>
  <c r="N10" i="166"/>
  <c r="F22" i="162"/>
  <c r="F23" i="162" l="1"/>
  <c r="N22" i="166"/>
  <c r="F12" i="162"/>
  <c r="N11" i="166"/>
  <c r="B19" i="167" l="1"/>
  <c r="B18" i="167"/>
  <c r="D18" i="167" s="1"/>
  <c r="B17" i="167"/>
  <c r="B16" i="167"/>
  <c r="B15" i="167"/>
  <c r="B14" i="167"/>
  <c r="B13" i="167"/>
  <c r="D13" i="167" s="1"/>
  <c r="B12" i="167"/>
  <c r="D12" i="167" s="1"/>
  <c r="B10" i="167"/>
  <c r="D10" i="167" s="1"/>
  <c r="B9" i="167"/>
  <c r="D9" i="167" s="1"/>
  <c r="B8" i="167"/>
  <c r="D8" i="167" s="1"/>
  <c r="B6" i="167"/>
  <c r="B5" i="167" l="1"/>
  <c r="B46" i="181"/>
  <c r="E17" i="167"/>
  <c r="D17" i="167"/>
  <c r="E6" i="167"/>
  <c r="D6" i="167"/>
  <c r="D14" i="167"/>
  <c r="E14" i="167"/>
  <c r="B7" i="167"/>
  <c r="B47" i="181"/>
  <c r="B48" i="181"/>
  <c r="B11" i="167"/>
  <c r="E15" i="167"/>
  <c r="D15" i="167"/>
  <c r="E19" i="167"/>
  <c r="D19" i="167"/>
  <c r="D16" i="167"/>
  <c r="E16" i="167"/>
  <c r="B20" i="167"/>
  <c r="B49" i="181"/>
  <c r="E20" i="167" l="1"/>
  <c r="D49" i="181" s="1"/>
  <c r="D20" i="167"/>
  <c r="C49" i="181" s="1"/>
  <c r="D11" i="167"/>
  <c r="C48" i="181" s="1"/>
  <c r="E11" i="167"/>
  <c r="D48" i="181" s="1"/>
  <c r="E7" i="167"/>
  <c r="D47" i="181" s="1"/>
  <c r="D7" i="167"/>
  <c r="C47" i="181" s="1"/>
  <c r="D5" i="167"/>
  <c r="C46" i="181" s="1"/>
  <c r="B4" i="167"/>
  <c r="E5" i="167"/>
  <c r="D46" i="181" s="1"/>
  <c r="B43" i="181" l="1"/>
  <c r="D4" i="167"/>
  <c r="C43" i="181" s="1"/>
  <c r="E4" i="167"/>
  <c r="D43" i="181" s="1"/>
  <c r="B11" i="171" l="1"/>
  <c r="B39" i="181" s="1"/>
  <c r="B37" i="171"/>
  <c r="B41" i="181" s="1"/>
  <c r="B24" i="171" l="1"/>
  <c r="B40" i="181" s="1"/>
  <c r="B7" i="129"/>
  <c r="I7" i="129"/>
  <c r="B12" i="171"/>
  <c r="C39" i="181" s="1"/>
  <c r="B13" i="171"/>
  <c r="D39" i="181" s="1"/>
  <c r="N11" i="129"/>
  <c r="N15" i="129"/>
  <c r="M7" i="129"/>
  <c r="N12" i="129"/>
  <c r="J7" i="129"/>
  <c r="N9" i="129"/>
  <c r="B26" i="171"/>
  <c r="D40" i="181" s="1"/>
  <c r="B25" i="171"/>
  <c r="C40" i="181" s="1"/>
  <c r="D7" i="129"/>
  <c r="G7" i="129"/>
  <c r="N8" i="129"/>
  <c r="N10" i="129"/>
  <c r="B39" i="171"/>
  <c r="D41" i="181" s="1"/>
  <c r="B38" i="171"/>
  <c r="C41" i="181" s="1"/>
  <c r="L7" i="129"/>
  <c r="F7" i="129"/>
  <c r="K7" i="129"/>
  <c r="H7" i="129"/>
  <c r="N13" i="129"/>
  <c r="N14" i="129"/>
  <c r="C7" i="129"/>
  <c r="E7" i="129"/>
  <c r="E6" i="129" l="1"/>
  <c r="K6" i="129"/>
  <c r="H6" i="129"/>
  <c r="B6" i="129"/>
  <c r="N6" i="129"/>
  <c r="F10" i="171"/>
  <c r="F36" i="171"/>
  <c r="F23" i="171"/>
  <c r="H37" i="163" l="1"/>
  <c r="M20" i="7"/>
  <c r="D21" i="7"/>
  <c r="C20" i="7"/>
  <c r="F19" i="7"/>
  <c r="M19" i="7"/>
  <c r="F20" i="7"/>
  <c r="J20" i="7"/>
  <c r="I19" i="7"/>
  <c r="L21" i="7"/>
  <c r="G20" i="7"/>
  <c r="D19" i="7"/>
  <c r="H15" i="163"/>
  <c r="L20" i="7"/>
  <c r="J21" i="7"/>
  <c r="I20" i="7"/>
  <c r="D20" i="7"/>
  <c r="C21" i="7"/>
  <c r="L19" i="7"/>
  <c r="M21" i="7"/>
  <c r="G19" i="7"/>
  <c r="I21" i="7"/>
  <c r="J19" i="7"/>
  <c r="C19" i="7"/>
  <c r="G21" i="7"/>
  <c r="F21" i="7"/>
  <c r="B15" i="163"/>
  <c r="B6" i="163" l="1"/>
  <c r="H16" i="163"/>
  <c r="H7" i="163"/>
  <c r="H14" i="163"/>
  <c r="H25" i="163"/>
  <c r="H35" i="163"/>
  <c r="B11" i="163"/>
  <c r="B27" i="163"/>
  <c r="H36" i="163"/>
  <c r="J36" i="163" s="1"/>
  <c r="C33" i="181" s="1"/>
  <c r="H30" i="163"/>
  <c r="H31" i="163"/>
  <c r="B14" i="163"/>
  <c r="B13" i="163"/>
  <c r="D13" i="163" s="1"/>
  <c r="B17" i="163"/>
  <c r="D17" i="163" s="1"/>
  <c r="H11" i="163"/>
  <c r="H19" i="163"/>
  <c r="J19" i="163" s="1"/>
  <c r="H9" i="163"/>
  <c r="B35" i="163"/>
  <c r="B38" i="163"/>
  <c r="H13" i="163"/>
  <c r="J13" i="163" s="1"/>
  <c r="H8" i="163"/>
  <c r="J8" i="163" s="1"/>
  <c r="B30" i="163"/>
  <c r="B32" i="163"/>
  <c r="B33" i="163"/>
  <c r="B37" i="163"/>
  <c r="B25" i="163"/>
  <c r="B9" i="163"/>
  <c r="E9" i="163" s="1"/>
  <c r="B7" i="163"/>
  <c r="H33" i="163"/>
  <c r="B18" i="163"/>
  <c r="B19" i="163"/>
  <c r="B12" i="163"/>
  <c r="D12" i="163" s="1"/>
  <c r="B20" i="163"/>
  <c r="H5" i="163"/>
  <c r="N16" i="127"/>
  <c r="B34" i="163"/>
  <c r="B26" i="163"/>
  <c r="B31" i="163"/>
  <c r="H6" i="163"/>
  <c r="H32" i="163"/>
  <c r="H34" i="163"/>
  <c r="H38" i="163"/>
  <c r="H26" i="163"/>
  <c r="H27" i="163"/>
  <c r="B29" i="163"/>
  <c r="B8" i="163"/>
  <c r="E8" i="163" s="1"/>
  <c r="B10" i="163"/>
  <c r="D10" i="163" s="1"/>
  <c r="B5" i="163"/>
  <c r="B16" i="163"/>
  <c r="H20" i="163"/>
  <c r="H10" i="163"/>
  <c r="H17" i="163"/>
  <c r="H18" i="163"/>
  <c r="J18" i="163" s="1"/>
  <c r="H28" i="163"/>
  <c r="H12" i="163"/>
  <c r="H29" i="163"/>
  <c r="B36" i="163"/>
  <c r="B16" i="181" s="1"/>
  <c r="B28" i="163"/>
  <c r="N23" i="53"/>
  <c r="D7" i="53"/>
  <c r="N19" i="53"/>
  <c r="D21" i="147"/>
  <c r="F7" i="53"/>
  <c r="E26" i="147"/>
  <c r="K28" i="163"/>
  <c r="K35" i="163"/>
  <c r="J17" i="57"/>
  <c r="E28" i="147"/>
  <c r="C6" i="147"/>
  <c r="C35" i="147"/>
  <c r="E27" i="147"/>
  <c r="P8" i="130"/>
  <c r="E4" i="132"/>
  <c r="J18" i="57"/>
  <c r="N9" i="128"/>
  <c r="N21" i="128"/>
  <c r="B35" i="147"/>
  <c r="N17" i="128"/>
  <c r="D6" i="147"/>
  <c r="C21" i="147"/>
  <c r="N15" i="128"/>
  <c r="N10" i="128"/>
  <c r="H7" i="128"/>
  <c r="B6" i="147"/>
  <c r="E30" i="163"/>
  <c r="D30" i="163"/>
  <c r="P20" i="132"/>
  <c r="P11" i="132"/>
  <c r="K4" i="130"/>
  <c r="P8" i="132"/>
  <c r="H20" i="7"/>
  <c r="H9" i="7"/>
  <c r="J6" i="127"/>
  <c r="P11" i="130"/>
  <c r="G4" i="130"/>
  <c r="L7" i="53"/>
  <c r="K19" i="163"/>
  <c r="N9" i="127"/>
  <c r="D6" i="77"/>
  <c r="G6" i="127"/>
  <c r="E6" i="77"/>
  <c r="P10" i="130"/>
  <c r="G4" i="132"/>
  <c r="P12" i="132"/>
  <c r="P10" i="132"/>
  <c r="M4" i="132"/>
  <c r="J6" i="131"/>
  <c r="E4" i="130"/>
  <c r="L4" i="132"/>
  <c r="J4" i="132"/>
  <c r="J6" i="77"/>
  <c r="H5" i="77" s="1"/>
  <c r="N20" i="127"/>
  <c r="H4" i="130"/>
  <c r="F4" i="130"/>
  <c r="N16" i="53"/>
  <c r="K19" i="7"/>
  <c r="K7" i="7"/>
  <c r="D4" i="130"/>
  <c r="L6" i="131"/>
  <c r="E6" i="131"/>
  <c r="H6" i="77"/>
  <c r="N16" i="131"/>
  <c r="N20" i="131"/>
  <c r="N8" i="131"/>
  <c r="N13" i="131"/>
  <c r="N17" i="131"/>
  <c r="C6" i="131"/>
  <c r="F4" i="132"/>
  <c r="J16" i="57"/>
  <c r="J11" i="57"/>
  <c r="E4" i="57"/>
  <c r="G4" i="57"/>
  <c r="H4" i="57"/>
  <c r="D15" i="163"/>
  <c r="E15" i="163"/>
  <c r="N13" i="128"/>
  <c r="B7" i="128"/>
  <c r="N8" i="128"/>
  <c r="E10" i="163"/>
  <c r="E7" i="128"/>
  <c r="N14" i="128"/>
  <c r="N11" i="128"/>
  <c r="C7" i="128"/>
  <c r="E24" i="147"/>
  <c r="E25" i="147"/>
  <c r="G7" i="128"/>
  <c r="N20" i="128"/>
  <c r="N18" i="128"/>
  <c r="J7" i="53"/>
  <c r="B7" i="53"/>
  <c r="N8" i="53"/>
  <c r="N14" i="53"/>
  <c r="P14" i="130"/>
  <c r="H21" i="7"/>
  <c r="H11" i="7"/>
  <c r="N13" i="53"/>
  <c r="K27" i="163"/>
  <c r="J27" i="163"/>
  <c r="P16" i="130"/>
  <c r="I4" i="132"/>
  <c r="P15" i="132"/>
  <c r="O4" i="132"/>
  <c r="M6" i="77"/>
  <c r="C4" i="132"/>
  <c r="N21" i="53"/>
  <c r="E9" i="7"/>
  <c r="E20" i="7"/>
  <c r="N13" i="127"/>
  <c r="B6" i="77"/>
  <c r="N11" i="53"/>
  <c r="E6" i="127"/>
  <c r="C6" i="127"/>
  <c r="M4" i="130"/>
  <c r="B19" i="7"/>
  <c r="B7" i="7"/>
  <c r="N7" i="7"/>
  <c r="N12" i="127"/>
  <c r="K6" i="131"/>
  <c r="N15" i="131"/>
  <c r="N12" i="131"/>
  <c r="N18" i="127"/>
  <c r="M6" i="127"/>
  <c r="H6" i="127"/>
  <c r="N10" i="127"/>
  <c r="M6" i="131"/>
  <c r="K6" i="127"/>
  <c r="N9" i="131"/>
  <c r="N15" i="127"/>
  <c r="N19" i="127"/>
  <c r="J14" i="57"/>
  <c r="J6" i="57"/>
  <c r="J13" i="57"/>
  <c r="I4" i="57"/>
  <c r="J12" i="57"/>
  <c r="J7" i="57"/>
  <c r="C4" i="57"/>
  <c r="I7" i="128"/>
  <c r="J7" i="128"/>
  <c r="N19" i="128"/>
  <c r="K7" i="128"/>
  <c r="D35" i="147"/>
  <c r="N16" i="128"/>
  <c r="N23" i="128"/>
  <c r="C7" i="53"/>
  <c r="P12" i="130"/>
  <c r="P9" i="130"/>
  <c r="E7" i="53"/>
  <c r="G7" i="53"/>
  <c r="P20" i="130"/>
  <c r="N4" i="130"/>
  <c r="P7" i="130"/>
  <c r="P18" i="132"/>
  <c r="N10" i="53"/>
  <c r="H7" i="53"/>
  <c r="P17" i="132"/>
  <c r="P19" i="130"/>
  <c r="E19" i="7"/>
  <c r="E7" i="7"/>
  <c r="H19" i="7"/>
  <c r="H7" i="7"/>
  <c r="N22" i="53"/>
  <c r="B11" i="7"/>
  <c r="N11" i="7"/>
  <c r="B21" i="7"/>
  <c r="H4" i="132"/>
  <c r="N18" i="53"/>
  <c r="N10" i="131"/>
  <c r="P15" i="130"/>
  <c r="I7" i="53"/>
  <c r="O4" i="130"/>
  <c r="P9" i="132"/>
  <c r="I6" i="131"/>
  <c r="F6" i="77"/>
  <c r="P13" i="132"/>
  <c r="P17" i="130"/>
  <c r="N4" i="132"/>
  <c r="I6" i="77"/>
  <c r="B6" i="131"/>
  <c r="N7" i="131"/>
  <c r="P6" i="130"/>
  <c r="P19" i="132"/>
  <c r="N15" i="53"/>
  <c r="I6" i="127"/>
  <c r="D6" i="131"/>
  <c r="N14" i="127"/>
  <c r="D6" i="127"/>
  <c r="N7" i="127"/>
  <c r="B6" i="127"/>
  <c r="J9" i="57"/>
  <c r="J8" i="57"/>
  <c r="D4" i="57"/>
  <c r="M7" i="128"/>
  <c r="N22" i="128"/>
  <c r="D7" i="128"/>
  <c r="N12" i="128"/>
  <c r="D18" i="163"/>
  <c r="E23" i="147"/>
  <c r="L7" i="128"/>
  <c r="F7" i="128"/>
  <c r="E22" i="147"/>
  <c r="B21" i="147"/>
  <c r="P14" i="132"/>
  <c r="P18" i="130"/>
  <c r="K21" i="7"/>
  <c r="K11" i="7"/>
  <c r="D4" i="132"/>
  <c r="C4" i="130"/>
  <c r="J4" i="130"/>
  <c r="K6" i="77"/>
  <c r="L4" i="130"/>
  <c r="L6" i="77"/>
  <c r="J35" i="163"/>
  <c r="H6" i="131"/>
  <c r="N20" i="53"/>
  <c r="N8" i="127"/>
  <c r="P6" i="132"/>
  <c r="F6" i="127"/>
  <c r="N12" i="53"/>
  <c r="N17" i="127"/>
  <c r="P5" i="130"/>
  <c r="B4" i="130"/>
  <c r="K7" i="53"/>
  <c r="I4" i="130"/>
  <c r="E11" i="7"/>
  <c r="E21" i="7"/>
  <c r="N18" i="131"/>
  <c r="P16" i="132"/>
  <c r="M7" i="53"/>
  <c r="C6" i="77"/>
  <c r="N17" i="53"/>
  <c r="B20" i="7"/>
  <c r="N9" i="7"/>
  <c r="B9" i="7"/>
  <c r="F6" i="131"/>
  <c r="K20" i="7"/>
  <c r="K9" i="7"/>
  <c r="N9" i="53"/>
  <c r="N14" i="131"/>
  <c r="K4" i="132"/>
  <c r="P13" i="130"/>
  <c r="P5" i="132"/>
  <c r="B4" i="132"/>
  <c r="P7" i="132"/>
  <c r="G6" i="77"/>
  <c r="E5" i="77" s="1"/>
  <c r="N11" i="131"/>
  <c r="N19" i="131"/>
  <c r="G6" i="131"/>
  <c r="L6" i="127"/>
  <c r="N11" i="127"/>
  <c r="J10" i="57"/>
  <c r="J15" i="57"/>
  <c r="B4" i="57"/>
  <c r="J5" i="57"/>
  <c r="F4" i="57"/>
  <c r="F22" i="7"/>
  <c r="G18" i="7"/>
  <c r="G22" i="7"/>
  <c r="L22" i="7"/>
  <c r="I22" i="7"/>
  <c r="M22" i="7"/>
  <c r="M18" i="7"/>
  <c r="I18" i="7"/>
  <c r="J18" i="7"/>
  <c r="L18" i="7"/>
  <c r="F18" i="7"/>
  <c r="J22" i="7"/>
  <c r="B33" i="181" l="1"/>
  <c r="D8" i="163"/>
  <c r="E17" i="163"/>
  <c r="D9" i="163"/>
  <c r="K36" i="163"/>
  <c r="D33" i="181" s="1"/>
  <c r="E36" i="163"/>
  <c r="D16" i="181" s="1"/>
  <c r="B5" i="127"/>
  <c r="K8" i="163"/>
  <c r="D36" i="163"/>
  <c r="C16" i="181" s="1"/>
  <c r="E12" i="163"/>
  <c r="B5" i="77"/>
  <c r="B36" i="181"/>
  <c r="H5" i="131"/>
  <c r="J28" i="163"/>
  <c r="B20" i="147"/>
  <c r="F27" i="147" s="1"/>
  <c r="J4" i="57"/>
  <c r="B5" i="147"/>
  <c r="E7" i="147" s="1"/>
  <c r="K33" i="163"/>
  <c r="J33" i="163"/>
  <c r="P4" i="130"/>
  <c r="D6" i="163"/>
  <c r="E6" i="163"/>
  <c r="J38" i="163"/>
  <c r="K38" i="163"/>
  <c r="E33" i="163"/>
  <c r="D33" i="163"/>
  <c r="E34" i="163"/>
  <c r="D34" i="163"/>
  <c r="E6" i="53"/>
  <c r="K6" i="128"/>
  <c r="D32" i="163"/>
  <c r="C15" i="181" s="1"/>
  <c r="E32" i="163"/>
  <c r="D15" i="181" s="1"/>
  <c r="B15" i="181"/>
  <c r="H5" i="127"/>
  <c r="E31" i="163"/>
  <c r="D31" i="163"/>
  <c r="E5" i="127"/>
  <c r="J31" i="163"/>
  <c r="K31" i="163"/>
  <c r="E6" i="128"/>
  <c r="N6" i="128"/>
  <c r="K32" i="163"/>
  <c r="D32" i="181" s="1"/>
  <c r="J32" i="163"/>
  <c r="C32" i="181" s="1"/>
  <c r="B32" i="181"/>
  <c r="D37" i="163"/>
  <c r="C17" i="181" s="1"/>
  <c r="E37" i="163"/>
  <c r="D17" i="181" s="1"/>
  <c r="B17" i="181"/>
  <c r="B26" i="181"/>
  <c r="H4" i="163"/>
  <c r="J5" i="163"/>
  <c r="C26" i="181" s="1"/>
  <c r="K5" i="163"/>
  <c r="D26" i="181" s="1"/>
  <c r="B10" i="181"/>
  <c r="D7" i="163"/>
  <c r="C10" i="181" s="1"/>
  <c r="E7" i="163"/>
  <c r="D10" i="181" s="1"/>
  <c r="J34" i="163"/>
  <c r="K34" i="163"/>
  <c r="D27" i="163"/>
  <c r="E27" i="163"/>
  <c r="J15" i="163"/>
  <c r="K15" i="163"/>
  <c r="H6" i="53"/>
  <c r="J17" i="163"/>
  <c r="K17" i="163"/>
  <c r="J7" i="163"/>
  <c r="C27" i="181" s="1"/>
  <c r="K7" i="163"/>
  <c r="D27" i="181" s="1"/>
  <c r="B27" i="181"/>
  <c r="B9" i="181"/>
  <c r="B4" i="163"/>
  <c r="D5" i="163"/>
  <c r="C9" i="181" s="1"/>
  <c r="E5" i="163"/>
  <c r="D9" i="181" s="1"/>
  <c r="J11" i="163"/>
  <c r="C28" i="181" s="1"/>
  <c r="B28" i="181"/>
  <c r="K11" i="163"/>
  <c r="D28" i="181" s="1"/>
  <c r="K5" i="77"/>
  <c r="F25" i="147"/>
  <c r="D11" i="163"/>
  <c r="C11" i="181" s="1"/>
  <c r="B11" i="181"/>
  <c r="E11" i="163"/>
  <c r="D11" i="181" s="1"/>
  <c r="E16" i="163"/>
  <c r="D16" i="163"/>
  <c r="B6" i="128"/>
  <c r="J30" i="163"/>
  <c r="K30" i="163"/>
  <c r="D29" i="163"/>
  <c r="E29" i="163"/>
  <c r="A4" i="181"/>
  <c r="A21" i="181"/>
  <c r="D23" i="166"/>
  <c r="D22" i="7"/>
  <c r="K6" i="53"/>
  <c r="D20" i="163"/>
  <c r="C12" i="181" s="1"/>
  <c r="E20" i="163"/>
  <c r="D12" i="181" s="1"/>
  <c r="B12" i="181"/>
  <c r="A5" i="181"/>
  <c r="B5" i="181" s="1"/>
  <c r="A22" i="181"/>
  <c r="N5" i="127"/>
  <c r="K29" i="163"/>
  <c r="J29" i="163"/>
  <c r="J37" i="163"/>
  <c r="C34" i="181" s="1"/>
  <c r="B34" i="181"/>
  <c r="K37" i="163"/>
  <c r="D34" i="181" s="1"/>
  <c r="N5" i="131"/>
  <c r="F26" i="147"/>
  <c r="J26" i="163"/>
  <c r="K26" i="163"/>
  <c r="K5" i="127"/>
  <c r="H24" i="163"/>
  <c r="K25" i="163"/>
  <c r="J25" i="163"/>
  <c r="J12" i="163"/>
  <c r="K12" i="163"/>
  <c r="K6" i="163"/>
  <c r="J6" i="163"/>
  <c r="E5" i="131"/>
  <c r="K20" i="163"/>
  <c r="D29" i="181" s="1"/>
  <c r="J20" i="163"/>
  <c r="C29" i="181" s="1"/>
  <c r="B29" i="181"/>
  <c r="E26" i="163"/>
  <c r="D26" i="163"/>
  <c r="E19" i="163"/>
  <c r="D19" i="163"/>
  <c r="B34" i="147"/>
  <c r="D12" i="166"/>
  <c r="D18" i="7"/>
  <c r="C12" i="166"/>
  <c r="C18" i="7"/>
  <c r="C23" i="166"/>
  <c r="C22" i="7"/>
  <c r="P4" i="132"/>
  <c r="K14" i="163"/>
  <c r="J14" i="163"/>
  <c r="E28" i="163"/>
  <c r="D28" i="163"/>
  <c r="K16" i="163"/>
  <c r="J16" i="163"/>
  <c r="B5" i="131"/>
  <c r="B24" i="163"/>
  <c r="D25" i="163"/>
  <c r="E25" i="163"/>
  <c r="D35" i="163"/>
  <c r="E35" i="163"/>
  <c r="E38" i="163"/>
  <c r="D38" i="163"/>
  <c r="K5" i="131"/>
  <c r="K9" i="163"/>
  <c r="J9" i="163"/>
  <c r="B6" i="53"/>
  <c r="N6" i="53"/>
  <c r="E14" i="163"/>
  <c r="D14" i="163"/>
  <c r="A23" i="181"/>
  <c r="A6" i="181"/>
  <c r="B6" i="181" s="1"/>
  <c r="J10" i="163"/>
  <c r="K10" i="163"/>
  <c r="H6" i="128"/>
  <c r="D23" i="7"/>
  <c r="F23" i="7"/>
  <c r="M23" i="7"/>
  <c r="L23" i="7"/>
  <c r="I23" i="7"/>
  <c r="C23" i="7"/>
  <c r="G23" i="7"/>
  <c r="J23" i="7"/>
  <c r="D42" i="166" l="1"/>
  <c r="B23" i="181"/>
  <c r="D25" i="166"/>
  <c r="D23" i="181" s="1"/>
  <c r="D24" i="166"/>
  <c r="C23" i="181" s="1"/>
  <c r="C42" i="166"/>
  <c r="B22" i="181"/>
  <c r="C25" i="166"/>
  <c r="D22" i="181" s="1"/>
  <c r="C24" i="166"/>
  <c r="C22" i="181" s="1"/>
  <c r="E14" i="147"/>
  <c r="F24" i="147"/>
  <c r="E11" i="147"/>
  <c r="F23" i="147"/>
  <c r="F28" i="147"/>
  <c r="F22" i="147"/>
  <c r="E13" i="147"/>
  <c r="E9" i="147"/>
  <c r="E10" i="147"/>
  <c r="E8" i="147"/>
  <c r="E12" i="147"/>
  <c r="H22" i="7"/>
  <c r="H13" i="7"/>
  <c r="E24" i="163"/>
  <c r="D24" i="163"/>
  <c r="C14" i="166"/>
  <c r="D5" i="181" s="1"/>
  <c r="C13" i="166"/>
  <c r="C5" i="181" s="1"/>
  <c r="C35" i="166"/>
  <c r="J24" i="163"/>
  <c r="K24" i="163"/>
  <c r="D4" i="163"/>
  <c r="E4" i="163"/>
  <c r="E22" i="7"/>
  <c r="E13" i="7"/>
  <c r="B4" i="181"/>
  <c r="E5" i="7"/>
  <c r="E18" i="7"/>
  <c r="D35" i="166"/>
  <c r="D13" i="166"/>
  <c r="C6" i="181" s="1"/>
  <c r="D14" i="166"/>
  <c r="D6" i="181" s="1"/>
  <c r="B23" i="166"/>
  <c r="B22" i="7"/>
  <c r="N13" i="7"/>
  <c r="B13" i="7"/>
  <c r="B24" i="162" s="1"/>
  <c r="B20" i="181" s="1"/>
  <c r="K5" i="7"/>
  <c r="K18" i="7"/>
  <c r="H18" i="7"/>
  <c r="H5" i="7"/>
  <c r="B12" i="166"/>
  <c r="B5" i="7"/>
  <c r="B13" i="162" s="1"/>
  <c r="B3" i="181" s="1"/>
  <c r="B18" i="7"/>
  <c r="N5" i="7"/>
  <c r="K22" i="7"/>
  <c r="K13" i="7"/>
  <c r="E38" i="147"/>
  <c r="E37" i="147"/>
  <c r="E36" i="147"/>
  <c r="J4" i="163"/>
  <c r="K4" i="163"/>
  <c r="B39" i="151"/>
  <c r="B40" i="151"/>
  <c r="B38" i="157"/>
  <c r="B38" i="159"/>
  <c r="B40" i="156"/>
  <c r="B39" i="159"/>
  <c r="B40" i="155"/>
  <c r="B39" i="148"/>
  <c r="B39" i="150"/>
  <c r="B39" i="152"/>
  <c r="B39" i="154"/>
  <c r="B38" i="152"/>
  <c r="B40" i="148"/>
  <c r="B40" i="154"/>
  <c r="B39" i="156"/>
  <c r="B40" i="157"/>
  <c r="B40" i="150"/>
  <c r="B40" i="152"/>
  <c r="B39" i="155"/>
  <c r="B39" i="157"/>
  <c r="B40" i="159"/>
  <c r="B38" i="151"/>
  <c r="B38" i="156"/>
  <c r="B38" i="150"/>
  <c r="B38" i="155"/>
  <c r="B38" i="154"/>
  <c r="B38" i="148"/>
  <c r="B24" i="166" l="1"/>
  <c r="C21" i="181" s="1"/>
  <c r="B21" i="181"/>
  <c r="B25" i="166"/>
  <c r="D21" i="181" s="1"/>
  <c r="K15" i="7"/>
  <c r="K23" i="7"/>
  <c r="E38" i="153"/>
  <c r="E38" i="151"/>
  <c r="E38" i="146"/>
  <c r="E38" i="160"/>
  <c r="E38" i="157"/>
  <c r="E38" i="152"/>
  <c r="E38" i="159"/>
  <c r="E38" i="155"/>
  <c r="E38" i="154"/>
  <c r="E38" i="150"/>
  <c r="E38" i="148"/>
  <c r="E38" i="149"/>
  <c r="E38" i="158"/>
  <c r="E38" i="156"/>
  <c r="D38" i="149"/>
  <c r="D38" i="153"/>
  <c r="D38" i="157"/>
  <c r="D38" i="155"/>
  <c r="D38" i="151"/>
  <c r="D38" i="150"/>
  <c r="D38" i="159"/>
  <c r="D38" i="154"/>
  <c r="D38" i="152"/>
  <c r="D38" i="148"/>
  <c r="D38" i="156"/>
  <c r="D38" i="146"/>
  <c r="D38" i="158"/>
  <c r="D38" i="160"/>
  <c r="B38" i="153"/>
  <c r="H39" i="153"/>
  <c r="H41" i="146"/>
  <c r="B39" i="146"/>
  <c r="B40" i="149"/>
  <c r="H41" i="149"/>
  <c r="B39" i="160"/>
  <c r="H40" i="160"/>
  <c r="H42" i="146"/>
  <c r="B40" i="146"/>
  <c r="B13" i="166"/>
  <c r="C4" i="181" s="1"/>
  <c r="B35" i="166"/>
  <c r="B14" i="166"/>
  <c r="D4" i="181" s="1"/>
  <c r="B42" i="166"/>
  <c r="B40" i="160"/>
  <c r="H41" i="160"/>
  <c r="B40" i="153"/>
  <c r="H41" i="153"/>
  <c r="B38" i="158"/>
  <c r="H40" i="158"/>
  <c r="B38" i="149"/>
  <c r="H39" i="149"/>
  <c r="B26" i="162"/>
  <c r="D20" i="181" s="1"/>
  <c r="F24" i="162"/>
  <c r="B25" i="162"/>
  <c r="C20" i="181" s="1"/>
  <c r="H23" i="7"/>
  <c r="H15" i="7"/>
  <c r="B39" i="158"/>
  <c r="H41" i="158"/>
  <c r="H40" i="149"/>
  <c r="B39" i="149"/>
  <c r="N15" i="7"/>
  <c r="B15" i="7"/>
  <c r="B23" i="7"/>
  <c r="C38" i="155"/>
  <c r="C38" i="158"/>
  <c r="C38" i="157"/>
  <c r="C38" i="148"/>
  <c r="C38" i="156"/>
  <c r="C38" i="151"/>
  <c r="C38" i="146"/>
  <c r="C38" i="150"/>
  <c r="C38" i="160"/>
  <c r="C38" i="154"/>
  <c r="C38" i="152"/>
  <c r="C38" i="159"/>
  <c r="C38" i="149"/>
  <c r="C38" i="153"/>
  <c r="E15" i="7"/>
  <c r="E23" i="7"/>
  <c r="H40" i="146"/>
  <c r="B38" i="146"/>
  <c r="H39" i="160"/>
  <c r="B38" i="160"/>
  <c r="H40" i="153"/>
  <c r="B39" i="153"/>
  <c r="B40" i="158"/>
  <c r="H42" i="158"/>
  <c r="F13" i="162"/>
  <c r="B14" i="162"/>
  <c r="C3" i="181" s="1"/>
  <c r="B15" i="162"/>
  <c r="D3" i="181" s="1"/>
  <c r="D25" i="161"/>
  <c r="F25" i="161"/>
  <c r="B25" i="161"/>
  <c r="F25" i="162" l="1"/>
  <c r="F26" i="162"/>
  <c r="F14" i="162"/>
  <c r="F15" i="162"/>
</calcChain>
</file>

<file path=xl/sharedStrings.xml><?xml version="1.0" encoding="utf-8"?>
<sst xmlns="http://schemas.openxmlformats.org/spreadsheetml/2006/main" count="1516" uniqueCount="343">
  <si>
    <t>Energetika</t>
  </si>
  <si>
    <t>Doprava</t>
  </si>
  <si>
    <t>Stavebnictví</t>
  </si>
  <si>
    <t>Ostatní</t>
  </si>
  <si>
    <t>Celkem kraj</t>
  </si>
  <si>
    <t>Obchod, služby, školství, zdravotnictví</t>
  </si>
  <si>
    <t>Zemědělství a lesnictví</t>
  </si>
  <si>
    <t>Celkem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</si>
  <si>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</si>
  <si>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</si>
  <si>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</si>
  <si>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</si>
  <si>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</si>
  <si>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</si>
  <si>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</si>
  <si>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</si>
  <si>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</si>
  <si>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</si>
  <si>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</si>
  <si>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</si>
  <si>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Brikety a pelety</t>
  </si>
  <si>
    <t>Kapalná biopaliva</t>
  </si>
  <si>
    <t>Ostatní biomasa</t>
  </si>
  <si>
    <t>Palivové dříví</t>
  </si>
  <si>
    <t>Piliny, kůra, štěpky, dřevní odpad</t>
  </si>
  <si>
    <t>Domácnosti</t>
  </si>
  <si>
    <t>Průmysl</t>
  </si>
  <si>
    <t>Skládkový plyn</t>
  </si>
  <si>
    <t>Kalový plyn (ČOV)</t>
  </si>
  <si>
    <t>Ostatní bioplyn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</si>
  <si>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</si>
  <si>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</si>
  <si>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</si>
  <si>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</si>
  <si>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</si>
  <si>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</si>
  <si>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</si>
  <si>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</si>
  <si>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</si>
  <si>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</si>
  <si>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</si>
  <si>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Celulózové výluhy</t>
  </si>
  <si>
    <t>I. čtvrtletí</t>
  </si>
  <si>
    <t>II. čtvrtletí</t>
  </si>
  <si>
    <t>III. čtvrtletí</t>
  </si>
  <si>
    <t>IV. čtvrtletí</t>
  </si>
  <si>
    <t>14.2 Výroba a spotřeba: Jihomoravský kraj</t>
  </si>
  <si>
    <t>14.3 Výroba a spotřeba: Karlovarský kraj</t>
  </si>
  <si>
    <t>14.4 Výroba a spotřeba: Královéhradecký kraj</t>
  </si>
  <si>
    <t>14.5 Výroba a spotřeba: Liberecký kraj</t>
  </si>
  <si>
    <t>14.6 Výroba a spotřeba: Moravskoslezský kraj</t>
  </si>
  <si>
    <t>14.7 Výroba a spotřeba: Olomoucký kraj</t>
  </si>
  <si>
    <t>14.8 Výroba a spotřeba: Pardubický kraj</t>
  </si>
  <si>
    <t>14.9 Výroba a spotřeba: Plzeňský kraj</t>
  </si>
  <si>
    <t>14.10 Výroba a spotřeba: Praha</t>
  </si>
  <si>
    <t>14.11 Výroba a spotřeba: Středočeský kraj</t>
  </si>
  <si>
    <t>14.12 Výroba a spotřeba: Ústecký kraj</t>
  </si>
  <si>
    <t>14.13 Výroba a spotřeba: Vysočina</t>
  </si>
  <si>
    <t>14.14 Výroba a spotřeba: Zlínský kraj</t>
  </si>
  <si>
    <t>Výroba tepla brutto</t>
  </si>
  <si>
    <t>Elektrická energie</t>
  </si>
  <si>
    <t>Energie prostředí (tepelné čerpadlo)</t>
  </si>
  <si>
    <t>Energie Slunce (solární kolektor)</t>
  </si>
  <si>
    <t>Černé uhlí tříděné</t>
  </si>
  <si>
    <t>Černé uhlí průmyslové</t>
  </si>
  <si>
    <t>Černouhelné kaly a granulát</t>
  </si>
  <si>
    <t>Hnědé uhlí tříděné</t>
  </si>
  <si>
    <t>Hnědé uhlí průmyslové</t>
  </si>
  <si>
    <t>Hnědé uhlí - Brikety</t>
  </si>
  <si>
    <t>Hnědé uhlí - Lignit</t>
  </si>
  <si>
    <t>Hnědé uhlí - Mourové kaly</t>
  </si>
  <si>
    <t xml:space="preserve">Technologická vlastní spotřeba tepla </t>
  </si>
  <si>
    <t>Jaderné palivo</t>
  </si>
  <si>
    <t>Dodávky tepla z uhlí</t>
  </si>
  <si>
    <t>Dodávky tepla z bioplynu</t>
  </si>
  <si>
    <t>Dodávky tepla z biomasy</t>
  </si>
  <si>
    <t>JHČ</t>
  </si>
  <si>
    <t>JHM</t>
  </si>
  <si>
    <t>KVK</t>
  </si>
  <si>
    <t>HKK</t>
  </si>
  <si>
    <t>LBK</t>
  </si>
  <si>
    <t>MSK</t>
  </si>
  <si>
    <t>OLK</t>
  </si>
  <si>
    <t>PAK</t>
  </si>
  <si>
    <t>PLK</t>
  </si>
  <si>
    <t>PHA</t>
  </si>
  <si>
    <t>STČ</t>
  </si>
  <si>
    <t>ULK</t>
  </si>
  <si>
    <t>VYS</t>
  </si>
  <si>
    <t>ZLK</t>
  </si>
  <si>
    <t>Bilanční rozdíl</t>
  </si>
  <si>
    <t>Ztráty</t>
  </si>
  <si>
    <t>SZT</t>
  </si>
  <si>
    <t>Soustava zásobování teplem</t>
  </si>
  <si>
    <t>Výroba tepla brutto =</t>
  </si>
  <si>
    <t>Ztráty =</t>
  </si>
  <si>
    <t>Bilanční rozdíl =</t>
  </si>
  <si>
    <t>Technologická vlastní spotřeba tepla =</t>
  </si>
  <si>
    <t>Ztráty při výrobě tepla a distribuční ztráty (v rozvodech).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</si>
  <si>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</si>
  <si>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</si>
  <si>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</si>
  <si>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</si>
  <si>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</si>
  <si>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</si>
  <si>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</si>
  <si>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</si>
  <si>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</si>
  <si>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</si>
  <si>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</si>
  <si>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</si>
  <si>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tepla brutto v krajích ČR</t>
  </si>
  <si>
    <t>Výroba tepla brutto podle paliv</t>
  </si>
  <si>
    <t>CZ-NACE</t>
  </si>
  <si>
    <t>Klasifikace ekonomických činností CZ-NACE dle Českého statistického úřadu</t>
  </si>
  <si>
    <t>Rostlinné materiály neaglomerované</t>
  </si>
  <si>
    <t>Dodávky tepla</t>
  </si>
  <si>
    <t>Spotřeba tepla podle sektorů národního hospodářství</t>
  </si>
  <si>
    <t>Spotřeba tepla podle sektorů národního hospodářství v krajích ČR</t>
  </si>
  <si>
    <t>Dodávky tepla podle paliv</t>
  </si>
  <si>
    <t>Dodávky tepla v krajích ČR</t>
  </si>
  <si>
    <t>Spotřeba tepla =</t>
  </si>
  <si>
    <t>Konečná spotřeba tepla v jednotlivých sektorech národního hospodářství.</t>
  </si>
  <si>
    <t>Dodávky tepla z uhlí, biomasy a bioplynu</t>
  </si>
  <si>
    <t>KVET</t>
  </si>
  <si>
    <t>Kombinovaná výroba elektřiny a tepla</t>
  </si>
  <si>
    <t>Hlavní město Praha (PHA)</t>
  </si>
  <si>
    <t>Kraj Vysočina (VYS)</t>
  </si>
  <si>
    <t>Kraj Vysočina</t>
  </si>
  <si>
    <t>Hlavní město Praha</t>
  </si>
  <si>
    <t>Výroba, dodávky a spotřeba tepla: Jihomoravský kraj</t>
  </si>
  <si>
    <t>Výroba, dodávky a spotřeba tepla: Karlovarský kraj</t>
  </si>
  <si>
    <t>Výroba, dodávky a spotřeba tepla: Královéhradecký kraj</t>
  </si>
  <si>
    <t>Výroba, dodávky a spotřeba tepla: Liberecký kraj</t>
  </si>
  <si>
    <t>Výroba, dodávky a spotřeba tepla: Moravskoslezský kraj</t>
  </si>
  <si>
    <t>Výroba, dodávky a spotřeba tepla: Olomoucký kraj</t>
  </si>
  <si>
    <t>Výroba, dodávky a spotřeba tepla: Pardubický kraj</t>
  </si>
  <si>
    <t>Výroba, dodávky a spotřeba tepla: Plzeňský kraj</t>
  </si>
  <si>
    <t>Výroba, dodávky a spotřeba tepla: Středočeský kraj</t>
  </si>
  <si>
    <t>Výroba, dodávky a spotřeba tepla: Ústecký kraj</t>
  </si>
  <si>
    <t>Výroba, dodávky a spotřeba tepla: Kraj Vysočina</t>
  </si>
  <si>
    <t>Výroba, dodávky a spotřeba tepla: Zlínský kraj</t>
  </si>
  <si>
    <t>Výroba, dodávky a spotřeba tepla: Hlavní město Praha</t>
  </si>
  <si>
    <t>Výroba, dodávky a spotřeba tepla: Jihočeský kraj</t>
  </si>
  <si>
    <t>Královéhradecký kraj (HKK)</t>
  </si>
  <si>
    <t>Liberecký kraj (LBK)</t>
  </si>
  <si>
    <t>Moravskoslezský kraj (MSK)</t>
  </si>
  <si>
    <t>Olomoucký kraj (OLK)</t>
  </si>
  <si>
    <t>Pardubický kraj (PAK)</t>
  </si>
  <si>
    <t>Plzeňský kraj (PLK)</t>
  </si>
  <si>
    <t>Středočeský kraj (STČ)</t>
  </si>
  <si>
    <t>Ústecký kraj (ULK)</t>
  </si>
  <si>
    <t>Zlínský kraj (ZLK)</t>
  </si>
  <si>
    <t>Jihočeský kraj (JHČ)</t>
  </si>
  <si>
    <t>Jihomoravský kraj (JHM)</t>
  </si>
  <si>
    <t>Karlovarský kraj (KVK)</t>
  </si>
  <si>
    <t>Spotřeba tepla podle sektorů národního hospodářství *</t>
  </si>
  <si>
    <t>Instalovaný výkon v ČR</t>
  </si>
  <si>
    <t>Celkem ČR *</t>
  </si>
  <si>
    <t>Brutto výroba tepla na zdrojích bez tepla použitého na výrobu elektřiny.</t>
  </si>
  <si>
    <t>Spotřeba tepla pro vlastní potřebu výrobce (bez technologické vlastní spotřeby tepla).</t>
  </si>
  <si>
    <t>Výroba tepla netto</t>
  </si>
  <si>
    <r>
      <t>Q</t>
    </r>
    <r>
      <rPr>
        <b/>
        <vertAlign val="subscript"/>
        <sz val="9"/>
        <rFont val="Arial"/>
        <family val="2"/>
        <charset val="238"/>
        <scheme val="minor"/>
      </rPr>
      <t>netto</t>
    </r>
  </si>
  <si>
    <t>Dodávka užitečného tepla z KVET</t>
  </si>
  <si>
    <t>Instalovaný výkon</t>
  </si>
  <si>
    <r>
      <t>Q</t>
    </r>
    <r>
      <rPr>
        <b/>
        <vertAlign val="subscript"/>
        <sz val="9"/>
        <rFont val="Arial"/>
        <family val="2"/>
        <charset val="238"/>
        <scheme val="minor"/>
      </rPr>
      <t>KVET</t>
    </r>
  </si>
  <si>
    <t>Výroba tepla brutto bez technologické vlastní spotřeby tepla.</t>
  </si>
  <si>
    <t>* Nezahrnuje část nezjištěného rozvodu tepla</t>
  </si>
  <si>
    <r>
      <t>Q</t>
    </r>
    <r>
      <rPr>
        <b/>
        <vertAlign val="subscript"/>
        <sz val="9"/>
        <rFont val="Arial"/>
        <family val="2"/>
        <charset val="238"/>
        <scheme val="minor"/>
      </rPr>
      <t xml:space="preserve">KVET/ </t>
    </r>
    <r>
      <rPr>
        <b/>
        <sz val="9"/>
        <rFont val="Arial"/>
        <family val="2"/>
        <charset val="238"/>
        <scheme val="minor"/>
      </rPr>
      <t>Q</t>
    </r>
    <r>
      <rPr>
        <b/>
        <vertAlign val="subscript"/>
        <sz val="9"/>
        <rFont val="Arial"/>
        <family val="2"/>
        <charset val="238"/>
        <scheme val="minor"/>
      </rPr>
      <t>netto</t>
    </r>
  </si>
  <si>
    <t>Výroba tepla netto =</t>
  </si>
  <si>
    <t>Meziroční změna</t>
  </si>
  <si>
    <t>Meziroční změna-výroba tepla brutto</t>
  </si>
  <si>
    <t>Výroba tepla brutto 2017</t>
  </si>
  <si>
    <t>Výroba tepla brutto 2018</t>
  </si>
  <si>
    <t>Meziroční změna-dodávky tepla</t>
  </si>
  <si>
    <t>Dodávky tepla 2017</t>
  </si>
  <si>
    <t>Dodávky tepla 2018</t>
  </si>
  <si>
    <t xml:space="preserve">Vývoj výroby tepla z KVET </t>
  </si>
  <si>
    <t>Množství tepelné energie dodané do soustav zásobování teplem.</t>
  </si>
  <si>
    <t>Dodávky tepla =</t>
  </si>
  <si>
    <t>Vlastní spotřeba tepla =</t>
  </si>
  <si>
    <t>Vlastní spotřeba tepla</t>
  </si>
  <si>
    <t>Výroba tepla brutto 2019</t>
  </si>
  <si>
    <t>Dodávky tepla 2019</t>
  </si>
  <si>
    <t>Výroba tepla</t>
  </si>
  <si>
    <r>
      <t>Q</t>
    </r>
    <r>
      <rPr>
        <b/>
        <vertAlign val="subscript"/>
        <sz val="11"/>
        <rFont val="Arial"/>
        <family val="2"/>
        <charset val="238"/>
        <scheme val="minor"/>
      </rPr>
      <t>netto</t>
    </r>
  </si>
  <si>
    <r>
      <t>Q</t>
    </r>
    <r>
      <rPr>
        <b/>
        <vertAlign val="subscript"/>
        <sz val="11"/>
        <rFont val="Arial"/>
        <family val="2"/>
        <charset val="238"/>
        <scheme val="minor"/>
      </rPr>
      <t>KVET</t>
    </r>
  </si>
  <si>
    <t>Výroba tepla brutto 2020</t>
  </si>
  <si>
    <t>Dodávky tepla 2020</t>
  </si>
  <si>
    <t>Energie prostředí (TČ)</t>
  </si>
  <si>
    <t>Energie Slunce (SK)</t>
  </si>
  <si>
    <t>Vývoj spotřeby tepla</t>
  </si>
  <si>
    <r>
      <t>Celkový instalovaný výkon [MW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]</t>
    </r>
  </si>
  <si>
    <t>Vývoj bilance tepla: čtvrtletní porovnání</t>
  </si>
  <si>
    <t>Vývoj bilance tepla: měsíční porovnání</t>
  </si>
  <si>
    <t>Výroba tepla z KVET</t>
  </si>
  <si>
    <t>Výroba tepla brutto 2021</t>
  </si>
  <si>
    <t>Dodávky tepla 2021</t>
  </si>
  <si>
    <t>OBSAH</t>
  </si>
  <si>
    <t>ÚVOD</t>
  </si>
  <si>
    <r>
      <t>Výroba tepla brutto</t>
    </r>
    <r>
      <rPr>
        <sz val="10"/>
        <rFont val="Arial"/>
        <family val="2"/>
        <charset val="238"/>
        <scheme val="minor"/>
      </rPr>
      <t xml:space="preserve"> - </t>
    </r>
    <r>
      <rPr>
        <sz val="11"/>
        <rFont val="Arial"/>
        <family val="2"/>
        <charset val="238"/>
        <scheme val="minor"/>
      </rPr>
      <t>technologická vlastní spotřeba tepla</t>
    </r>
    <r>
      <rPr>
        <sz val="10"/>
        <rFont val="Arial"/>
        <family val="2"/>
        <charset val="238"/>
        <scheme val="minor"/>
      </rPr>
      <t xml:space="preserve"> - </t>
    </r>
    <r>
      <rPr>
        <sz val="11"/>
        <rFont val="Arial"/>
        <family val="2"/>
        <charset val="238"/>
        <scheme val="minor"/>
      </rPr>
      <t>ztráty</t>
    </r>
    <r>
      <rPr>
        <sz val="10"/>
        <rFont val="Arial"/>
        <family val="2"/>
        <charset val="238"/>
        <scheme val="minor"/>
      </rPr>
      <t xml:space="preserve"> - </t>
    </r>
    <r>
      <rPr>
        <sz val="11"/>
        <rFont val="Arial"/>
        <family val="2"/>
        <charset val="238"/>
        <scheme val="minor"/>
      </rPr>
      <t>dodávky do vlastního podniku – dodávky tepla.</t>
    </r>
  </si>
  <si>
    <t>Spotřeba tepla na výrobu tepla a elektrické energie, která je nezbytná pro zajištění procesu výroby tepla a elektrické energie.</t>
  </si>
  <si>
    <t>Zemědělství a lesnictví</t>
  </si>
  <si>
    <t xml:space="preserve"> </t>
  </si>
  <si>
    <t>1</t>
  </si>
  <si>
    <t>2</t>
  </si>
  <si>
    <t>3</t>
  </si>
  <si>
    <t>4</t>
  </si>
  <si>
    <t>4.1</t>
  </si>
  <si>
    <t>4.2</t>
  </si>
  <si>
    <t>4.3</t>
  </si>
  <si>
    <t>5</t>
  </si>
  <si>
    <t>5.1</t>
  </si>
  <si>
    <t>5.2</t>
  </si>
  <si>
    <t>6</t>
  </si>
  <si>
    <t>7</t>
  </si>
  <si>
    <t>7.1</t>
  </si>
  <si>
    <t>7.2</t>
  </si>
  <si>
    <t>8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</si>
  <si>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</si>
  <si>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</si>
  <si>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</si>
  <si>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</si>
  <si>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</si>
  <si>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</si>
  <si>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</si>
  <si>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</si>
  <si>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</si>
  <si>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</si>
  <si>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</si>
  <si>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</si>
  <si>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</si>
  <si>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</si>
  <si>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>9</t>
  </si>
  <si>
    <t>10</t>
  </si>
  <si>
    <t>10.1</t>
  </si>
  <si>
    <t>10.2</t>
  </si>
  <si>
    <t>10.3</t>
  </si>
  <si>
    <t>10.4</t>
  </si>
  <si>
    <t>10.5</t>
  </si>
  <si>
    <t>3 BILANCE TEPLA [TJ]</t>
  </si>
  <si>
    <t>4 VÝROBA TEPLA</t>
  </si>
  <si>
    <t>4.1 Výroba tepla brutto podle paliv [TJ]</t>
  </si>
  <si>
    <t>4.2 Výroba tepla brutto v krajích ČR [TJ]</t>
  </si>
  <si>
    <t>5 DODÁVKY TEPLA</t>
  </si>
  <si>
    <t>5.1 Dodávky tepla podle paliv [TJ]</t>
  </si>
  <si>
    <t>5.2 Dodávky tepla v krajích ČR [TJ]</t>
  </si>
  <si>
    <t>Oddělení statistiky a sledování kvality</t>
  </si>
  <si>
    <t>ZKRATKY, POJMY A ZÁKLADNÍ VZTAHY</t>
  </si>
  <si>
    <t>BILANCE TEPLA</t>
  </si>
  <si>
    <t>VÝROBA TEPLA</t>
  </si>
  <si>
    <t>DODÁVKY TEPLA</t>
  </si>
  <si>
    <t>INSTALOVANÝ VÝKON VÝROBEN TEPLA V KRAJÍCH ČR</t>
  </si>
  <si>
    <t>SPOTŘEBA TEPLA</t>
  </si>
  <si>
    <t>VÝROBA, DODÁVKY A SPOTŘEBA TEPLA V JEDNOTLIVÝCH KRAJÍCH ČR</t>
  </si>
  <si>
    <t>VÝVOJ BILANCE TEPLA, DODÁVEK TEPLA, SPOTŘEBY TEPLA A KVET</t>
  </si>
  <si>
    <r>
      <t>6 INSTALOVANÝ VÝKON VÝROBEN TEPLA V KRAJÍCH ČR [MW</t>
    </r>
    <r>
      <rPr>
        <b/>
        <vertAlign val="subscript"/>
        <sz val="16"/>
        <color theme="3"/>
        <rFont val="Arial"/>
        <family val="2"/>
        <charset val="238"/>
        <scheme val="minor"/>
      </rPr>
      <t>t</t>
    </r>
    <r>
      <rPr>
        <b/>
        <sz val="16"/>
        <color theme="3"/>
        <rFont val="Arial"/>
        <family val="2"/>
        <charset val="238"/>
        <scheme val="minor"/>
      </rPr>
      <t>]</t>
    </r>
  </si>
  <si>
    <t>7 SPOTŘEBA TEPLA</t>
  </si>
  <si>
    <t>7.1 Spotřeba tepla podle sektorů národního hospodářství [TJ]</t>
  </si>
  <si>
    <t>7.2 Spotřeba tepla podle sektorů národního hospodářství v krajích ČR [TJ]</t>
  </si>
  <si>
    <t>8 VÝROBA, DODÁVKY A SPOTŘEBA TEPLA V JEDNOTLIVÝCH KRAJÍCH ČR</t>
  </si>
  <si>
    <t>8.1 Výroba, dodávky a spotřeba tepla: Hlavní město Praha</t>
  </si>
  <si>
    <t>8.2 Výroba, dodávky a spotřeba tepla: Jihočeský kraj</t>
  </si>
  <si>
    <t>8.3 Výroba, dodávky a spotřeba tepla: Jihomoravský kraj</t>
  </si>
  <si>
    <t>8.4 Výroba, dodávky a spotřeba tepla: Karlovarský kraj</t>
  </si>
  <si>
    <t>8.5 Výroba, dodávky a spotřeba tepla: Kraj Vysočina</t>
  </si>
  <si>
    <t>8.6 Výroba, dodávky a spotřeba tepla: Královéhradecký kraj</t>
  </si>
  <si>
    <t>8.7 Výroba, dodávky a spotřeba tepla: Liberecký kraj</t>
  </si>
  <si>
    <t>8.8 Výroba, dodávky a spotřeba tepla: Moravskoslezský kraj</t>
  </si>
  <si>
    <t>8.9 Výroba, dodávky a spotřeba tepla: Olomoucký kraj</t>
  </si>
  <si>
    <t>8.10 Výroba, dodávky a spotřeba tepla: Pardubický kraj</t>
  </si>
  <si>
    <t>8.11 Výroba, dodávky a spotřeba tepla: Plzeňský kraj</t>
  </si>
  <si>
    <t>8.12 Výroba, dodávky a spotřeba tepla: Středočeský kraj</t>
  </si>
  <si>
    <t>8.13 Výroba, dodávky a spotřeba tepla: Ústecký kraj</t>
  </si>
  <si>
    <t>8.14 Výroba, dodávky a spotřeba tepla: Zlínský kraj</t>
  </si>
  <si>
    <t>9 VÝROBA TEPLA NETTO A VÝROBA TEPLA Z KVET [TJ]</t>
  </si>
  <si>
    <t>10 VÝVOJ BILANCE TEPLA, DODÁVEK TEPLA, SPOTŘEBY TEPLA A KVET</t>
  </si>
  <si>
    <t>10.1 Vývoj bilance tepla: čtvrtletní porovnání [TJ]</t>
  </si>
  <si>
    <t>10.2 Vývoj bilance tepla: měsíční porovnání [TJ]</t>
  </si>
  <si>
    <t>5.3</t>
  </si>
  <si>
    <t>5.4</t>
  </si>
  <si>
    <t>Vývoj výroby tepla brutto a dodávek tepla podle paliv a krajů ČR</t>
  </si>
  <si>
    <t>Kraj</t>
  </si>
  <si>
    <t>Podíl v ČR</t>
  </si>
  <si>
    <t>Výroba tepla brutto 2022</t>
  </si>
  <si>
    <t>Dodávky tepla 2022</t>
  </si>
  <si>
    <t>max</t>
  </si>
  <si>
    <t>min</t>
  </si>
  <si>
    <t>10.3 Vývoj výroby tepla brutto a dodávek tepla podle paliv a krajů ČR [TJ]</t>
  </si>
  <si>
    <t>Spotřeba tepla 2019</t>
  </si>
  <si>
    <t>Spotřeba tepla 2020</t>
  </si>
  <si>
    <t>Spotřeba tepla 2021</t>
  </si>
  <si>
    <t>Spotřeba tepla 2022</t>
  </si>
  <si>
    <t>Meziroční změna-spotřeba tepla</t>
  </si>
  <si>
    <t>10.4 Vývoj spotřeby tepla [TJ]</t>
  </si>
  <si>
    <t>10.5 Vývoj výroby tepla z KVET [TJ]</t>
  </si>
  <si>
    <t>VÝROBA TEPLA NETTO A VÝROBA TEPLA Z KVET</t>
  </si>
  <si>
    <t>Výroba tepla brutto z vybraných paliv [TJ]</t>
  </si>
  <si>
    <t>Výroba tepla brutto ve vybraných krajích [TJ]</t>
  </si>
  <si>
    <t>Dodávky tepla z vybraných paliv [TJ]</t>
  </si>
  <si>
    <t>Dodávky tepla ve vybraných krajích [TJ]</t>
  </si>
  <si>
    <t>Výroby tepla KVET z vybraných paliv [TJ]</t>
  </si>
  <si>
    <t>1 ZKRATKY, POJMY A ZÁKLADNÍ VZTAHY</t>
  </si>
  <si>
    <r>
      <t xml:space="preserve">Výroba tepla brutto [TJ] </t>
    </r>
    <r>
      <rPr>
        <sz val="11"/>
        <color theme="1"/>
        <rFont val="Arial"/>
        <family val="2"/>
        <charset val="238"/>
      </rPr>
      <t>(kapitola 4)</t>
    </r>
  </si>
  <si>
    <r>
      <t xml:space="preserve">Dodávky tepla [TJ] </t>
    </r>
    <r>
      <rPr>
        <sz val="11"/>
        <color theme="1"/>
        <rFont val="Arial"/>
        <family val="2"/>
        <charset val="238"/>
      </rPr>
      <t>(kapitola 5)</t>
    </r>
  </si>
  <si>
    <r>
      <t>Instalovaný výkon [MW</t>
    </r>
    <r>
      <rPr>
        <b/>
        <vertAlign val="subscript"/>
        <sz val="11"/>
        <color theme="1"/>
        <rFont val="Arial"/>
        <family val="2"/>
        <charset val="238"/>
      </rPr>
      <t>t</t>
    </r>
    <r>
      <rPr>
        <b/>
        <sz val="11"/>
        <color theme="1"/>
        <rFont val="Arial"/>
        <family val="2"/>
        <charset val="238"/>
      </rPr>
      <t xml:space="preserve">] </t>
    </r>
    <r>
      <rPr>
        <sz val="11"/>
        <color theme="1"/>
        <rFont val="Arial"/>
        <family val="2"/>
        <charset val="238"/>
      </rPr>
      <t>(kapitola 6)</t>
    </r>
  </si>
  <si>
    <r>
      <t xml:space="preserve">Spotřeba tepla [TJ] </t>
    </r>
    <r>
      <rPr>
        <sz val="11"/>
        <color theme="1"/>
        <rFont val="Arial"/>
        <family val="2"/>
        <charset val="238"/>
      </rPr>
      <t>(kapitola 7)</t>
    </r>
  </si>
  <si>
    <r>
      <t xml:space="preserve">Výroby tepla z KVET [TJ] </t>
    </r>
    <r>
      <rPr>
        <sz val="11"/>
        <color theme="1"/>
        <rFont val="Arial"/>
        <family val="2"/>
        <charset val="238"/>
      </rPr>
      <t>(kapitola 9)</t>
    </r>
  </si>
  <si>
    <t>Vydání</t>
  </si>
  <si>
    <t>Výroba tepla brutto 2023</t>
  </si>
  <si>
    <t>Dodávky tepla 2023</t>
  </si>
  <si>
    <t>Spotřeba tepla 2023</t>
  </si>
  <si>
    <t>IV. čtvrtletí 2023</t>
  </si>
  <si>
    <t>teplo.statistika@eru.gov.cz</t>
  </si>
  <si>
    <t>Výroba tepla brutto [GJ]</t>
  </si>
  <si>
    <t>Dodávky tepla podle paliv [GJ]</t>
  </si>
  <si>
    <t>Dodávka tepla ze Středočeského kraje [GJ]</t>
  </si>
  <si>
    <t>Spotřeba tepla podle sektorů [GJ]*</t>
  </si>
  <si>
    <t>Dodávka tepla z Pardubického kraje [GJ]</t>
  </si>
  <si>
    <t>Dodávka tepla do Královehrad. kr. [GJ]</t>
  </si>
  <si>
    <t>Dodávka tepla do Prahy [GJ]</t>
  </si>
  <si>
    <t>Výroba tepla brutto 2024</t>
  </si>
  <si>
    <t>Dodávky tepla 2024</t>
  </si>
  <si>
    <t>Spotřeba tepla 2024</t>
  </si>
  <si>
    <t>* Rozdíl mezi dodávkou a spotřebou jsou ztráty z nakoupeného tepla a z nezjištěného rozvodu tepla.</t>
  </si>
  <si>
    <t>5.4 Dodávky tepla z uhlí, biomasy a bioplynu [GJ]</t>
  </si>
  <si>
    <r>
      <rPr>
        <b/>
        <sz val="24"/>
        <color rgb="FF1A3366"/>
        <rFont val="Arial"/>
        <family val="2"/>
        <charset val="238"/>
      </rPr>
      <t xml:space="preserve">ČTVRTLETNÍ ZPRÁVA O PROVOZU TEPLÁRENSKÝCH SOUSTAV
ČESKÉ REPUBLIKY
</t>
    </r>
    <r>
      <rPr>
        <b/>
        <sz val="24"/>
        <color rgb="FFE53A2E"/>
        <rFont val="Arial"/>
        <family val="2"/>
        <charset val="238"/>
      </rPr>
      <t>ZA I. ČTVRTLETÍ 2025</t>
    </r>
  </si>
  <si>
    <t>STRUČNÝ PŘEHLED ZA I. ČTVRTLETÍ 2025</t>
  </si>
  <si>
    <t>Výroba tepla brutto podle paliv v krajích ČR za I. čtvrtletí</t>
  </si>
  <si>
    <t>Dodávky tepla podle paliv v krajích ČR za I. čtvrtletí</t>
  </si>
  <si>
    <t>06/2025</t>
  </si>
  <si>
    <t xml:space="preserve">Energetický regulační úřad (ERÚ) zveřejňuje čtvrtletní zprávu o provozu teplárenských soustav ČR za dané čtvrtletí roku 2025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Údaje pro čtvrtletní zprávu jsou získávány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
Veškerá data vycházejí z podkladů od licencovaných subjektů: výrobců elektřiny, tepelné energie a provozovatelů rozvodných tepelných zařízení. 
Čtvrtletní zpráva přináší informace o základních ukazatelích v teplárenství a doplňuje tak čtvrtletní zprávu o provozu elektrizační soustavy ČR, která se věnuje mimo jiné i kombinované výrobě elektřiny a tepla (KVET). Tato zpráva zahrnuje údaje o veškerém vyrobeném teple z licencované činnosti včetně KVET. Jednotlivé kapitoly obsahují statistická data o bilanci, výrobě, dodávce a spotřebě tepla podle příslušných kategorií. Zpráva dále obsahuje vyhodnocení instalovaného výkonu výroben tepla v ČR a některá krajská vyhodnocení. Zjištěné a opravené chyby v obdržených datech a zpětné korekce výkazů jsou průběžně promítány do statistiky a projeví se vždy v dalších zveřejněných zprávách, případně v roční zprávě o provozu teplárenských soustav ČR za rok 2025, kterou ERÚ předpokládá zveřejnit do konce května roku 2026.
</t>
  </si>
  <si>
    <t>2 STRUČNÝ PŘEHLED ZA I. ČTVRTLETÍ 2025</t>
  </si>
  <si>
    <t>4.3 Výroba tepla brutto podle paliv v krajích ČR za I. čtvrtletí [TJ]</t>
  </si>
  <si>
    <t>5.3 Dodávky tepla podle paliv v krajích ČR za I. čtvrtletí [TJ]</t>
  </si>
  <si>
    <t>Výroba tepla brutto 2025</t>
  </si>
  <si>
    <t>Dodávky tepla 2025</t>
  </si>
  <si>
    <t>Rozsah 2017-2024</t>
  </si>
  <si>
    <t>I. čtvrtletí 2024</t>
  </si>
  <si>
    <t>I. čtvrtletí 2025</t>
  </si>
  <si>
    <t>Rozdíl
(2025-2024)</t>
  </si>
  <si>
    <t>Spotřeba tepla 2025</t>
  </si>
  <si>
    <t xml:space="preserve">I. čtvrtletí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</si>
</sst>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"/>
    <numFmt numFmtId="165" formatCode="0.0_ "/>
    <numFmt numFmtId="166" formatCode="0.0"/>
    <numFmt numFmtId="167" formatCode="0.0%"/>
    <numFmt numFmtId="168" formatCode="\$#,##0\ ;\(\$#,##0\)"/>
    <numFmt numFmtId="169" formatCode="#,##0.000"/>
  </numFmts>
  <fonts count="99" x14ac:knownFonts="1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b/>
      <sz val="14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sz val="14"/>
      <name val="Arial"/>
      <family val="2"/>
      <charset val="238"/>
    </font>
    <font>
      <b/>
      <sz val="9"/>
      <color theme="2" tint="-0.499984740745262"/>
      <name val="Arial"/>
      <family val="2"/>
      <charset val="238"/>
      <scheme val="minor"/>
    </font>
    <font>
      <sz val="9"/>
      <color theme="0"/>
      <name val="Arial"/>
      <family val="2"/>
      <charset val="238"/>
    </font>
    <font>
      <sz val="10"/>
      <name val="Arial CE"/>
      <family val="2"/>
      <charset val="238"/>
    </font>
    <font>
      <b/>
      <sz val="9"/>
      <name val="Arial"/>
      <family val="2"/>
      <charset val="238"/>
    </font>
    <font>
      <b/>
      <vertAlign val="subscript"/>
      <sz val="9"/>
      <name val="Arial"/>
      <family val="2"/>
      <charset val="238"/>
      <scheme val="minor"/>
    </font>
    <font>
      <sz val="11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2"/>
      <name val="Arial"/>
      <family val="2"/>
      <charset val="238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39"/>
      <name val="Arial"/>
      <family val="2"/>
    </font>
    <font>
      <sz val="19"/>
      <color indexed="48"/>
      <name val="Arial"/>
      <family val="2"/>
      <charset val="238"/>
    </font>
    <font>
      <sz val="10"/>
      <color indexed="10"/>
      <name val="Arial"/>
      <family val="2"/>
    </font>
    <font>
      <sz val="12"/>
      <name val="Arial CE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0"/>
      <name val="Times New Roman CE"/>
      <family val="1"/>
      <charset val="238"/>
    </font>
    <font>
      <b/>
      <sz val="9"/>
      <name val="Times New Roman CE"/>
      <family val="1"/>
      <charset val="238"/>
    </font>
    <font>
      <b/>
      <sz val="8"/>
      <name val="Arial"/>
      <family val="2"/>
      <charset val="238"/>
    </font>
    <font>
      <b/>
      <sz val="8"/>
      <name val="Arial"/>
      <family val="2"/>
      <charset val="238"/>
      <scheme val="minor"/>
    </font>
    <font>
      <sz val="9"/>
      <color rgb="FFFF0000"/>
      <name val="Arial"/>
      <family val="2"/>
      <charset val="238"/>
    </font>
    <font>
      <sz val="12"/>
      <name val="Arial"/>
      <family val="2"/>
      <charset val="238"/>
      <scheme val="minor"/>
    </font>
    <font>
      <b/>
      <sz val="10"/>
      <color rgb="FF005DA2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sz val="10"/>
      <color rgb="FFFF0000"/>
      <name val="Arial"/>
      <family val="2"/>
      <charset val="238"/>
      <scheme val="minor"/>
    </font>
    <font>
      <b/>
      <sz val="16"/>
      <color theme="3"/>
      <name val="Arial"/>
      <family val="2"/>
      <charset val="238"/>
      <scheme val="minor"/>
    </font>
    <font>
      <b/>
      <vertAlign val="subscript"/>
      <sz val="16"/>
      <color theme="3"/>
      <name val="Arial"/>
      <family val="2"/>
      <charset val="238"/>
      <scheme val="minor"/>
    </font>
    <font>
      <b/>
      <sz val="16"/>
      <color theme="4"/>
      <name val="Arial"/>
      <family val="2"/>
      <charset val="238"/>
      <scheme val="minor"/>
    </font>
    <font>
      <sz val="11"/>
      <color rgb="FFFF0000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b/>
      <sz val="10"/>
      <color rgb="FFFF0000"/>
      <name val="Arial"/>
      <family val="2"/>
      <charset val="238"/>
      <scheme val="minor"/>
    </font>
    <font>
      <b/>
      <sz val="11"/>
      <color rgb="FFE53A2E"/>
      <name val="Arial"/>
      <family val="2"/>
      <charset val="238"/>
    </font>
    <font>
      <b/>
      <sz val="11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4"/>
      <color theme="3"/>
      <name val="Arial"/>
      <family val="2"/>
      <charset val="238"/>
      <scheme val="minor"/>
    </font>
    <font>
      <b/>
      <sz val="17"/>
      <color rgb="FF153366"/>
      <name val="Arial"/>
      <family val="2"/>
      <charset val="238"/>
      <scheme val="minor"/>
    </font>
    <font>
      <sz val="16"/>
      <name val="Arial"/>
      <family val="2"/>
      <charset val="238"/>
    </font>
    <font>
      <b/>
      <sz val="24"/>
      <name val="Arial"/>
      <family val="2"/>
      <charset val="238"/>
    </font>
    <font>
      <b/>
      <sz val="24"/>
      <color rgb="FF1A3366"/>
      <name val="Arial"/>
      <family val="2"/>
      <charset val="238"/>
    </font>
    <font>
      <b/>
      <sz val="24"/>
      <color rgb="FFE53A2E"/>
      <name val="Arial"/>
      <family val="2"/>
      <charset val="238"/>
    </font>
    <font>
      <b/>
      <sz val="16"/>
      <color theme="3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vertAlign val="subscript"/>
      <sz val="11"/>
      <color theme="1"/>
      <name val="Arial"/>
      <family val="2"/>
      <charset val="238"/>
    </font>
    <font>
      <sz val="11"/>
      <color theme="3"/>
      <name val="Arial"/>
      <family val="2"/>
      <charset val="238"/>
    </font>
  </fonts>
  <fills count="3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indexed="40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medium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medium">
        <color theme="2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2" tint="-0.499984740745262"/>
      </left>
      <right/>
      <top/>
      <bottom style="medium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2" tint="-0.499984740745262"/>
      </left>
      <right/>
      <top/>
      <bottom style="thin">
        <color theme="0" tint="-0.24994659260841701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medium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thin">
        <color theme="2" tint="-0.499984740745262"/>
      </bottom>
      <diagonal/>
    </border>
    <border>
      <left/>
      <right/>
      <top style="thin">
        <color theme="0" tint="-0.24994659260841701"/>
      </top>
      <bottom style="thin">
        <color theme="2" tint="-0.499984740745262"/>
      </bottom>
      <diagonal/>
    </border>
    <border>
      <left/>
      <right style="medium">
        <color theme="2" tint="-0.499984740745262"/>
      </right>
      <top style="thin">
        <color theme="0" tint="-0.24994659260841701"/>
      </top>
      <bottom style="thin">
        <color theme="2" tint="-0.4999847407452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75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1" applyNumberFormat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9" fillId="4" borderId="5" applyNumberFormat="0" applyFont="0" applyAlignment="0" applyProtection="0"/>
    <xf numFmtId="0" fontId="19" fillId="0" borderId="6" applyNumberFormat="0" applyFill="0" applyAlignment="0" applyProtection="0"/>
    <xf numFmtId="0" fontId="20" fillId="6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7" borderId="7" applyNumberFormat="0" applyAlignment="0" applyProtection="0"/>
    <xf numFmtId="0" fontId="22" fillId="13" borderId="7" applyNumberFormat="0" applyAlignment="0" applyProtection="0"/>
    <xf numFmtId="0" fontId="23" fillId="13" borderId="8" applyNumberFormat="0" applyAlignment="0" applyProtection="0"/>
    <xf numFmtId="0" fontId="24" fillId="0" borderId="0" applyNumberFormat="0" applyFill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9" fontId="28" fillId="0" borderId="0" applyFont="0" applyFill="0" applyBorder="0" applyAlignment="0" applyProtection="0"/>
    <xf numFmtId="0" fontId="52" fillId="0" borderId="0"/>
    <xf numFmtId="0" fontId="8" fillId="0" borderId="0"/>
    <xf numFmtId="9" fontId="8" fillId="0" borderId="0" applyFont="0" applyFill="0" applyBorder="0" applyAlignment="0" applyProtection="0"/>
    <xf numFmtId="0" fontId="55" fillId="0" borderId="0"/>
    <xf numFmtId="4" fontId="57" fillId="20" borderId="29" applyNumberFormat="0" applyProtection="0">
      <alignment horizontal="left" vertical="center" indent="1"/>
    </xf>
    <xf numFmtId="0" fontId="5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" fillId="0" borderId="0"/>
    <xf numFmtId="9" fontId="8" fillId="0" borderId="0" applyFont="0" applyFill="0" applyBorder="0" applyAlignment="0" applyProtection="0"/>
    <xf numFmtId="4" fontId="58" fillId="7" borderId="29" applyNumberFormat="0" applyProtection="0">
      <alignment vertical="center"/>
    </xf>
    <xf numFmtId="4" fontId="58" fillId="21" borderId="29" applyNumberFormat="0" applyProtection="0">
      <alignment horizontal="left" vertical="center" indent="1"/>
    </xf>
    <xf numFmtId="4" fontId="58" fillId="22" borderId="0" applyNumberFormat="0" applyProtection="0">
      <alignment horizontal="left" vertical="center" indent="1"/>
    </xf>
    <xf numFmtId="4" fontId="57" fillId="23" borderId="29" applyNumberFormat="0" applyProtection="0">
      <alignment horizontal="right" vertical="center"/>
    </xf>
    <xf numFmtId="0" fontId="8" fillId="0" borderId="0"/>
    <xf numFmtId="0" fontId="7" fillId="0" borderId="0"/>
    <xf numFmtId="0" fontId="8" fillId="0" borderId="0"/>
    <xf numFmtId="2" fontId="8" fillId="0" borderId="0" applyFont="0" applyFill="0" applyBorder="0" applyAlignment="0" applyProtection="0"/>
    <xf numFmtId="0" fontId="7" fillId="0" borderId="0"/>
    <xf numFmtId="0" fontId="8" fillId="0" borderId="0"/>
    <xf numFmtId="0" fontId="8" fillId="0" borderId="0"/>
    <xf numFmtId="4" fontId="60" fillId="21" borderId="29" applyNumberFormat="0" applyProtection="0">
      <alignment vertical="center"/>
    </xf>
    <xf numFmtId="0" fontId="58" fillId="21" borderId="29" applyNumberFormat="0" applyProtection="0">
      <alignment horizontal="left" vertical="top" indent="1"/>
    </xf>
    <xf numFmtId="4" fontId="57" fillId="8" borderId="29" applyNumberFormat="0" applyProtection="0">
      <alignment horizontal="right" vertical="center"/>
    </xf>
    <xf numFmtId="4" fontId="57" fillId="3" borderId="29" applyNumberFormat="0" applyProtection="0">
      <alignment horizontal="right" vertical="center"/>
    </xf>
    <xf numFmtId="4" fontId="57" fillId="17" borderId="29" applyNumberFormat="0" applyProtection="0">
      <alignment horizontal="right" vertical="center"/>
    </xf>
    <xf numFmtId="4" fontId="57" fillId="10" borderId="29" applyNumberFormat="0" applyProtection="0">
      <alignment horizontal="right" vertical="center"/>
    </xf>
    <xf numFmtId="4" fontId="57" fillId="24" borderId="29" applyNumberFormat="0" applyProtection="0">
      <alignment horizontal="right" vertical="center"/>
    </xf>
    <xf numFmtId="4" fontId="57" fillId="9" borderId="29" applyNumberFormat="0" applyProtection="0">
      <alignment horizontal="right" vertical="center"/>
    </xf>
    <xf numFmtId="4" fontId="57" fillId="25" borderId="29" applyNumberFormat="0" applyProtection="0">
      <alignment horizontal="right" vertical="center"/>
    </xf>
    <xf numFmtId="4" fontId="57" fillId="26" borderId="29" applyNumberFormat="0" applyProtection="0">
      <alignment horizontal="right" vertical="center"/>
    </xf>
    <xf numFmtId="4" fontId="57" fillId="27" borderId="29" applyNumberFormat="0" applyProtection="0">
      <alignment horizontal="right" vertical="center"/>
    </xf>
    <xf numFmtId="4" fontId="58" fillId="0" borderId="0" applyNumberFormat="0" applyProtection="0">
      <alignment horizontal="left" vertical="center" indent="1"/>
    </xf>
    <xf numFmtId="4" fontId="57" fillId="23" borderId="0" applyNumberFormat="0" applyProtection="0">
      <alignment horizontal="left" vertical="center" indent="1"/>
    </xf>
    <xf numFmtId="4" fontId="61" fillId="28" borderId="0" applyNumberFormat="0" applyProtection="0">
      <alignment horizontal="left" vertical="center" indent="1"/>
    </xf>
    <xf numFmtId="4" fontId="57" fillId="20" borderId="29" applyNumberFormat="0" applyProtection="0">
      <alignment horizontal="right" vertical="center"/>
    </xf>
    <xf numFmtId="4" fontId="62" fillId="23" borderId="0" applyNumberFormat="0" applyProtection="0">
      <alignment horizontal="left" vertical="center" indent="1"/>
    </xf>
    <xf numFmtId="4" fontId="62" fillId="22" borderId="0" applyNumberFormat="0" applyProtection="0">
      <alignment horizontal="left" vertical="center" indent="1"/>
    </xf>
    <xf numFmtId="0" fontId="8" fillId="28" borderId="29" applyNumberFormat="0" applyProtection="0">
      <alignment horizontal="left" vertical="center" indent="1"/>
    </xf>
    <xf numFmtId="0" fontId="8" fillId="28" borderId="29" applyNumberFormat="0" applyProtection="0">
      <alignment horizontal="left" vertical="top" indent="1"/>
    </xf>
    <xf numFmtId="0" fontId="8" fillId="22" borderId="29" applyNumberFormat="0" applyProtection="0">
      <alignment horizontal="left" vertical="center" indent="1"/>
    </xf>
    <xf numFmtId="0" fontId="8" fillId="22" borderId="29" applyNumberFormat="0" applyProtection="0">
      <alignment horizontal="left" vertical="top" indent="1"/>
    </xf>
    <xf numFmtId="0" fontId="8" fillId="29" borderId="29" applyNumberFormat="0" applyProtection="0">
      <alignment horizontal="left" vertical="center" indent="1"/>
    </xf>
    <xf numFmtId="0" fontId="8" fillId="29" borderId="29" applyNumberFormat="0" applyProtection="0">
      <alignment horizontal="left" vertical="top" indent="1"/>
    </xf>
    <xf numFmtId="0" fontId="8" fillId="30" borderId="29" applyNumberFormat="0" applyProtection="0">
      <alignment horizontal="left" vertical="center" indent="1"/>
    </xf>
    <xf numFmtId="0" fontId="8" fillId="30" borderId="29" applyNumberFormat="0" applyProtection="0">
      <alignment horizontal="left" vertical="top" indent="1"/>
    </xf>
    <xf numFmtId="4" fontId="57" fillId="31" borderId="29" applyNumberFormat="0" applyProtection="0">
      <alignment vertical="center"/>
    </xf>
    <xf numFmtId="4" fontId="63" fillId="31" borderId="29" applyNumberFormat="0" applyProtection="0">
      <alignment vertical="center"/>
    </xf>
    <xf numFmtId="4" fontId="57" fillId="31" borderId="29" applyNumberFormat="0" applyProtection="0">
      <alignment horizontal="left" vertical="center" indent="1"/>
    </xf>
    <xf numFmtId="0" fontId="57" fillId="31" borderId="29" applyNumberFormat="0" applyProtection="0">
      <alignment horizontal="left" vertical="top" indent="1"/>
    </xf>
    <xf numFmtId="4" fontId="63" fillId="23" borderId="29" applyNumberFormat="0" applyProtection="0">
      <alignment horizontal="right" vertical="center"/>
    </xf>
    <xf numFmtId="0" fontId="57" fillId="22" borderId="29" applyNumberFormat="0" applyProtection="0">
      <alignment horizontal="left" vertical="top" indent="1"/>
    </xf>
    <xf numFmtId="4" fontId="64" fillId="0" borderId="0" applyNumberFormat="0" applyProtection="0">
      <alignment horizontal="left" vertical="center" indent="1"/>
    </xf>
    <xf numFmtId="4" fontId="65" fillId="23" borderId="29" applyNumberFormat="0" applyProtection="0">
      <alignment horizontal="right" vertical="center"/>
    </xf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9" fontId="8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0" fontId="52" fillId="0" borderId="0"/>
    <xf numFmtId="0" fontId="52" fillId="32" borderId="30" applyNumberFormat="0" applyFont="0" applyFill="0" applyAlignment="0" applyProtection="0"/>
    <xf numFmtId="0" fontId="52" fillId="32" borderId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3" fontId="52" fillId="32" borderId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168" fontId="52" fillId="32" borderId="0" applyFont="0" applyFill="0" applyBorder="0" applyAlignment="0" applyProtection="0"/>
    <xf numFmtId="0" fontId="59" fillId="0" borderId="0" applyNumberFormat="0" applyFill="0" applyBorder="0" applyAlignment="0" applyProtection="0"/>
    <xf numFmtId="2" fontId="52" fillId="32" borderId="0" applyFont="0" applyFill="0" applyBorder="0" applyAlignment="0" applyProtection="0"/>
    <xf numFmtId="0" fontId="67" fillId="32" borderId="0" applyNumberFormat="0" applyFill="0" applyBorder="0" applyAlignment="0" applyProtection="0"/>
    <xf numFmtId="0" fontId="68" fillId="32" borderId="0" applyNumberForma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" fontId="69" fillId="0" borderId="0">
      <alignment horizontal="left"/>
      <protection hidden="1"/>
    </xf>
    <xf numFmtId="1" fontId="70" fillId="0" borderId="0">
      <protection hidden="1"/>
    </xf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" fillId="0" borderId="0"/>
    <xf numFmtId="0" fontId="4" fillId="0" borderId="0"/>
    <xf numFmtId="0" fontId="3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417">
    <xf numFmtId="0" fontId="0" fillId="0" borderId="0" xfId="0"/>
    <xf numFmtId="164" fontId="31" fillId="0" borderId="0" xfId="0" applyNumberFormat="1" applyFont="1" applyFill="1" applyBorder="1"/>
    <xf numFmtId="0" fontId="27" fillId="0" borderId="0" xfId="0" applyFont="1" applyFill="1" applyBorder="1"/>
    <xf numFmtId="0" fontId="34" fillId="0" borderId="0" xfId="0" applyFont="1" applyFill="1" applyBorder="1" applyAlignment="1">
      <alignment horizontal="right" vertical="top"/>
    </xf>
    <xf numFmtId="0" fontId="30" fillId="0" borderId="0" xfId="0" applyFont="1" applyFill="1" applyBorder="1"/>
    <xf numFmtId="164" fontId="29" fillId="0" borderId="12" xfId="0" applyNumberFormat="1" applyFont="1" applyFill="1" applyBorder="1"/>
    <xf numFmtId="0" fontId="31" fillId="0" borderId="0" xfId="0" applyFont="1" applyFill="1" applyBorder="1" applyAlignment="1">
      <alignment vertical="center"/>
    </xf>
    <xf numFmtId="0" fontId="29" fillId="0" borderId="0" xfId="0" applyFont="1" applyFill="1" applyBorder="1"/>
    <xf numFmtId="164" fontId="29" fillId="0" borderId="0" xfId="0" applyNumberFormat="1" applyFont="1" applyFill="1" applyBorder="1"/>
    <xf numFmtId="0" fontId="31" fillId="0" borderId="0" xfId="0" applyFont="1" applyFill="1" applyBorder="1" applyAlignment="1">
      <alignment horizontal="right"/>
    </xf>
    <xf numFmtId="0" fontId="33" fillId="0" borderId="0" xfId="0" applyFont="1" applyFill="1" applyBorder="1"/>
    <xf numFmtId="9" fontId="33" fillId="0" borderId="0" xfId="41" applyFont="1" applyFill="1" applyBorder="1"/>
    <xf numFmtId="164" fontId="29" fillId="0" borderId="9" xfId="0" applyNumberFormat="1" applyFont="1" applyFill="1" applyBorder="1"/>
    <xf numFmtId="0" fontId="29" fillId="19" borderId="9" xfId="0" applyFont="1" applyFill="1" applyBorder="1"/>
    <xf numFmtId="0" fontId="29" fillId="0" borderId="12" xfId="0" applyFont="1" applyFill="1" applyBorder="1" applyAlignment="1">
      <alignment horizontal="left" vertical="center" indent="1"/>
    </xf>
    <xf numFmtId="0" fontId="29" fillId="19" borderId="0" xfId="0" applyFont="1" applyFill="1" applyBorder="1"/>
    <xf numFmtId="0" fontId="29" fillId="0" borderId="0" xfId="0" applyFont="1" applyFill="1" applyBorder="1" applyAlignment="1">
      <alignment horizontal="left" indent="1"/>
    </xf>
    <xf numFmtId="0" fontId="29" fillId="0" borderId="0" xfId="0" applyFont="1" applyFill="1" applyBorder="1" applyAlignment="1">
      <alignment horizontal="left" vertical="center" indent="1"/>
    </xf>
    <xf numFmtId="164" fontId="29" fillId="0" borderId="13" xfId="0" applyNumberFormat="1" applyFont="1" applyFill="1" applyBorder="1"/>
    <xf numFmtId="164" fontId="29" fillId="0" borderId="13" xfId="0" applyNumberFormat="1" applyFont="1" applyFill="1" applyBorder="1" applyAlignment="1"/>
    <xf numFmtId="0" fontId="29" fillId="0" borderId="0" xfId="0" applyNumberFormat="1" applyFont="1" applyFill="1" applyBorder="1" applyAlignment="1"/>
    <xf numFmtId="164" fontId="29" fillId="0" borderId="11" xfId="0" applyNumberFormat="1" applyFont="1" applyFill="1" applyBorder="1" applyAlignment="1"/>
    <xf numFmtId="164" fontId="29" fillId="0" borderId="22" xfId="0" applyNumberFormat="1" applyFont="1" applyFill="1" applyBorder="1"/>
    <xf numFmtId="0" fontId="31" fillId="0" borderId="0" xfId="0" applyFont="1" applyFill="1" applyBorder="1"/>
    <xf numFmtId="164" fontId="29" fillId="0" borderId="24" xfId="0" applyNumberFormat="1" applyFont="1" applyFill="1" applyBorder="1"/>
    <xf numFmtId="164" fontId="33" fillId="0" borderId="0" xfId="0" applyNumberFormat="1" applyFont="1" applyFill="1" applyBorder="1"/>
    <xf numFmtId="0" fontId="29" fillId="0" borderId="21" xfId="0" applyFont="1" applyFill="1" applyBorder="1" applyAlignment="1">
      <alignment horizontal="left" vertical="center" indent="1"/>
    </xf>
    <xf numFmtId="0" fontId="29" fillId="19" borderId="0" xfId="0" applyFont="1" applyFill="1"/>
    <xf numFmtId="0" fontId="31" fillId="19" borderId="0" xfId="0" applyFont="1" applyFill="1" applyBorder="1" applyAlignment="1">
      <alignment horizontal="right"/>
    </xf>
    <xf numFmtId="0" fontId="29" fillId="0" borderId="13" xfId="0" applyFont="1" applyFill="1" applyBorder="1" applyAlignment="1">
      <alignment horizontal="left" vertical="center" indent="1"/>
    </xf>
    <xf numFmtId="0" fontId="29" fillId="0" borderId="11" xfId="0" applyFont="1" applyFill="1" applyBorder="1" applyAlignment="1">
      <alignment horizontal="left" vertical="center" indent="1"/>
    </xf>
    <xf numFmtId="0" fontId="31" fillId="19" borderId="17" xfId="0" applyFont="1" applyFill="1" applyBorder="1" applyAlignment="1">
      <alignment horizontal="center"/>
    </xf>
    <xf numFmtId="0" fontId="31" fillId="19" borderId="18" xfId="0" applyFont="1" applyFill="1" applyBorder="1" applyAlignment="1">
      <alignment horizontal="center"/>
    </xf>
    <xf numFmtId="164" fontId="31" fillId="18" borderId="24" xfId="0" applyNumberFormat="1" applyFont="1" applyFill="1" applyBorder="1"/>
    <xf numFmtId="164" fontId="31" fillId="18" borderId="9" xfId="0" applyNumberFormat="1" applyFont="1" applyFill="1" applyBorder="1"/>
    <xf numFmtId="0" fontId="29" fillId="0" borderId="10" xfId="0" applyFont="1" applyFill="1" applyBorder="1" applyAlignment="1">
      <alignment horizontal="left" vertical="center" indent="1"/>
    </xf>
    <xf numFmtId="0" fontId="29" fillId="19" borderId="0" xfId="0" applyFont="1" applyFill="1" applyBorder="1" applyAlignment="1">
      <alignment horizontal="right" vertical="center"/>
    </xf>
    <xf numFmtId="0" fontId="31" fillId="19" borderId="14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right"/>
    </xf>
    <xf numFmtId="164" fontId="31" fillId="0" borderId="0" xfId="0" applyNumberFormat="1" applyFont="1" applyFill="1" applyBorder="1" applyAlignment="1">
      <alignment horizontal="center"/>
    </xf>
    <xf numFmtId="167" fontId="29" fillId="0" borderId="0" xfId="41" applyNumberFormat="1" applyFont="1" applyFill="1" applyBorder="1"/>
    <xf numFmtId="167" fontId="29" fillId="0" borderId="13" xfId="0" applyNumberFormat="1" applyFont="1" applyFill="1" applyBorder="1" applyAlignment="1">
      <alignment vertical="center"/>
    </xf>
    <xf numFmtId="167" fontId="29" fillId="0" borderId="11" xfId="0" applyNumberFormat="1" applyFont="1" applyFill="1" applyBorder="1" applyAlignment="1">
      <alignment vertical="center"/>
    </xf>
    <xf numFmtId="167" fontId="29" fillId="0" borderId="0" xfId="0" applyNumberFormat="1" applyFont="1" applyFill="1" applyBorder="1"/>
    <xf numFmtId="167" fontId="29" fillId="18" borderId="13" xfId="41" applyNumberFormat="1" applyFont="1" applyFill="1" applyBorder="1" applyAlignment="1"/>
    <xf numFmtId="167" fontId="29" fillId="18" borderId="13" xfId="0" applyNumberFormat="1" applyFont="1" applyFill="1" applyBorder="1" applyAlignment="1">
      <alignment vertical="center"/>
    </xf>
    <xf numFmtId="0" fontId="29" fillId="19" borderId="15" xfId="0" applyFont="1" applyFill="1" applyBorder="1"/>
    <xf numFmtId="0" fontId="31" fillId="19" borderId="18" xfId="0" applyFont="1" applyFill="1" applyBorder="1" applyAlignment="1">
      <alignment horizontal="center"/>
    </xf>
    <xf numFmtId="0" fontId="31" fillId="19" borderId="0" xfId="0" applyFont="1" applyFill="1" applyBorder="1" applyAlignment="1">
      <alignment horizontal="right"/>
    </xf>
    <xf numFmtId="0" fontId="33" fillId="0" borderId="0" xfId="41" applyNumberFormat="1" applyFont="1" applyFill="1" applyBorder="1"/>
    <xf numFmtId="0" fontId="32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horizontal="right"/>
    </xf>
    <xf numFmtId="0" fontId="32" fillId="0" borderId="0" xfId="0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horizontal="center"/>
    </xf>
    <xf numFmtId="164" fontId="32" fillId="0" borderId="0" xfId="0" applyNumberFormat="1" applyFont="1" applyFill="1" applyBorder="1"/>
    <xf numFmtId="164" fontId="29" fillId="0" borderId="23" xfId="0" applyNumberFormat="1" applyFont="1" applyFill="1" applyBorder="1" applyAlignment="1">
      <alignment vertical="center"/>
    </xf>
    <xf numFmtId="164" fontId="29" fillId="0" borderId="25" xfId="0" applyNumberFormat="1" applyFont="1" applyFill="1" applyBorder="1" applyAlignment="1">
      <alignment vertical="center"/>
    </xf>
    <xf numFmtId="0" fontId="31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vertical="center" wrapText="1"/>
    </xf>
    <xf numFmtId="0" fontId="33" fillId="0" borderId="0" xfId="41" applyNumberFormat="1" applyFont="1" applyFill="1" applyBorder="1" applyAlignment="1"/>
    <xf numFmtId="0" fontId="29" fillId="0" borderId="0" xfId="0" applyNumberFormat="1" applyFont="1" applyFill="1" applyBorder="1" applyAlignment="1">
      <alignment wrapText="1"/>
    </xf>
    <xf numFmtId="0" fontId="31" fillId="19" borderId="9" xfId="0" applyFont="1" applyFill="1" applyBorder="1" applyAlignment="1">
      <alignment horizontal="center"/>
    </xf>
    <xf numFmtId="0" fontId="31" fillId="19" borderId="19" xfId="0" applyFont="1" applyFill="1" applyBorder="1" applyAlignment="1">
      <alignment horizontal="center"/>
    </xf>
    <xf numFmtId="0" fontId="29" fillId="0" borderId="0" xfId="0" applyFont="1" applyFill="1" applyBorder="1" applyAlignment="1"/>
    <xf numFmtId="49" fontId="44" fillId="0" borderId="0" xfId="0" applyNumberFormat="1" applyFont="1" applyFill="1" applyBorder="1" applyAlignment="1">
      <alignment horizontal="right"/>
    </xf>
    <xf numFmtId="0" fontId="26" fillId="0" borderId="0" xfId="0" applyFont="1" applyFill="1"/>
    <xf numFmtId="0" fontId="39" fillId="0" borderId="0" xfId="0" applyFont="1" applyFill="1" applyBorder="1"/>
    <xf numFmtId="164" fontId="39" fillId="0" borderId="0" xfId="0" applyNumberFormat="1" applyFont="1" applyFill="1" applyBorder="1"/>
    <xf numFmtId="165" fontId="29" fillId="0" borderId="0" xfId="0" applyNumberFormat="1" applyFont="1" applyFill="1" applyBorder="1" applyAlignment="1">
      <alignment horizontal="right"/>
    </xf>
    <xf numFmtId="0" fontId="27" fillId="0" borderId="0" xfId="0" applyNumberFormat="1" applyFont="1" applyFill="1" applyBorder="1"/>
    <xf numFmtId="0" fontId="34" fillId="0" borderId="0" xfId="0" applyFont="1" applyFill="1" applyBorder="1" applyAlignment="1">
      <alignment vertical="top"/>
    </xf>
    <xf numFmtId="0" fontId="47" fillId="0" borderId="0" xfId="0" applyFont="1" applyFill="1" applyBorder="1"/>
    <xf numFmtId="0" fontId="50" fillId="0" borderId="0" xfId="0" applyFont="1" applyFill="1" applyBorder="1"/>
    <xf numFmtId="0" fontId="29" fillId="0" borderId="0" xfId="0" applyFont="1" applyFill="1"/>
    <xf numFmtId="0" fontId="30" fillId="0" borderId="0" xfId="0" applyFont="1" applyFill="1"/>
    <xf numFmtId="0" fontId="49" fillId="0" borderId="0" xfId="0" applyFont="1" applyFill="1"/>
    <xf numFmtId="0" fontId="25" fillId="0" borderId="0" xfId="0" applyFont="1" applyFill="1"/>
    <xf numFmtId="164" fontId="29" fillId="0" borderId="0" xfId="0" applyNumberFormat="1" applyFont="1" applyFill="1"/>
    <xf numFmtId="0" fontId="26" fillId="0" borderId="0" xfId="0" applyFont="1" applyFill="1" applyAlignment="1"/>
    <xf numFmtId="0" fontId="29" fillId="0" borderId="0" xfId="0" applyFont="1" applyFill="1" applyAlignment="1">
      <alignment horizontal="right"/>
    </xf>
    <xf numFmtId="0" fontId="27" fillId="0" borderId="0" xfId="0" applyFont="1" applyFill="1"/>
    <xf numFmtId="0" fontId="48" fillId="0" borderId="0" xfId="0" applyFont="1" applyFill="1"/>
    <xf numFmtId="0" fontId="31" fillId="0" borderId="0" xfId="0" applyFont="1" applyFill="1"/>
    <xf numFmtId="0" fontId="46" fillId="0" borderId="0" xfId="0" applyFont="1" applyFill="1"/>
    <xf numFmtId="0" fontId="45" fillId="0" borderId="0" xfId="0" applyFont="1" applyFill="1" applyAlignment="1"/>
    <xf numFmtId="0" fontId="46" fillId="0" borderId="0" xfId="0" applyFont="1" applyFill="1" applyBorder="1"/>
    <xf numFmtId="0" fontId="46" fillId="0" borderId="0" xfId="0" applyFont="1" applyFill="1" applyAlignment="1">
      <alignment vertical="top"/>
    </xf>
    <xf numFmtId="0" fontId="46" fillId="0" borderId="0" xfId="0" applyFont="1" applyFill="1" applyAlignment="1"/>
    <xf numFmtId="0" fontId="43" fillId="0" borderId="0" xfId="0" applyFont="1" applyFill="1"/>
    <xf numFmtId="0" fontId="44" fillId="0" borderId="0" xfId="0" applyFont="1" applyFill="1" applyAlignment="1">
      <alignment horizontal="right"/>
    </xf>
    <xf numFmtId="164" fontId="29" fillId="0" borderId="23" xfId="0" applyNumberFormat="1" applyFont="1" applyFill="1" applyBorder="1"/>
    <xf numFmtId="167" fontId="29" fillId="0" borderId="13" xfId="41" applyNumberFormat="1" applyFont="1" applyFill="1" applyBorder="1" applyAlignment="1"/>
    <xf numFmtId="164" fontId="33" fillId="0" borderId="0" xfId="0" applyNumberFormat="1" applyFont="1" applyFill="1"/>
    <xf numFmtId="167" fontId="29" fillId="0" borderId="13" xfId="41" applyNumberFormat="1" applyFont="1" applyFill="1" applyBorder="1"/>
    <xf numFmtId="167" fontId="29" fillId="0" borderId="11" xfId="41" applyNumberFormat="1" applyFont="1" applyFill="1" applyBorder="1" applyAlignment="1"/>
    <xf numFmtId="167" fontId="29" fillId="0" borderId="11" xfId="41" applyNumberFormat="1" applyFont="1" applyFill="1" applyBorder="1"/>
    <xf numFmtId="167" fontId="29" fillId="0" borderId="12" xfId="41" applyNumberFormat="1" applyFont="1" applyFill="1" applyBorder="1"/>
    <xf numFmtId="166" fontId="29" fillId="0" borderId="0" xfId="0" applyNumberFormat="1" applyFont="1" applyFill="1" applyBorder="1"/>
    <xf numFmtId="0" fontId="34" fillId="0" borderId="0" xfId="0" applyFont="1" applyFill="1" applyAlignment="1">
      <alignment horizontal="right"/>
    </xf>
    <xf numFmtId="0" fontId="36" fillId="0" borderId="0" xfId="0" applyFont="1" applyFill="1" applyAlignment="1">
      <alignment horizontal="right"/>
    </xf>
    <xf numFmtId="166" fontId="33" fillId="0" borderId="0" xfId="0" applyNumberFormat="1" applyFont="1" applyFill="1" applyBorder="1"/>
    <xf numFmtId="167" fontId="33" fillId="0" borderId="0" xfId="41" applyNumberFormat="1" applyFont="1" applyFill="1" applyBorder="1"/>
    <xf numFmtId="0" fontId="33" fillId="0" borderId="0" xfId="0" applyFont="1" applyFill="1"/>
    <xf numFmtId="167" fontId="33" fillId="0" borderId="0" xfId="41" applyNumberFormat="1" applyFont="1" applyFill="1"/>
    <xf numFmtId="167" fontId="33" fillId="0" borderId="0" xfId="0" applyNumberFormat="1" applyFont="1" applyFill="1"/>
    <xf numFmtId="0" fontId="29" fillId="0" borderId="0" xfId="0" applyNumberFormat="1" applyFont="1" applyFill="1" applyAlignment="1"/>
    <xf numFmtId="0" fontId="33" fillId="0" borderId="0" xfId="41" applyNumberFormat="1" applyFont="1" applyFill="1" applyAlignment="1"/>
    <xf numFmtId="0" fontId="33" fillId="0" borderId="0" xfId="0" applyNumberFormat="1" applyFont="1" applyFill="1" applyAlignment="1"/>
    <xf numFmtId="0" fontId="33" fillId="0" borderId="0" xfId="0" applyNumberFormat="1" applyFont="1" applyFill="1" applyBorder="1" applyAlignment="1"/>
    <xf numFmtId="0" fontId="29" fillId="0" borderId="0" xfId="0" applyFont="1" applyFill="1" applyBorder="1" applyAlignment="1"/>
    <xf numFmtId="0" fontId="33" fillId="0" borderId="0" xfId="0" applyNumberFormat="1" applyFont="1" applyFill="1" applyBorder="1"/>
    <xf numFmtId="0" fontId="51" fillId="0" borderId="0" xfId="0" applyFont="1" applyFill="1"/>
    <xf numFmtId="164" fontId="51" fillId="0" borderId="0" xfId="0" applyNumberFormat="1" applyFont="1" applyFill="1"/>
    <xf numFmtId="9" fontId="33" fillId="0" borderId="0" xfId="41" applyFont="1" applyFill="1"/>
    <xf numFmtId="0" fontId="32" fillId="0" borderId="0" xfId="42" applyFont="1" applyFill="1" applyBorder="1" applyAlignment="1">
      <alignment horizontal="right"/>
    </xf>
    <xf numFmtId="167" fontId="33" fillId="0" borderId="0" xfId="0" applyNumberFormat="1" applyFont="1" applyFill="1" applyBorder="1"/>
    <xf numFmtId="0" fontId="53" fillId="0" borderId="0" xfId="0" applyFont="1" applyFill="1"/>
    <xf numFmtId="9" fontId="26" fillId="0" borderId="0" xfId="41" applyFont="1" applyFill="1"/>
    <xf numFmtId="0" fontId="33" fillId="0" borderId="0" xfId="0" applyFont="1" applyFill="1" applyBorder="1" applyAlignment="1">
      <alignment horizontal="left" indent="1"/>
    </xf>
    <xf numFmtId="164" fontId="31" fillId="0" borderId="0" xfId="0" applyNumberFormat="1" applyFont="1" applyFill="1"/>
    <xf numFmtId="167" fontId="26" fillId="0" borderId="0" xfId="41" applyNumberFormat="1" applyFont="1" applyFill="1"/>
    <xf numFmtId="0" fontId="34" fillId="0" borderId="0" xfId="0" applyFont="1" applyFill="1" applyBorder="1"/>
    <xf numFmtId="9" fontId="26" fillId="0" borderId="0" xfId="41" applyFont="1" applyFill="1" applyAlignment="1"/>
    <xf numFmtId="9" fontId="29" fillId="0" borderId="0" xfId="41" applyFont="1" applyFill="1" applyBorder="1"/>
    <xf numFmtId="0" fontId="26" fillId="0" borderId="0" xfId="0" applyFont="1" applyFill="1" applyAlignment="1">
      <alignment horizontal="center"/>
    </xf>
    <xf numFmtId="0" fontId="31" fillId="0" borderId="0" xfId="0" applyFont="1" applyFill="1" applyBorder="1" applyAlignment="1"/>
    <xf numFmtId="167" fontId="29" fillId="0" borderId="0" xfId="41" applyNumberFormat="1" applyFont="1" applyFill="1"/>
    <xf numFmtId="164" fontId="26" fillId="0" borderId="0" xfId="0" applyNumberFormat="1" applyFont="1" applyFill="1"/>
    <xf numFmtId="167" fontId="29" fillId="0" borderId="0" xfId="41" applyNumberFormat="1" applyFont="1" applyFill="1" applyBorder="1" applyAlignment="1"/>
    <xf numFmtId="0" fontId="29" fillId="0" borderId="0" xfId="0" applyFont="1" applyFill="1" applyBorder="1"/>
    <xf numFmtId="0" fontId="26" fillId="0" borderId="0" xfId="0" applyFont="1" applyFill="1"/>
    <xf numFmtId="0" fontId="47" fillId="0" borderId="0" xfId="0" applyFont="1" applyFill="1" applyBorder="1"/>
    <xf numFmtId="0" fontId="26" fillId="0" borderId="0" xfId="0" applyFont="1" applyFill="1" applyAlignment="1"/>
    <xf numFmtId="0" fontId="27" fillId="0" borderId="0" xfId="0" applyFont="1"/>
    <xf numFmtId="0" fontId="31" fillId="0" borderId="0" xfId="0" applyFont="1" applyFill="1" applyBorder="1" applyAlignment="1">
      <alignment horizontal="center" vertical="center" wrapText="1"/>
    </xf>
    <xf numFmtId="164" fontId="53" fillId="0" borderId="0" xfId="0" applyNumberFormat="1" applyFont="1" applyFill="1"/>
    <xf numFmtId="164" fontId="71" fillId="0" borderId="0" xfId="0" applyNumberFormat="1" applyFont="1" applyFill="1"/>
    <xf numFmtId="164" fontId="72" fillId="0" borderId="0" xfId="0" applyNumberFormat="1" applyFont="1" applyFill="1" applyBorder="1"/>
    <xf numFmtId="9" fontId="72" fillId="0" borderId="0" xfId="41" applyFont="1" applyFill="1" applyBorder="1"/>
    <xf numFmtId="9" fontId="71" fillId="0" borderId="0" xfId="41" applyFont="1" applyFill="1"/>
    <xf numFmtId="9" fontId="53" fillId="0" borderId="0" xfId="41" applyFont="1" applyFill="1"/>
    <xf numFmtId="10" fontId="26" fillId="0" borderId="0" xfId="41" applyNumberFormat="1" applyFont="1" applyFill="1"/>
    <xf numFmtId="9" fontId="31" fillId="0" borderId="0" xfId="41" applyFont="1" applyFill="1" applyBorder="1"/>
    <xf numFmtId="0" fontId="73" fillId="0" borderId="0" xfId="0" applyFont="1" applyFill="1"/>
    <xf numFmtId="0" fontId="33" fillId="33" borderId="0" xfId="0" applyFont="1" applyFill="1"/>
    <xf numFmtId="0" fontId="40" fillId="0" borderId="0" xfId="0" applyFont="1" applyFill="1"/>
    <xf numFmtId="0" fontId="48" fillId="0" borderId="0" xfId="0" applyFont="1" applyFill="1" applyBorder="1"/>
    <xf numFmtId="0" fontId="27" fillId="0" borderId="0" xfId="43" applyFont="1" applyFill="1"/>
    <xf numFmtId="49" fontId="27" fillId="0" borderId="0" xfId="43" applyNumberFormat="1" applyFont="1" applyFill="1" applyAlignment="1">
      <alignment horizontal="right" vertical="center"/>
    </xf>
    <xf numFmtId="0" fontId="74" fillId="0" borderId="0" xfId="43" applyFont="1" applyFill="1"/>
    <xf numFmtId="0" fontId="29" fillId="0" borderId="0" xfId="43" applyFont="1" applyFill="1"/>
    <xf numFmtId="0" fontId="45" fillId="0" borderId="0" xfId="0" applyFont="1" applyFill="1"/>
    <xf numFmtId="0" fontId="46" fillId="0" borderId="0" xfId="0" applyFont="1" applyAlignment="1">
      <alignment vertical="top" wrapText="1"/>
    </xf>
    <xf numFmtId="0" fontId="45" fillId="0" borderId="0" xfId="0" applyFont="1" applyFill="1" applyAlignment="1">
      <alignment vertical="top"/>
    </xf>
    <xf numFmtId="169" fontId="0" fillId="0" borderId="0" xfId="0" applyNumberFormat="1"/>
    <xf numFmtId="166" fontId="0" fillId="0" borderId="0" xfId="0" applyNumberFormat="1"/>
    <xf numFmtId="9" fontId="26" fillId="0" borderId="0" xfId="41" applyNumberFormat="1" applyFont="1" applyFill="1"/>
    <xf numFmtId="9" fontId="29" fillId="0" borderId="0" xfId="41" applyNumberFormat="1" applyFont="1" applyFill="1" applyBorder="1" applyAlignment="1"/>
    <xf numFmtId="0" fontId="29" fillId="0" borderId="0" xfId="150" applyFont="1" applyFill="1" applyBorder="1"/>
    <xf numFmtId="0" fontId="29" fillId="0" borderId="0" xfId="150" applyFont="1" applyFill="1"/>
    <xf numFmtId="0" fontId="29" fillId="0" borderId="0" xfId="150" applyFont="1" applyFill="1" applyAlignment="1"/>
    <xf numFmtId="164" fontId="29" fillId="0" borderId="0" xfId="150" applyNumberFormat="1" applyFont="1" applyFill="1"/>
    <xf numFmtId="0" fontId="34" fillId="0" borderId="0" xfId="0" applyFont="1" applyFill="1" applyBorder="1" applyAlignment="1">
      <alignment horizontal="right"/>
    </xf>
    <xf numFmtId="0" fontId="25" fillId="0" borderId="0" xfId="0" applyFont="1"/>
    <xf numFmtId="0" fontId="31" fillId="33" borderId="31" xfId="0" applyFont="1" applyFill="1" applyBorder="1" applyAlignment="1">
      <alignment horizontal="center" vertical="center"/>
    </xf>
    <xf numFmtId="0" fontId="29" fillId="33" borderId="31" xfId="0" applyFont="1" applyFill="1" applyBorder="1" applyAlignment="1">
      <alignment horizontal="left" indent="1"/>
    </xf>
    <xf numFmtId="0" fontId="31" fillId="33" borderId="31" xfId="0" applyFont="1" applyFill="1" applyBorder="1" applyAlignment="1">
      <alignment vertical="center" wrapText="1"/>
    </xf>
    <xf numFmtId="0" fontId="31" fillId="33" borderId="31" xfId="0" applyFont="1" applyFill="1" applyBorder="1" applyAlignment="1">
      <alignment vertical="center"/>
    </xf>
    <xf numFmtId="0" fontId="29" fillId="33" borderId="31" xfId="0" applyFont="1" applyFill="1" applyBorder="1" applyAlignment="1">
      <alignment horizontal="left" wrapText="1" indent="1"/>
    </xf>
    <xf numFmtId="0" fontId="29" fillId="33" borderId="31" xfId="0" applyFont="1" applyFill="1" applyBorder="1" applyAlignment="1">
      <alignment horizontal="left" vertical="center" indent="1"/>
    </xf>
    <xf numFmtId="0" fontId="31" fillId="33" borderId="32" xfId="0" applyFont="1" applyFill="1" applyBorder="1" applyAlignment="1">
      <alignment vertical="center" wrapText="1"/>
    </xf>
    <xf numFmtId="0" fontId="78" fillId="0" borderId="0" xfId="43" applyFont="1" applyFill="1" applyAlignment="1">
      <alignment horizontal="left" vertical="top"/>
    </xf>
    <xf numFmtId="0" fontId="78" fillId="0" borderId="0" xfId="0" applyFont="1" applyFill="1" applyAlignment="1">
      <alignment horizontal="left" vertical="top"/>
    </xf>
    <xf numFmtId="0" fontId="78" fillId="0" borderId="0" xfId="0" applyFont="1" applyFill="1" applyBorder="1"/>
    <xf numFmtId="0" fontId="78" fillId="0" borderId="0" xfId="43" applyFont="1" applyFill="1" applyBorder="1"/>
    <xf numFmtId="0" fontId="78" fillId="0" borderId="0" xfId="43" applyFont="1" applyFill="1"/>
    <xf numFmtId="0" fontId="80" fillId="0" borderId="0" xfId="0" applyFont="1" applyFill="1" applyBorder="1"/>
    <xf numFmtId="0" fontId="31" fillId="33" borderId="31" xfId="0" applyFont="1" applyFill="1" applyBorder="1" applyAlignment="1">
      <alignment horizontal="right" vertical="center"/>
    </xf>
    <xf numFmtId="0" fontId="82" fillId="0" borderId="0" xfId="0" applyFont="1" applyFill="1"/>
    <xf numFmtId="0" fontId="82" fillId="0" borderId="0" xfId="0" applyFont="1" applyFill="1" applyAlignment="1">
      <alignment horizontal="right"/>
    </xf>
    <xf numFmtId="0" fontId="77" fillId="0" borderId="0" xfId="0" applyFont="1" applyFill="1"/>
    <xf numFmtId="0" fontId="81" fillId="0" borderId="0" xfId="43" applyFont="1" applyFill="1" applyBorder="1"/>
    <xf numFmtId="0" fontId="81" fillId="0" borderId="0" xfId="43" applyFont="1" applyFill="1" applyBorder="1" applyAlignment="1">
      <alignment horizontal="left" vertical="center" indent="1"/>
    </xf>
    <xf numFmtId="0" fontId="84" fillId="0" borderId="0" xfId="0" applyFont="1" applyFill="1"/>
    <xf numFmtId="0" fontId="83" fillId="0" borderId="0" xfId="0" applyFont="1" applyFill="1"/>
    <xf numFmtId="49" fontId="81" fillId="0" borderId="0" xfId="43" applyNumberFormat="1" applyFont="1" applyFill="1" applyBorder="1" applyAlignment="1">
      <alignment horizontal="left" vertical="center"/>
    </xf>
    <xf numFmtId="0" fontId="81" fillId="0" borderId="0" xfId="43" applyFont="1" applyFill="1" applyBorder="1" applyAlignment="1">
      <alignment horizontal="left" vertical="center"/>
    </xf>
    <xf numFmtId="0" fontId="81" fillId="0" borderId="0" xfId="43" applyFont="1" applyFill="1" applyBorder="1" applyAlignment="1">
      <alignment horizontal="right" vertical="center"/>
    </xf>
    <xf numFmtId="164" fontId="29" fillId="33" borderId="31" xfId="0" applyNumberFormat="1" applyFont="1" applyFill="1" applyBorder="1" applyAlignment="1">
      <alignment horizontal="right" vertical="top"/>
    </xf>
    <xf numFmtId="0" fontId="30" fillId="0" borderId="0" xfId="0" applyFont="1" applyFill="1" applyBorder="1" applyAlignment="1">
      <alignment vertical="top"/>
    </xf>
    <xf numFmtId="0" fontId="29" fillId="0" borderId="0" xfId="0" applyFont="1" applyFill="1" applyBorder="1" applyAlignment="1">
      <alignment vertical="top"/>
    </xf>
    <xf numFmtId="164" fontId="31" fillId="33" borderId="31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/>
    </xf>
    <xf numFmtId="0" fontId="31" fillId="33" borderId="32" xfId="0" applyFont="1" applyFill="1" applyBorder="1" applyAlignment="1">
      <alignment horizontal="right" vertical="top"/>
    </xf>
    <xf numFmtId="164" fontId="31" fillId="33" borderId="31" xfId="0" applyNumberFormat="1" applyFont="1" applyFill="1" applyBorder="1" applyAlignment="1">
      <alignment vertical="top"/>
    </xf>
    <xf numFmtId="164" fontId="29" fillId="33" borderId="31" xfId="0" applyNumberFormat="1" applyFont="1" applyFill="1" applyBorder="1" applyAlignment="1">
      <alignment vertical="top"/>
    </xf>
    <xf numFmtId="0" fontId="31" fillId="33" borderId="31" xfId="42" applyFont="1" applyFill="1" applyBorder="1" applyAlignment="1">
      <alignment horizontal="right" vertical="top"/>
    </xf>
    <xf numFmtId="0" fontId="29" fillId="33" borderId="31" xfId="0" applyFont="1" applyFill="1" applyBorder="1" applyAlignment="1">
      <alignment horizontal="left" vertical="top"/>
    </xf>
    <xf numFmtId="0" fontId="30" fillId="0" borderId="0" xfId="0" applyFont="1" applyFill="1" applyBorder="1" applyAlignment="1"/>
    <xf numFmtId="0" fontId="30" fillId="0" borderId="0" xfId="0" applyFont="1" applyFill="1" applyBorder="1" applyAlignment="1">
      <alignment horizontal="left" vertical="top"/>
    </xf>
    <xf numFmtId="167" fontId="31" fillId="33" borderId="31" xfId="41" applyNumberFormat="1" applyFont="1" applyFill="1" applyBorder="1" applyAlignment="1">
      <alignment vertical="top"/>
    </xf>
    <xf numFmtId="167" fontId="31" fillId="33" borderId="31" xfId="0" applyNumberFormat="1" applyFont="1" applyFill="1" applyBorder="1" applyAlignment="1">
      <alignment vertical="top"/>
    </xf>
    <xf numFmtId="167" fontId="29" fillId="33" borderId="31" xfId="0" applyNumberFormat="1" applyFont="1" applyFill="1" applyBorder="1" applyAlignment="1">
      <alignment vertical="top"/>
    </xf>
    <xf numFmtId="167" fontId="31" fillId="33" borderId="31" xfId="41" applyNumberFormat="1" applyFont="1" applyFill="1" applyBorder="1" applyAlignment="1">
      <alignment horizontal="right" vertical="top"/>
    </xf>
    <xf numFmtId="167" fontId="31" fillId="33" borderId="31" xfId="0" applyNumberFormat="1" applyFont="1" applyFill="1" applyBorder="1" applyAlignment="1">
      <alignment horizontal="right" vertical="top"/>
    </xf>
    <xf numFmtId="167" fontId="29" fillId="33" borderId="31" xfId="0" applyNumberFormat="1" applyFont="1" applyFill="1" applyBorder="1" applyAlignment="1">
      <alignment horizontal="right" vertical="top"/>
    </xf>
    <xf numFmtId="164" fontId="35" fillId="33" borderId="31" xfId="0" applyNumberFormat="1" applyFont="1" applyFill="1" applyBorder="1" applyAlignment="1" applyProtection="1">
      <alignment horizontal="right" vertical="top"/>
    </xf>
    <xf numFmtId="0" fontId="31" fillId="33" borderId="31" xfId="0" applyFont="1" applyFill="1" applyBorder="1" applyAlignment="1">
      <alignment horizontal="right" wrapText="1"/>
    </xf>
    <xf numFmtId="0" fontId="31" fillId="33" borderId="33" xfId="0" applyFont="1" applyFill="1" applyBorder="1" applyAlignment="1">
      <alignment horizontal="right" vertical="top"/>
    </xf>
    <xf numFmtId="0" fontId="8" fillId="0" borderId="0" xfId="0" applyFont="1"/>
    <xf numFmtId="0" fontId="31" fillId="0" borderId="0" xfId="0" applyFont="1" applyFill="1" applyAlignment="1"/>
    <xf numFmtId="0" fontId="40" fillId="0" borderId="0" xfId="0" applyFont="1" applyFill="1" applyAlignment="1">
      <alignment horizontal="left" vertical="center"/>
    </xf>
    <xf numFmtId="0" fontId="27" fillId="0" borderId="0" xfId="0" applyFont="1" applyFill="1" applyAlignment="1">
      <alignment horizontal="right"/>
    </xf>
    <xf numFmtId="0" fontId="40" fillId="0" borderId="0" xfId="0" applyFont="1" applyFill="1" applyAlignment="1"/>
    <xf numFmtId="0" fontId="78" fillId="0" borderId="0" xfId="43" applyFont="1"/>
    <xf numFmtId="164" fontId="31" fillId="33" borderId="31" xfId="0" applyNumberFormat="1" applyFont="1" applyFill="1" applyBorder="1" applyAlignment="1">
      <alignment horizontal="right" vertical="top"/>
    </xf>
    <xf numFmtId="164" fontId="29" fillId="33" borderId="31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left" vertical="top"/>
    </xf>
    <xf numFmtId="0" fontId="31" fillId="33" borderId="31" xfId="0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 wrapText="1"/>
    </xf>
    <xf numFmtId="49" fontId="86" fillId="0" borderId="0" xfId="0" applyNumberFormat="1" applyFont="1" applyFill="1" applyBorder="1" applyAlignment="1">
      <alignment horizontal="left" vertical="center"/>
    </xf>
    <xf numFmtId="0" fontId="86" fillId="0" borderId="0" xfId="0" applyFont="1" applyFill="1" applyBorder="1" applyAlignment="1">
      <alignment horizontal="left" vertical="center"/>
    </xf>
    <xf numFmtId="0" fontId="86" fillId="0" borderId="0" xfId="0" applyFont="1" applyFill="1" applyBorder="1" applyAlignment="1"/>
    <xf numFmtId="0" fontId="86" fillId="0" borderId="0" xfId="0" applyFont="1" applyFill="1" applyBorder="1" applyAlignment="1">
      <alignment horizontal="right" vertical="center"/>
    </xf>
    <xf numFmtId="0" fontId="86" fillId="0" borderId="0" xfId="0" applyFont="1" applyFill="1" applyBorder="1"/>
    <xf numFmtId="0" fontId="86" fillId="0" borderId="0" xfId="0" applyFont="1" applyFill="1" applyBorder="1" applyAlignment="1">
      <alignment horizontal="left" vertical="center" indent="1"/>
    </xf>
    <xf numFmtId="49" fontId="86" fillId="0" borderId="0" xfId="43" applyNumberFormat="1" applyFont="1" applyFill="1" applyBorder="1" applyAlignment="1">
      <alignment horizontal="left" vertical="center"/>
    </xf>
    <xf numFmtId="0" fontId="86" fillId="0" borderId="0" xfId="43" applyFont="1" applyFill="1" applyBorder="1" applyAlignment="1">
      <alignment horizontal="left" vertical="center"/>
    </xf>
    <xf numFmtId="0" fontId="86" fillId="0" borderId="0" xfId="43" applyFont="1" applyFill="1" applyBorder="1"/>
    <xf numFmtId="0" fontId="86" fillId="0" borderId="0" xfId="43" applyFont="1" applyFill="1" applyBorder="1" applyAlignment="1">
      <alignment horizontal="left" vertical="center" indent="1"/>
    </xf>
    <xf numFmtId="0" fontId="86" fillId="0" borderId="0" xfId="43" applyFont="1" applyFill="1" applyBorder="1" applyAlignment="1">
      <alignment horizontal="right" vertical="center"/>
    </xf>
    <xf numFmtId="0" fontId="86" fillId="0" borderId="0" xfId="0" applyFont="1" applyFill="1" applyBorder="1" applyAlignment="1">
      <alignment horizontal="right"/>
    </xf>
    <xf numFmtId="0" fontId="87" fillId="0" borderId="0" xfId="0" applyFont="1" applyFill="1" applyBorder="1"/>
    <xf numFmtId="0" fontId="88" fillId="0" borderId="0" xfId="0" applyFont="1" applyFill="1" applyBorder="1"/>
    <xf numFmtId="0" fontId="30" fillId="0" borderId="0" xfId="0" applyFont="1" applyFill="1" applyBorder="1" applyAlignment="1">
      <alignment horizontal="left"/>
    </xf>
    <xf numFmtId="0" fontId="88" fillId="0" borderId="0" xfId="0" applyFont="1" applyFill="1"/>
    <xf numFmtId="0" fontId="88" fillId="0" borderId="0" xfId="150" applyFont="1" applyFill="1" applyBorder="1"/>
    <xf numFmtId="49" fontId="39" fillId="0" borderId="0" xfId="0" applyNumberFormat="1" applyFont="1" applyFill="1" applyBorder="1" applyAlignment="1">
      <alignment horizontal="right"/>
    </xf>
    <xf numFmtId="49" fontId="39" fillId="0" borderId="0" xfId="0" applyNumberFormat="1" applyFont="1" applyFill="1" applyAlignment="1">
      <alignment horizontal="right"/>
    </xf>
    <xf numFmtId="49" fontId="39" fillId="0" borderId="0" xfId="150" applyNumberFormat="1" applyFont="1" applyFill="1" applyAlignment="1">
      <alignment horizontal="right"/>
    </xf>
    <xf numFmtId="9" fontId="31" fillId="33" borderId="31" xfId="41" applyFont="1" applyFill="1" applyBorder="1" applyAlignment="1">
      <alignment vertical="top"/>
    </xf>
    <xf numFmtId="9" fontId="29" fillId="33" borderId="31" xfId="41" applyFont="1" applyFill="1" applyBorder="1" applyAlignment="1">
      <alignment horizontal="right" vertical="top"/>
    </xf>
    <xf numFmtId="0" fontId="29" fillId="33" borderId="31" xfId="0" applyFont="1" applyFill="1" applyBorder="1" applyAlignment="1">
      <alignment vertical="top"/>
    </xf>
    <xf numFmtId="164" fontId="29" fillId="33" borderId="31" xfId="41" applyNumberFormat="1" applyFont="1" applyFill="1" applyBorder="1" applyAlignment="1">
      <alignment vertical="top"/>
    </xf>
    <xf numFmtId="0" fontId="31" fillId="33" borderId="31" xfId="0" applyFont="1" applyFill="1" applyBorder="1" applyAlignment="1">
      <alignment vertical="top"/>
    </xf>
    <xf numFmtId="0" fontId="31" fillId="33" borderId="31" xfId="0" applyFont="1" applyFill="1" applyBorder="1" applyAlignment="1">
      <alignment vertical="top" wrapText="1"/>
    </xf>
    <xf numFmtId="167" fontId="29" fillId="33" borderId="31" xfId="41" applyNumberFormat="1" applyFont="1" applyFill="1" applyBorder="1" applyAlignment="1">
      <alignment horizontal="right" vertical="top"/>
    </xf>
    <xf numFmtId="0" fontId="27" fillId="0" borderId="0" xfId="168" applyFont="1"/>
    <xf numFmtId="49" fontId="41" fillId="0" borderId="0" xfId="168" applyNumberFormat="1" applyFont="1" applyAlignment="1">
      <alignment vertical="center"/>
    </xf>
    <xf numFmtId="0" fontId="27" fillId="0" borderId="0" xfId="168" applyFont="1" applyAlignment="1">
      <alignment horizontal="left" vertical="center" indent="1"/>
    </xf>
    <xf numFmtId="0" fontId="27" fillId="0" borderId="0" xfId="168" applyFont="1" applyAlignment="1">
      <alignment horizontal="right" vertical="center"/>
    </xf>
    <xf numFmtId="0" fontId="40" fillId="0" borderId="0" xfId="168" applyFont="1"/>
    <xf numFmtId="0" fontId="38" fillId="0" borderId="0" xfId="168" applyFont="1"/>
    <xf numFmtId="0" fontId="38" fillId="0" borderId="0" xfId="168" applyFont="1" applyAlignment="1">
      <alignment horizontal="left" vertical="center" indent="1"/>
    </xf>
    <xf numFmtId="0" fontId="38" fillId="0" borderId="0" xfId="168" applyFont="1" applyAlignment="1">
      <alignment horizontal="right" vertical="center"/>
    </xf>
    <xf numFmtId="0" fontId="40" fillId="0" borderId="0" xfId="168" applyFont="1" applyAlignment="1">
      <alignment horizontal="center"/>
    </xf>
    <xf numFmtId="0" fontId="27" fillId="0" borderId="0" xfId="168" applyFont="1" applyAlignment="1">
      <alignment horizontal="left" vertical="center"/>
    </xf>
    <xf numFmtId="0" fontId="37" fillId="0" borderId="0" xfId="168" applyFont="1"/>
    <xf numFmtId="49" fontId="42" fillId="0" borderId="0" xfId="168" applyNumberFormat="1" applyFont="1" applyAlignment="1">
      <alignment vertical="center"/>
    </xf>
    <xf numFmtId="0" fontId="41" fillId="0" borderId="0" xfId="168" applyFont="1" applyAlignment="1">
      <alignment horizontal="center" vertical="center"/>
    </xf>
    <xf numFmtId="0" fontId="41" fillId="0" borderId="0" xfId="168" applyFont="1" applyAlignment="1">
      <alignment horizontal="left" vertical="center"/>
    </xf>
    <xf numFmtId="164" fontId="31" fillId="33" borderId="31" xfId="0" applyNumberFormat="1" applyFont="1" applyFill="1" applyBorder="1" applyAlignment="1">
      <alignment horizontal="right" vertical="top"/>
    </xf>
    <xf numFmtId="164" fontId="29" fillId="33" borderId="31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/>
    </xf>
    <xf numFmtId="0" fontId="82" fillId="0" borderId="0" xfId="0" applyNumberFormat="1" applyFont="1" applyFill="1" applyBorder="1" applyAlignment="1"/>
    <xf numFmtId="0" fontId="82" fillId="0" borderId="0" xfId="0" applyNumberFormat="1" applyFont="1" applyFill="1" applyBorder="1"/>
    <xf numFmtId="0" fontId="82" fillId="0" borderId="0" xfId="41" applyNumberFormat="1" applyFont="1" applyFill="1" applyBorder="1" applyAlignment="1"/>
    <xf numFmtId="166" fontId="82" fillId="0" borderId="0" xfId="0" applyNumberFormat="1" applyFont="1" applyFill="1" applyBorder="1"/>
    <xf numFmtId="167" fontId="82" fillId="0" borderId="0" xfId="41" applyNumberFormat="1" applyFont="1" applyFill="1"/>
    <xf numFmtId="164" fontId="82" fillId="0" borderId="0" xfId="0" applyNumberFormat="1" applyFont="1" applyFill="1"/>
    <xf numFmtId="164" fontId="31" fillId="33" borderId="31" xfId="0" applyNumberFormat="1" applyFont="1" applyFill="1" applyBorder="1" applyAlignment="1">
      <alignment horizontal="right" vertical="top"/>
    </xf>
    <xf numFmtId="164" fontId="29" fillId="33" borderId="31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/>
    </xf>
    <xf numFmtId="0" fontId="31" fillId="33" borderId="34" xfId="0" applyFont="1" applyFill="1" applyBorder="1" applyAlignment="1">
      <alignment horizontal="right" vertical="top"/>
    </xf>
    <xf numFmtId="0" fontId="31" fillId="33" borderId="35" xfId="0" applyFont="1" applyFill="1" applyBorder="1" applyAlignment="1">
      <alignment horizontal="right" vertical="top"/>
    </xf>
    <xf numFmtId="164" fontId="29" fillId="33" borderId="34" xfId="0" applyNumberFormat="1" applyFont="1" applyFill="1" applyBorder="1" applyAlignment="1">
      <alignment horizontal="right" vertical="top"/>
    </xf>
    <xf numFmtId="164" fontId="29" fillId="33" borderId="35" xfId="0" applyNumberFormat="1" applyFont="1" applyFill="1" applyBorder="1" applyAlignment="1">
      <alignment horizontal="right" vertical="top"/>
    </xf>
    <xf numFmtId="164" fontId="31" fillId="33" borderId="34" xfId="0" applyNumberFormat="1" applyFont="1" applyFill="1" applyBorder="1" applyAlignment="1">
      <alignment horizontal="right" vertical="top"/>
    </xf>
    <xf numFmtId="164" fontId="31" fillId="33" borderId="35" xfId="0" applyNumberFormat="1" applyFont="1" applyFill="1" applyBorder="1" applyAlignment="1">
      <alignment horizontal="right" vertical="top"/>
    </xf>
    <xf numFmtId="164" fontId="31" fillId="33" borderId="34" xfId="0" applyNumberFormat="1" applyFont="1" applyFill="1" applyBorder="1" applyAlignment="1">
      <alignment vertical="top"/>
    </xf>
    <xf numFmtId="164" fontId="31" fillId="33" borderId="35" xfId="0" applyNumberFormat="1" applyFont="1" applyFill="1" applyBorder="1" applyAlignment="1">
      <alignment vertical="top"/>
    </xf>
    <xf numFmtId="164" fontId="29" fillId="33" borderId="34" xfId="0" applyNumberFormat="1" applyFont="1" applyFill="1" applyBorder="1" applyAlignment="1">
      <alignment vertical="top"/>
    </xf>
    <xf numFmtId="164" fontId="29" fillId="33" borderId="35" xfId="0" applyNumberFormat="1" applyFont="1" applyFill="1" applyBorder="1" applyAlignment="1">
      <alignment vertical="top"/>
    </xf>
    <xf numFmtId="0" fontId="31" fillId="33" borderId="34" xfId="0" applyFont="1" applyFill="1" applyBorder="1" applyAlignment="1">
      <alignment horizontal="right" vertical="center"/>
    </xf>
    <xf numFmtId="0" fontId="31" fillId="33" borderId="35" xfId="0" applyFont="1" applyFill="1" applyBorder="1" applyAlignment="1">
      <alignment horizontal="right" vertical="top" wrapText="1"/>
    </xf>
    <xf numFmtId="9" fontId="31" fillId="33" borderId="35" xfId="41" applyFont="1" applyFill="1" applyBorder="1" applyAlignment="1">
      <alignment vertical="top"/>
    </xf>
    <xf numFmtId="9" fontId="29" fillId="33" borderId="35" xfId="41" applyFont="1" applyFill="1" applyBorder="1" applyAlignment="1">
      <alignment horizontal="right" vertical="top"/>
    </xf>
    <xf numFmtId="164" fontId="31" fillId="33" borderId="31" xfId="0" applyNumberFormat="1" applyFont="1" applyFill="1" applyBorder="1" applyAlignment="1">
      <alignment horizontal="right" vertical="top"/>
    </xf>
    <xf numFmtId="164" fontId="29" fillId="33" borderId="34" xfId="0" applyNumberFormat="1" applyFont="1" applyFill="1" applyBorder="1" applyAlignment="1">
      <alignment horizontal="right" vertical="top"/>
    </xf>
    <xf numFmtId="164" fontId="29" fillId="33" borderId="31" xfId="0" applyNumberFormat="1" applyFont="1" applyFill="1" applyBorder="1" applyAlignment="1">
      <alignment horizontal="right" vertical="top"/>
    </xf>
    <xf numFmtId="164" fontId="31" fillId="33" borderId="34" xfId="0" applyNumberFormat="1" applyFont="1" applyFill="1" applyBorder="1" applyAlignment="1">
      <alignment horizontal="right" vertical="top"/>
    </xf>
    <xf numFmtId="164" fontId="29" fillId="33" borderId="34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/>
    </xf>
    <xf numFmtId="164" fontId="31" fillId="33" borderId="34" xfId="0" applyNumberFormat="1" applyFont="1" applyFill="1" applyBorder="1" applyAlignment="1">
      <alignment horizontal="right" vertical="top"/>
    </xf>
    <xf numFmtId="0" fontId="94" fillId="0" borderId="0" xfId="0" applyFont="1" applyFill="1" applyAlignment="1">
      <alignment horizontal="left" vertical="top"/>
    </xf>
    <xf numFmtId="0" fontId="95" fillId="0" borderId="0" xfId="172" applyFont="1"/>
    <xf numFmtId="49" fontId="8" fillId="0" borderId="0" xfId="0" applyNumberFormat="1" applyFont="1" applyFill="1" applyBorder="1" applyAlignment="1">
      <alignment horizontal="right"/>
    </xf>
    <xf numFmtId="0" fontId="96" fillId="0" borderId="0" xfId="172" applyFont="1"/>
    <xf numFmtId="164" fontId="96" fillId="0" borderId="36" xfId="172" applyNumberFormat="1" applyFont="1" applyBorder="1"/>
    <xf numFmtId="167" fontId="96" fillId="0" borderId="36" xfId="173" applyNumberFormat="1" applyFont="1" applyBorder="1"/>
    <xf numFmtId="0" fontId="95" fillId="0" borderId="0" xfId="172" applyFont="1" applyAlignment="1">
      <alignment horizontal="right"/>
    </xf>
    <xf numFmtId="164" fontId="95" fillId="0" borderId="0" xfId="172" applyNumberFormat="1" applyFont="1"/>
    <xf numFmtId="167" fontId="55" fillId="0" borderId="0" xfId="173" applyNumberFormat="1" applyFont="1"/>
    <xf numFmtId="167" fontId="8" fillId="0" borderId="0" xfId="173" applyNumberFormat="1" applyFont="1"/>
    <xf numFmtId="164" fontId="96" fillId="0" borderId="0" xfId="172" applyNumberFormat="1" applyFont="1"/>
    <xf numFmtId="167" fontId="96" fillId="0" borderId="0" xfId="173" applyNumberFormat="1" applyFont="1"/>
    <xf numFmtId="164" fontId="95" fillId="0" borderId="0" xfId="172" applyNumberFormat="1" applyFont="1" applyFill="1"/>
    <xf numFmtId="0" fontId="96" fillId="0" borderId="0" xfId="172" applyFont="1" applyAlignment="1">
      <alignment horizontal="left"/>
    </xf>
    <xf numFmtId="0" fontId="31" fillId="33" borderId="0" xfId="0" applyFont="1" applyFill="1" applyBorder="1" applyAlignment="1">
      <alignment horizontal="left" vertical="top"/>
    </xf>
    <xf numFmtId="0" fontId="31" fillId="33" borderId="0" xfId="0" applyFont="1" applyFill="1" applyBorder="1" applyAlignment="1">
      <alignment horizontal="right" vertical="center"/>
    </xf>
    <xf numFmtId="164" fontId="31" fillId="33" borderId="0" xfId="0" applyNumberFormat="1" applyFont="1" applyFill="1" applyBorder="1" applyAlignment="1">
      <alignment horizontal="right" vertical="top"/>
    </xf>
    <xf numFmtId="0" fontId="29" fillId="33" borderId="32" xfId="0" applyFont="1" applyFill="1" applyBorder="1" applyAlignment="1">
      <alignment horizontal="left" indent="1"/>
    </xf>
    <xf numFmtId="164" fontId="29" fillId="33" borderId="32" xfId="0" applyNumberFormat="1" applyFont="1" applyFill="1" applyBorder="1" applyAlignment="1">
      <alignment horizontal="right" vertical="top"/>
    </xf>
    <xf numFmtId="0" fontId="29" fillId="33" borderId="33" xfId="0" applyFont="1" applyFill="1" applyBorder="1" applyAlignment="1">
      <alignment horizontal="left" indent="1"/>
    </xf>
    <xf numFmtId="164" fontId="29" fillId="33" borderId="33" xfId="0" applyNumberFormat="1" applyFont="1" applyFill="1" applyBorder="1" applyAlignment="1">
      <alignment horizontal="right" vertical="top"/>
    </xf>
    <xf numFmtId="9" fontId="33" fillId="33" borderId="0" xfId="41" applyFont="1" applyFill="1" applyBorder="1" applyAlignment="1">
      <alignment horizontal="right" vertical="top"/>
    </xf>
    <xf numFmtId="164" fontId="32" fillId="33" borderId="0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/>
    </xf>
    <xf numFmtId="0" fontId="29" fillId="33" borderId="0" xfId="0" applyFont="1" applyFill="1" applyBorder="1" applyAlignment="1">
      <alignment horizontal="left" indent="1"/>
    </xf>
    <xf numFmtId="164" fontId="29" fillId="33" borderId="0" xfId="0" applyNumberFormat="1" applyFont="1" applyFill="1" applyBorder="1" applyAlignment="1">
      <alignment horizontal="right" vertical="top"/>
    </xf>
    <xf numFmtId="167" fontId="31" fillId="33" borderId="35" xfId="41" applyNumberFormat="1" applyFont="1" applyFill="1" applyBorder="1" applyAlignment="1">
      <alignment horizontal="right" vertical="top"/>
    </xf>
    <xf numFmtId="167" fontId="29" fillId="33" borderId="35" xfId="41" applyNumberFormat="1" applyFont="1" applyFill="1" applyBorder="1" applyAlignment="1">
      <alignment horizontal="right" vertical="top"/>
    </xf>
    <xf numFmtId="167" fontId="31" fillId="33" borderId="35" xfId="41" applyNumberFormat="1" applyFont="1" applyFill="1" applyBorder="1" applyAlignment="1">
      <alignment vertical="top"/>
    </xf>
    <xf numFmtId="167" fontId="29" fillId="33" borderId="35" xfId="41" applyNumberFormat="1" applyFont="1" applyFill="1" applyBorder="1" applyAlignment="1">
      <alignment vertical="top"/>
    </xf>
    <xf numFmtId="167" fontId="29" fillId="33" borderId="35" xfId="0" applyNumberFormat="1" applyFont="1" applyFill="1" applyBorder="1" applyAlignment="1">
      <alignment horizontal="right" vertical="top"/>
    </xf>
    <xf numFmtId="0" fontId="33" fillId="0" borderId="0" xfId="150" applyFont="1" applyFill="1"/>
    <xf numFmtId="0" fontId="31" fillId="33" borderId="31" xfId="0" applyFont="1" applyFill="1" applyBorder="1" applyAlignment="1">
      <alignment horizontal="left" vertical="top" wrapText="1"/>
    </xf>
    <xf numFmtId="0" fontId="31" fillId="33" borderId="31" xfId="0" applyFont="1" applyFill="1" applyBorder="1" applyAlignment="1">
      <alignment horizontal="left" vertical="top"/>
    </xf>
    <xf numFmtId="0" fontId="85" fillId="0" borderId="0" xfId="150" applyFont="1"/>
    <xf numFmtId="0" fontId="8" fillId="0" borderId="0" xfId="150"/>
    <xf numFmtId="0" fontId="55" fillId="0" borderId="0" xfId="150" applyFont="1"/>
    <xf numFmtId="0" fontId="98" fillId="0" borderId="0" xfId="152" applyFont="1" applyAlignment="1">
      <alignment horizontal="left"/>
    </xf>
    <xf numFmtId="0" fontId="31" fillId="33" borderId="31" xfId="0" applyFont="1" applyFill="1" applyBorder="1" applyAlignment="1">
      <alignment horizontal="left" vertical="top"/>
    </xf>
    <xf numFmtId="49" fontId="98" fillId="0" borderId="0" xfId="152" applyNumberFormat="1" applyFont="1" applyAlignment="1">
      <alignment horizontal="right"/>
    </xf>
    <xf numFmtId="164" fontId="27" fillId="0" borderId="0" xfId="0" applyNumberFormat="1" applyFont="1" applyFill="1" applyBorder="1"/>
    <xf numFmtId="0" fontId="77" fillId="0" borderId="0" xfId="0" applyFont="1"/>
    <xf numFmtId="0" fontId="89" fillId="0" borderId="0" xfId="174" applyFont="1" applyAlignment="1">
      <alignment horizontal="left" vertical="center" wrapText="1"/>
    </xf>
    <xf numFmtId="49" fontId="77" fillId="0" borderId="0" xfId="174" applyNumberFormat="1" applyFont="1" applyAlignment="1">
      <alignment vertical="top" wrapText="1"/>
    </xf>
    <xf numFmtId="164" fontId="39" fillId="0" borderId="0" xfId="150" applyNumberFormat="1" applyFont="1" applyFill="1"/>
    <xf numFmtId="0" fontId="39" fillId="0" borderId="0" xfId="150" applyFont="1" applyFill="1"/>
    <xf numFmtId="10" fontId="29" fillId="0" borderId="0" xfId="41" applyNumberFormat="1" applyFont="1" applyFill="1" applyBorder="1"/>
    <xf numFmtId="164" fontId="82" fillId="33" borderId="0" xfId="0" applyNumberFormat="1" applyFont="1" applyFill="1" applyBorder="1" applyAlignment="1">
      <alignment horizontal="right" vertical="top"/>
    </xf>
    <xf numFmtId="9" fontId="82" fillId="0" borderId="0" xfId="41" applyFont="1" applyFill="1" applyBorder="1"/>
    <xf numFmtId="164" fontId="83" fillId="33" borderId="0" xfId="0" applyNumberFormat="1" applyFont="1" applyFill="1" applyBorder="1" applyAlignment="1">
      <alignment horizontal="right" vertical="top"/>
    </xf>
    <xf numFmtId="0" fontId="82" fillId="0" borderId="0" xfId="0" applyFont="1" applyFill="1" applyBorder="1"/>
    <xf numFmtId="166" fontId="82" fillId="33" borderId="0" xfId="41" applyNumberFormat="1" applyFont="1" applyFill="1" applyBorder="1" applyAlignment="1">
      <alignment horizontal="right" vertical="top"/>
    </xf>
    <xf numFmtId="1" fontId="33" fillId="33" borderId="0" xfId="41" applyNumberFormat="1" applyFont="1" applyFill="1" applyBorder="1" applyAlignment="1">
      <alignment horizontal="right" vertical="top"/>
    </xf>
    <xf numFmtId="10" fontId="33" fillId="0" borderId="0" xfId="41" applyNumberFormat="1" applyFont="1" applyFill="1" applyBorder="1"/>
    <xf numFmtId="166" fontId="29" fillId="0" borderId="0" xfId="0" applyNumberFormat="1" applyFont="1" applyFill="1"/>
    <xf numFmtId="164" fontId="29" fillId="0" borderId="0" xfId="41" applyNumberFormat="1" applyFont="1" applyFill="1" applyBorder="1"/>
    <xf numFmtId="164" fontId="26" fillId="0" borderId="0" xfId="0" applyNumberFormat="1" applyFont="1" applyFill="1" applyAlignment="1"/>
    <xf numFmtId="164" fontId="33" fillId="33" borderId="34" xfId="0" applyNumberFormat="1" applyFont="1" applyFill="1" applyBorder="1" applyAlignment="1">
      <alignment horizontal="right" vertical="top"/>
    </xf>
    <xf numFmtId="164" fontId="33" fillId="33" borderId="31" xfId="0" applyNumberFormat="1" applyFont="1" applyFill="1" applyBorder="1" applyAlignment="1">
      <alignment horizontal="right" vertical="top"/>
    </xf>
    <xf numFmtId="164" fontId="33" fillId="33" borderId="35" xfId="0" applyNumberFormat="1" applyFont="1" applyFill="1" applyBorder="1" applyAlignment="1">
      <alignment horizontal="right" vertical="top"/>
    </xf>
    <xf numFmtId="164" fontId="32" fillId="33" borderId="31" xfId="0" applyNumberFormat="1" applyFont="1" applyFill="1" applyBorder="1" applyAlignment="1">
      <alignment horizontal="right" vertical="top"/>
    </xf>
    <xf numFmtId="164" fontId="32" fillId="33" borderId="34" xfId="0" applyNumberFormat="1" applyFont="1" applyFill="1" applyBorder="1" applyAlignment="1">
      <alignment horizontal="right" vertical="top"/>
    </xf>
    <xf numFmtId="164" fontId="32" fillId="33" borderId="35" xfId="0" applyNumberFormat="1" applyFont="1" applyFill="1" applyBorder="1" applyAlignment="1">
      <alignment horizontal="right" vertical="top"/>
    </xf>
    <xf numFmtId="164" fontId="32" fillId="33" borderId="34" xfId="0" applyNumberFormat="1" applyFont="1" applyFill="1" applyBorder="1" applyAlignment="1">
      <alignment vertical="top"/>
    </xf>
    <xf numFmtId="164" fontId="32" fillId="33" borderId="31" xfId="0" applyNumberFormat="1" applyFont="1" applyFill="1" applyBorder="1" applyAlignment="1">
      <alignment vertical="top"/>
    </xf>
    <xf numFmtId="164" fontId="32" fillId="33" borderId="35" xfId="0" applyNumberFormat="1" applyFont="1" applyFill="1" applyBorder="1" applyAlignment="1">
      <alignment vertical="top"/>
    </xf>
    <xf numFmtId="164" fontId="33" fillId="33" borderId="34" xfId="0" applyNumberFormat="1" applyFont="1" applyFill="1" applyBorder="1" applyAlignment="1">
      <alignment vertical="top"/>
    </xf>
    <xf numFmtId="164" fontId="33" fillId="33" borderId="31" xfId="0" applyNumberFormat="1" applyFont="1" applyFill="1" applyBorder="1" applyAlignment="1">
      <alignment vertical="top"/>
    </xf>
    <xf numFmtId="164" fontId="33" fillId="33" borderId="35" xfId="0" applyNumberFormat="1" applyFont="1" applyFill="1" applyBorder="1" applyAlignment="1">
      <alignment vertical="top"/>
    </xf>
    <xf numFmtId="167" fontId="32" fillId="33" borderId="31" xfId="41" applyNumberFormat="1" applyFont="1" applyFill="1" applyBorder="1" applyAlignment="1">
      <alignment vertical="top"/>
    </xf>
    <xf numFmtId="0" fontId="55" fillId="0" borderId="0" xfId="0" applyFont="1" applyFill="1"/>
    <xf numFmtId="0" fontId="91" fillId="0" borderId="0" xfId="168" applyFont="1" applyAlignment="1">
      <alignment horizontal="left" vertical="center" wrapText="1"/>
    </xf>
    <xf numFmtId="0" fontId="90" fillId="0" borderId="0" xfId="168" applyFont="1" applyAlignment="1">
      <alignment horizontal="left" vertical="center" wrapText="1"/>
    </xf>
    <xf numFmtId="0" fontId="75" fillId="0" borderId="0" xfId="168" applyFont="1" applyAlignment="1">
      <alignment horizontal="center"/>
    </xf>
    <xf numFmtId="49" fontId="75" fillId="0" borderId="0" xfId="168" applyNumberFormat="1" applyFont="1" applyAlignment="1">
      <alignment horizontal="center" vertical="center"/>
    </xf>
    <xf numFmtId="49" fontId="39" fillId="0" borderId="0" xfId="168" applyNumberFormat="1" applyFont="1" applyAlignment="1">
      <alignment horizontal="center" vertical="center"/>
    </xf>
    <xf numFmtId="0" fontId="46" fillId="0" borderId="0" xfId="43" applyFont="1" applyFill="1" applyBorder="1" applyAlignment="1">
      <alignment horizontal="justify" vertical="top" wrapText="1"/>
    </xf>
    <xf numFmtId="0" fontId="46" fillId="0" borderId="0" xfId="0" applyFont="1" applyFill="1" applyAlignment="1">
      <alignment vertical="top" wrapText="1"/>
    </xf>
    <xf numFmtId="0" fontId="96" fillId="0" borderId="0" xfId="172" applyFont="1" applyAlignment="1">
      <alignment horizontal="center" vertical="center"/>
    </xf>
    <xf numFmtId="164" fontId="31" fillId="33" borderId="31" xfId="0" applyNumberFormat="1" applyFont="1" applyFill="1" applyBorder="1" applyAlignment="1">
      <alignment horizontal="right" vertical="top"/>
    </xf>
    <xf numFmtId="0" fontId="29" fillId="33" borderId="31" xfId="0" applyFont="1" applyFill="1" applyBorder="1" applyAlignment="1">
      <alignment horizontal="left" vertical="center" wrapText="1" indent="1"/>
    </xf>
    <xf numFmtId="164" fontId="29" fillId="33" borderId="34" xfId="0" applyNumberFormat="1" applyFont="1" applyFill="1" applyBorder="1" applyAlignment="1">
      <alignment horizontal="center" vertical="top"/>
    </xf>
    <xf numFmtId="164" fontId="29" fillId="33" borderId="31" xfId="0" applyNumberFormat="1" applyFont="1" applyFill="1" applyBorder="1" applyAlignment="1">
      <alignment horizontal="center" vertical="top"/>
    </xf>
    <xf numFmtId="164" fontId="29" fillId="33" borderId="35" xfId="0" applyNumberFormat="1" applyFont="1" applyFill="1" applyBorder="1" applyAlignment="1">
      <alignment horizontal="center" vertical="top"/>
    </xf>
    <xf numFmtId="164" fontId="33" fillId="33" borderId="34" xfId="0" applyNumberFormat="1" applyFont="1" applyFill="1" applyBorder="1" applyAlignment="1">
      <alignment horizontal="center" vertical="top"/>
    </xf>
    <xf numFmtId="164" fontId="33" fillId="33" borderId="31" xfId="0" applyNumberFormat="1" applyFont="1" applyFill="1" applyBorder="1" applyAlignment="1">
      <alignment horizontal="center" vertical="top"/>
    </xf>
    <xf numFmtId="164" fontId="33" fillId="33" borderId="35" xfId="0" applyNumberFormat="1" applyFont="1" applyFill="1" applyBorder="1" applyAlignment="1">
      <alignment horizontal="center" vertical="top"/>
    </xf>
    <xf numFmtId="0" fontId="31" fillId="33" borderId="31" xfId="0" applyFont="1" applyFill="1" applyBorder="1" applyAlignment="1">
      <alignment horizontal="left" vertical="top"/>
    </xf>
    <xf numFmtId="0" fontId="31" fillId="33" borderId="34" xfId="0" applyFont="1" applyFill="1" applyBorder="1" applyAlignment="1">
      <alignment horizontal="center" vertical="top"/>
    </xf>
    <xf numFmtId="0" fontId="31" fillId="33" borderId="31" xfId="0" applyFont="1" applyFill="1" applyBorder="1" applyAlignment="1">
      <alignment horizontal="center" vertical="top"/>
    </xf>
    <xf numFmtId="0" fontId="31" fillId="33" borderId="35" xfId="0" applyFont="1" applyFill="1" applyBorder="1" applyAlignment="1">
      <alignment horizontal="center" vertical="top"/>
    </xf>
    <xf numFmtId="0" fontId="31" fillId="33" borderId="31" xfId="0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left" vertical="top" wrapText="1"/>
    </xf>
    <xf numFmtId="164" fontId="31" fillId="33" borderId="34" xfId="0" applyNumberFormat="1" applyFont="1" applyFill="1" applyBorder="1" applyAlignment="1">
      <alignment horizontal="center" vertical="top"/>
    </xf>
    <xf numFmtId="164" fontId="31" fillId="33" borderId="31" xfId="0" applyNumberFormat="1" applyFont="1" applyFill="1" applyBorder="1" applyAlignment="1">
      <alignment horizontal="center" vertical="top"/>
    </xf>
    <xf numFmtId="164" fontId="31" fillId="33" borderId="35" xfId="0" applyNumberFormat="1" applyFont="1" applyFill="1" applyBorder="1" applyAlignment="1">
      <alignment horizontal="center" vertical="top"/>
    </xf>
    <xf numFmtId="164" fontId="32" fillId="33" borderId="31" xfId="0" applyNumberFormat="1" applyFont="1" applyFill="1" applyBorder="1" applyAlignment="1">
      <alignment horizontal="center" vertical="top"/>
    </xf>
    <xf numFmtId="164" fontId="32" fillId="33" borderId="34" xfId="0" applyNumberFormat="1" applyFont="1" applyFill="1" applyBorder="1" applyAlignment="1">
      <alignment horizontal="center" vertical="top"/>
    </xf>
    <xf numFmtId="164" fontId="32" fillId="33" borderId="35" xfId="0" applyNumberFormat="1" applyFont="1" applyFill="1" applyBorder="1" applyAlignment="1">
      <alignment horizontal="center" vertical="top"/>
    </xf>
    <xf numFmtId="0" fontId="31" fillId="33" borderId="37" xfId="0" applyFont="1" applyFill="1" applyBorder="1" applyAlignment="1">
      <alignment horizontal="left" vertical="top"/>
    </xf>
    <xf numFmtId="0" fontId="31" fillId="33" borderId="38" xfId="0" applyFont="1" applyFill="1" applyBorder="1" applyAlignment="1">
      <alignment horizontal="left" vertical="top"/>
    </xf>
    <xf numFmtId="0" fontId="31" fillId="0" borderId="0" xfId="0" applyFont="1" applyFill="1" applyBorder="1" applyAlignment="1">
      <alignment horizontal="center" vertical="center"/>
    </xf>
    <xf numFmtId="0" fontId="31" fillId="33" borderId="37" xfId="0" applyFont="1" applyFill="1" applyBorder="1" applyAlignment="1">
      <alignment horizontal="right" vertical="top"/>
    </xf>
    <xf numFmtId="0" fontId="31" fillId="33" borderId="38" xfId="0" applyFont="1" applyFill="1" applyBorder="1" applyAlignment="1">
      <alignment horizontal="right" vertical="top"/>
    </xf>
    <xf numFmtId="0" fontId="31" fillId="19" borderId="18" xfId="0" applyFont="1" applyFill="1" applyBorder="1" applyAlignment="1">
      <alignment horizontal="center"/>
    </xf>
    <xf numFmtId="0" fontId="31" fillId="19" borderId="13" xfId="0" applyFont="1" applyFill="1" applyBorder="1" applyAlignment="1">
      <alignment horizontal="center"/>
    </xf>
    <xf numFmtId="0" fontId="31" fillId="19" borderId="0" xfId="0" applyFont="1" applyFill="1" applyBorder="1" applyAlignment="1">
      <alignment horizontal="right"/>
    </xf>
    <xf numFmtId="0" fontId="31" fillId="19" borderId="14" xfId="0" applyFont="1" applyFill="1" applyBorder="1" applyAlignment="1">
      <alignment horizontal="right"/>
    </xf>
    <xf numFmtId="0" fontId="31" fillId="19" borderId="20" xfId="0" applyFont="1" applyFill="1" applyBorder="1" applyAlignment="1">
      <alignment horizontal="right"/>
    </xf>
    <xf numFmtId="0" fontId="29" fillId="19" borderId="16" xfId="0" applyFont="1" applyFill="1" applyBorder="1" applyAlignment="1">
      <alignment horizontal="right"/>
    </xf>
    <xf numFmtId="0" fontId="29" fillId="19" borderId="9" xfId="0" applyFont="1" applyFill="1" applyBorder="1" applyAlignment="1">
      <alignment horizontal="right"/>
    </xf>
    <xf numFmtId="0" fontId="29" fillId="19" borderId="15" xfId="0" applyFont="1" applyFill="1" applyBorder="1" applyAlignment="1">
      <alignment horizontal="right"/>
    </xf>
    <xf numFmtId="0" fontId="31" fillId="19" borderId="19" xfId="0" applyFont="1" applyFill="1" applyBorder="1" applyAlignment="1">
      <alignment horizontal="center"/>
    </xf>
    <xf numFmtId="164" fontId="31" fillId="18" borderId="10" xfId="0" applyNumberFormat="1" applyFont="1" applyFill="1" applyBorder="1" applyAlignment="1">
      <alignment horizontal="left" vertical="center"/>
    </xf>
    <xf numFmtId="164" fontId="31" fillId="18" borderId="9" xfId="0" applyNumberFormat="1" applyFont="1" applyFill="1" applyBorder="1" applyAlignment="1">
      <alignment horizontal="left" vertical="center"/>
    </xf>
    <xf numFmtId="164" fontId="31" fillId="18" borderId="26" xfId="0" applyNumberFormat="1" applyFont="1" applyFill="1" applyBorder="1" applyAlignment="1">
      <alignment horizontal="center"/>
    </xf>
    <xf numFmtId="164" fontId="31" fillId="18" borderId="27" xfId="0" applyNumberFormat="1" applyFont="1" applyFill="1" applyBorder="1" applyAlignment="1">
      <alignment horizontal="center"/>
    </xf>
    <xf numFmtId="0" fontId="31" fillId="18" borderId="10" xfId="0" applyFont="1" applyFill="1" applyBorder="1" applyAlignment="1">
      <alignment horizontal="left" vertical="center"/>
    </xf>
    <xf numFmtId="0" fontId="31" fillId="18" borderId="0" xfId="0" applyFont="1" applyFill="1" applyBorder="1" applyAlignment="1">
      <alignment horizontal="left" vertical="center"/>
    </xf>
    <xf numFmtId="164" fontId="31" fillId="18" borderId="28" xfId="0" applyNumberFormat="1" applyFont="1" applyFill="1" applyBorder="1" applyAlignment="1">
      <alignment horizontal="center"/>
    </xf>
    <xf numFmtId="0" fontId="29" fillId="19" borderId="16" xfId="0" applyFont="1" applyFill="1" applyBorder="1" applyAlignment="1">
      <alignment horizontal="right" vertical="center"/>
    </xf>
    <xf numFmtId="0" fontId="29" fillId="19" borderId="9" xfId="0" applyFont="1" applyFill="1" applyBorder="1" applyAlignment="1">
      <alignment horizontal="right" vertical="center"/>
    </xf>
  </cellXfs>
  <cellStyles count="175">
    <cellStyle name="$l0 Row" xfId="130" xr:uid="{00000000-0005-0000-0000-000000000000}"/>
    <cellStyle name="$l1 Row" xfId="131" xr:uid="{00000000-0005-0000-0000-000001000000}"/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Celkem 2" xfId="111" xr:uid="{00000000-0005-0000-0000-000014000000}"/>
    <cellStyle name="Datum" xfId="112" xr:uid="{00000000-0005-0000-0000-000015000000}"/>
    <cellStyle name="F2" xfId="113" xr:uid="{00000000-0005-0000-0000-000016000000}"/>
    <cellStyle name="F3" xfId="114" xr:uid="{00000000-0005-0000-0000-000017000000}"/>
    <cellStyle name="F4" xfId="115" xr:uid="{00000000-0005-0000-0000-000018000000}"/>
    <cellStyle name="F5" xfId="116" xr:uid="{00000000-0005-0000-0000-000019000000}"/>
    <cellStyle name="F6" xfId="117" xr:uid="{00000000-0005-0000-0000-00001A000000}"/>
    <cellStyle name="F7" xfId="118" xr:uid="{00000000-0005-0000-0000-00001B000000}"/>
    <cellStyle name="F8" xfId="119" xr:uid="{00000000-0005-0000-0000-00001C000000}"/>
    <cellStyle name="Finanční0" xfId="120" xr:uid="{00000000-0005-0000-0000-00001D000000}"/>
    <cellStyle name="Fixed" xfId="58" xr:uid="{00000000-0005-0000-0000-00001E000000}"/>
    <cellStyle name="HEADING1" xfId="121" xr:uid="{00000000-0005-0000-0000-00001F000000}"/>
    <cellStyle name="HEADING2" xfId="122" xr:uid="{00000000-0005-0000-0000-000020000000}"/>
    <cellStyle name="Hypertextový odkaz 2" xfId="47" xr:uid="{00000000-0005-0000-0000-000021000000}"/>
    <cellStyle name="Kontrolní buňka" xfId="20" builtinId="23" customBuiltin="1"/>
    <cellStyle name="Měna0" xfId="123" xr:uid="{00000000-0005-0000-0000-000024000000}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al" xfId="124" xr:uid="{00000000-0005-0000-0000-00002B000000}"/>
    <cellStyle name="Normální" xfId="0" builtinId="0"/>
    <cellStyle name="Normální 10" xfId="100" xr:uid="{00000000-0005-0000-0000-00002D000000}"/>
    <cellStyle name="Normální 10 2" xfId="139" xr:uid="{00000000-0005-0000-0000-00002E000000}"/>
    <cellStyle name="Normální 10 3" xfId="151" xr:uid="{00000000-0005-0000-0000-00002F000000}"/>
    <cellStyle name="Normální 11" xfId="110" xr:uid="{00000000-0005-0000-0000-000030000000}"/>
    <cellStyle name="Normální 12" xfId="128" xr:uid="{00000000-0005-0000-0000-000031000000}"/>
    <cellStyle name="Normální 12 2" xfId="147" xr:uid="{00000000-0005-0000-0000-000032000000}"/>
    <cellStyle name="Normální 12 2 2" xfId="150" xr:uid="{00000000-0005-0000-0000-000033000000}"/>
    <cellStyle name="Normální 12 3" xfId="152" xr:uid="{00000000-0005-0000-0000-000034000000}"/>
    <cellStyle name="Normální 13" xfId="132" xr:uid="{00000000-0005-0000-0000-000035000000}"/>
    <cellStyle name="Normální 13 2" xfId="149" xr:uid="{00000000-0005-0000-0000-000036000000}"/>
    <cellStyle name="Normální 13 3" xfId="153" xr:uid="{00000000-0005-0000-0000-000037000000}"/>
    <cellStyle name="Normální 14" xfId="172" xr:uid="{4669F200-2867-45FB-8EC9-D5679104F2C4}"/>
    <cellStyle name="Normální 19" xfId="169" xr:uid="{8402CB00-FF53-419C-83D1-AFE65A98DBF0}"/>
    <cellStyle name="Normální 19 2" xfId="170" xr:uid="{6D95584E-CFCD-452C-9F27-53B53D80770F}"/>
    <cellStyle name="Normální 19 2 2" xfId="171" xr:uid="{22402AB5-EA49-46C1-AE0D-E421212159FB}"/>
    <cellStyle name="Normální 19 2 2 2" xfId="174" xr:uid="{9D48A8B9-3453-4334-BDB1-157EB2C39A54}"/>
    <cellStyle name="Normální 2" xfId="43" xr:uid="{00000000-0005-0000-0000-000038000000}"/>
    <cellStyle name="Normální 2 2" xfId="55" xr:uid="{00000000-0005-0000-0000-000039000000}"/>
    <cellStyle name="Normální 2 2 2" xfId="57" xr:uid="{00000000-0005-0000-0000-00003A000000}"/>
    <cellStyle name="Normální 2 3" xfId="61" xr:uid="{00000000-0005-0000-0000-00003B000000}"/>
    <cellStyle name="Normální 2 7" xfId="168" xr:uid="{4AB1B394-F26C-49A2-AB4A-B3DBD81C00F3}"/>
    <cellStyle name="Normální 3" xfId="45" xr:uid="{00000000-0005-0000-0000-00003C000000}"/>
    <cellStyle name="Normální 3 2" xfId="48" xr:uid="{00000000-0005-0000-0000-00003D000000}"/>
    <cellStyle name="Normální 4" xfId="49" xr:uid="{00000000-0005-0000-0000-00003E000000}"/>
    <cellStyle name="Normální 4 2" xfId="101" xr:uid="{00000000-0005-0000-0000-00003F000000}"/>
    <cellStyle name="Normální 4 2 2" xfId="140" xr:uid="{00000000-0005-0000-0000-000040000000}"/>
    <cellStyle name="Normální 4 2 3" xfId="154" xr:uid="{00000000-0005-0000-0000-000041000000}"/>
    <cellStyle name="Normální 4 3" xfId="133" xr:uid="{00000000-0005-0000-0000-000042000000}"/>
    <cellStyle name="Normální 4 4" xfId="155" xr:uid="{00000000-0005-0000-0000-000043000000}"/>
    <cellStyle name="Normální 5" xfId="56" xr:uid="{00000000-0005-0000-0000-000044000000}"/>
    <cellStyle name="Normální 5 2" xfId="59" xr:uid="{00000000-0005-0000-0000-000045000000}"/>
    <cellStyle name="Normální 5 2 2" xfId="104" xr:uid="{00000000-0005-0000-0000-000046000000}"/>
    <cellStyle name="Normální 5 2 2 2" xfId="142" xr:uid="{00000000-0005-0000-0000-000047000000}"/>
    <cellStyle name="Normální 5 2 2 3" xfId="156" xr:uid="{00000000-0005-0000-0000-000048000000}"/>
    <cellStyle name="Normální 5 2 3" xfId="135" xr:uid="{00000000-0005-0000-0000-000049000000}"/>
    <cellStyle name="Normální 5 2 4" xfId="157" xr:uid="{00000000-0005-0000-0000-00004A000000}"/>
    <cellStyle name="Normální 5 3" xfId="95" xr:uid="{00000000-0005-0000-0000-00004B000000}"/>
    <cellStyle name="Normální 5 4" xfId="103" xr:uid="{00000000-0005-0000-0000-00004C000000}"/>
    <cellStyle name="Normální 5 4 2" xfId="141" xr:uid="{00000000-0005-0000-0000-00004D000000}"/>
    <cellStyle name="Normální 5 4 3" xfId="158" xr:uid="{00000000-0005-0000-0000-00004E000000}"/>
    <cellStyle name="Normální 5 5" xfId="134" xr:uid="{00000000-0005-0000-0000-00004F000000}"/>
    <cellStyle name="Normální 5 6" xfId="159" xr:uid="{00000000-0005-0000-0000-000050000000}"/>
    <cellStyle name="Normální 6" xfId="60" xr:uid="{00000000-0005-0000-0000-000051000000}"/>
    <cellStyle name="Normální 6 2" xfId="106" xr:uid="{00000000-0005-0000-0000-000052000000}"/>
    <cellStyle name="Normální 7" xfId="96" xr:uid="{00000000-0005-0000-0000-000053000000}"/>
    <cellStyle name="Normální 7 2" xfId="99" xr:uid="{00000000-0005-0000-0000-000054000000}"/>
    <cellStyle name="Normální 7 3" xfId="107" xr:uid="{00000000-0005-0000-0000-000055000000}"/>
    <cellStyle name="Normální 7 3 2" xfId="144" xr:uid="{00000000-0005-0000-0000-000056000000}"/>
    <cellStyle name="Normální 7 3 3" xfId="160" xr:uid="{00000000-0005-0000-0000-000057000000}"/>
    <cellStyle name="Normální 7 4" xfId="136" xr:uid="{00000000-0005-0000-0000-000058000000}"/>
    <cellStyle name="Normální 7 5" xfId="161" xr:uid="{00000000-0005-0000-0000-000059000000}"/>
    <cellStyle name="Normální 8" xfId="97" xr:uid="{00000000-0005-0000-0000-00005A000000}"/>
    <cellStyle name="Normální 8 2" xfId="108" xr:uid="{00000000-0005-0000-0000-00005B000000}"/>
    <cellStyle name="Normální 8 2 2" xfId="145" xr:uid="{00000000-0005-0000-0000-00005C000000}"/>
    <cellStyle name="Normální 8 2 3" xfId="162" xr:uid="{00000000-0005-0000-0000-00005D000000}"/>
    <cellStyle name="Normální 8 3" xfId="137" xr:uid="{00000000-0005-0000-0000-00005E000000}"/>
    <cellStyle name="Normální 8 4" xfId="163" xr:uid="{00000000-0005-0000-0000-00005F000000}"/>
    <cellStyle name="Normální 9" xfId="98" xr:uid="{00000000-0005-0000-0000-000060000000}"/>
    <cellStyle name="Normální 9 2" xfId="109" xr:uid="{00000000-0005-0000-0000-000061000000}"/>
    <cellStyle name="Normální 9 2 2" xfId="146" xr:uid="{00000000-0005-0000-0000-000062000000}"/>
    <cellStyle name="Normální 9 2 3" xfId="164" xr:uid="{00000000-0005-0000-0000-000063000000}"/>
    <cellStyle name="Normální 9 3" xfId="138" xr:uid="{00000000-0005-0000-0000-000064000000}"/>
    <cellStyle name="Normální 9 4" xfId="165" xr:uid="{00000000-0005-0000-0000-000065000000}"/>
    <cellStyle name="normální_meszpr 12_2011-draft pro úpravy" xfId="42" xr:uid="{00000000-0005-0000-0000-000066000000}"/>
    <cellStyle name="Pevný" xfId="125" xr:uid="{00000000-0005-0000-0000-000067000000}"/>
    <cellStyle name="Poznámka" xfId="27" builtinId="10" customBuiltin="1"/>
    <cellStyle name="Procenta" xfId="41" builtinId="5"/>
    <cellStyle name="Procenta 2" xfId="44" xr:uid="{00000000-0005-0000-0000-00006A000000}"/>
    <cellStyle name="Procenta 2 2" xfId="50" xr:uid="{00000000-0005-0000-0000-00006B000000}"/>
    <cellStyle name="Procenta 2 3" xfId="102" xr:uid="{00000000-0005-0000-0000-00006C000000}"/>
    <cellStyle name="Procenta 3" xfId="105" xr:uid="{00000000-0005-0000-0000-00006D000000}"/>
    <cellStyle name="Procenta 3 2" xfId="129" xr:uid="{00000000-0005-0000-0000-00006E000000}"/>
    <cellStyle name="Procenta 3 2 2" xfId="148" xr:uid="{00000000-0005-0000-0000-00006F000000}"/>
    <cellStyle name="Procenta 3 2 3" xfId="166" xr:uid="{00000000-0005-0000-0000-000070000000}"/>
    <cellStyle name="Procenta 3 3" xfId="143" xr:uid="{00000000-0005-0000-0000-000071000000}"/>
    <cellStyle name="Procenta 3 4" xfId="167" xr:uid="{00000000-0005-0000-0000-000072000000}"/>
    <cellStyle name="Procenta 4" xfId="173" xr:uid="{BB4B7D1F-01B3-433F-BA24-9D066AF4D4CC}"/>
    <cellStyle name="Propojená buňka" xfId="28" builtinId="24" customBuiltin="1"/>
    <cellStyle name="SAPBEXaggData" xfId="51" xr:uid="{00000000-0005-0000-0000-000074000000}"/>
    <cellStyle name="SAPBEXaggDataEmph" xfId="62" xr:uid="{00000000-0005-0000-0000-000075000000}"/>
    <cellStyle name="SAPBEXaggItem" xfId="52" xr:uid="{00000000-0005-0000-0000-000076000000}"/>
    <cellStyle name="SAPBEXaggItemX" xfId="63" xr:uid="{00000000-0005-0000-0000-000077000000}"/>
    <cellStyle name="SAPBEXexcBad7" xfId="64" xr:uid="{00000000-0005-0000-0000-000078000000}"/>
    <cellStyle name="SAPBEXexcBad8" xfId="65" xr:uid="{00000000-0005-0000-0000-000079000000}"/>
    <cellStyle name="SAPBEXexcBad9" xfId="66" xr:uid="{00000000-0005-0000-0000-00007A000000}"/>
    <cellStyle name="SAPBEXexcCritical4" xfId="67" xr:uid="{00000000-0005-0000-0000-00007B000000}"/>
    <cellStyle name="SAPBEXexcCritical5" xfId="68" xr:uid="{00000000-0005-0000-0000-00007C000000}"/>
    <cellStyle name="SAPBEXexcCritical6" xfId="69" xr:uid="{00000000-0005-0000-0000-00007D000000}"/>
    <cellStyle name="SAPBEXexcGood1" xfId="70" xr:uid="{00000000-0005-0000-0000-00007E000000}"/>
    <cellStyle name="SAPBEXexcGood2" xfId="71" xr:uid="{00000000-0005-0000-0000-00007F000000}"/>
    <cellStyle name="SAPBEXexcGood3" xfId="72" xr:uid="{00000000-0005-0000-0000-000080000000}"/>
    <cellStyle name="SAPBEXfilterDrill" xfId="73" xr:uid="{00000000-0005-0000-0000-000081000000}"/>
    <cellStyle name="SAPBEXfilterItem" xfId="74" xr:uid="{00000000-0005-0000-0000-000082000000}"/>
    <cellStyle name="SAPBEXfilterText" xfId="75" xr:uid="{00000000-0005-0000-0000-000083000000}"/>
    <cellStyle name="SAPBEXformats" xfId="76" xr:uid="{00000000-0005-0000-0000-000084000000}"/>
    <cellStyle name="SAPBEXheaderItem" xfId="77" xr:uid="{00000000-0005-0000-0000-000085000000}"/>
    <cellStyle name="SAPBEXheaderText" xfId="78" xr:uid="{00000000-0005-0000-0000-000086000000}"/>
    <cellStyle name="SAPBEXHLevel0" xfId="79" xr:uid="{00000000-0005-0000-0000-000087000000}"/>
    <cellStyle name="SAPBEXHLevel0X" xfId="80" xr:uid="{00000000-0005-0000-0000-000088000000}"/>
    <cellStyle name="SAPBEXHLevel1" xfId="81" xr:uid="{00000000-0005-0000-0000-000089000000}"/>
    <cellStyle name="SAPBEXHLevel1X" xfId="82" xr:uid="{00000000-0005-0000-0000-00008A000000}"/>
    <cellStyle name="SAPBEXHLevel2" xfId="83" xr:uid="{00000000-0005-0000-0000-00008B000000}"/>
    <cellStyle name="SAPBEXHLevel2X" xfId="84" xr:uid="{00000000-0005-0000-0000-00008C000000}"/>
    <cellStyle name="SAPBEXHLevel3" xfId="85" xr:uid="{00000000-0005-0000-0000-00008D000000}"/>
    <cellStyle name="SAPBEXHLevel3X" xfId="86" xr:uid="{00000000-0005-0000-0000-00008E000000}"/>
    <cellStyle name="SAPBEXchaText" xfId="53" xr:uid="{00000000-0005-0000-0000-00008F000000}"/>
    <cellStyle name="SAPBEXresData" xfId="87" xr:uid="{00000000-0005-0000-0000-000090000000}"/>
    <cellStyle name="SAPBEXresDataEmph" xfId="88" xr:uid="{00000000-0005-0000-0000-000091000000}"/>
    <cellStyle name="SAPBEXresItem" xfId="89" xr:uid="{00000000-0005-0000-0000-000092000000}"/>
    <cellStyle name="SAPBEXresItemX" xfId="90" xr:uid="{00000000-0005-0000-0000-000093000000}"/>
    <cellStyle name="SAPBEXstdData" xfId="54" xr:uid="{00000000-0005-0000-0000-000094000000}"/>
    <cellStyle name="SAPBEXstdDataEmph" xfId="91" xr:uid="{00000000-0005-0000-0000-000095000000}"/>
    <cellStyle name="SAPBEXstdItem" xfId="46" xr:uid="{00000000-0005-0000-0000-000096000000}"/>
    <cellStyle name="SAPBEXstdItemX" xfId="92" xr:uid="{00000000-0005-0000-0000-000097000000}"/>
    <cellStyle name="SAPBEXtitle" xfId="93" xr:uid="{00000000-0005-0000-0000-000098000000}"/>
    <cellStyle name="SAPBEXundefined" xfId="94" xr:uid="{00000000-0005-0000-0000-000099000000}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áhlaví 1" xfId="126" xr:uid="{00000000-0005-0000-0000-0000A0000000}"/>
    <cellStyle name="Záhlaví 2" xfId="127" xr:uid="{00000000-0005-0000-0000-0000A1000000}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0"/>
  <tableStyles count="0" defaultTableStyle="TableStyleMedium2" defaultPivotStyle="PivotStyleLight16"/>
  <colors>
    <mruColors>
      <color rgb="FFF0948F"/>
      <color rgb="FF000000"/>
      <color rgb="FFE86159"/>
      <color rgb="FFDF2B20"/>
      <color rgb="FFF7C9C7"/>
      <color rgb="FFC7CCD6"/>
      <color rgb="FF9196B0"/>
      <color rgb="FF596387"/>
      <color rgb="FF233060"/>
      <color rgb="FF6463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'3'!$O$5</c:f>
              <c:strCache>
                <c:ptCount val="1"/>
              </c:strCache>
            </c:strRef>
          </c:tx>
          <c:spPr>
            <a:solidFill>
              <a:srgbClr val="233060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C98-4D4F-B5B8-A007A8ABFA98}"/>
            </c:ext>
          </c:extLst>
        </c:ser>
        <c:ser>
          <c:idx val="1"/>
          <c:order val="1"/>
          <c:tx>
            <c:strRef>
              <c:f>'3'!$O$6</c:f>
              <c:strCache>
                <c:ptCount val="1"/>
              </c:strCache>
            </c:strRef>
          </c:tx>
          <c:spPr>
            <a:solidFill>
              <a:srgbClr val="596387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C98-4D4F-B5B8-A007A8ABFA98}"/>
            </c:ext>
          </c:extLst>
        </c:ser>
        <c:ser>
          <c:idx val="2"/>
          <c:order val="2"/>
          <c:tx>
            <c:strRef>
              <c:f>'3'!$O$7</c:f>
              <c:strCache>
                <c:ptCount val="1"/>
              </c:strCache>
            </c:strRef>
          </c:tx>
          <c:spPr>
            <a:solidFill>
              <a:srgbClr val="9196B0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C98-4D4F-B5B8-A007A8ABFA98}"/>
            </c:ext>
          </c:extLst>
        </c:ser>
        <c:ser>
          <c:idx val="3"/>
          <c:order val="3"/>
          <c:tx>
            <c:strRef>
              <c:f>'3'!$O$8</c:f>
              <c:strCache>
                <c:ptCount val="1"/>
              </c:strCache>
            </c:strRef>
          </c:tx>
          <c:spPr>
            <a:solidFill>
              <a:srgbClr val="C7CCD6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C98-4D4F-B5B8-A007A8ABFA98}"/>
            </c:ext>
          </c:extLst>
        </c:ser>
        <c:ser>
          <c:idx val="4"/>
          <c:order val="4"/>
          <c:tx>
            <c:strRef>
              <c:f>'3'!$O$9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C98-4D4F-B5B8-A007A8ABFA98}"/>
            </c:ext>
          </c:extLst>
        </c:ser>
        <c:ser>
          <c:idx val="5"/>
          <c:order val="5"/>
          <c:tx>
            <c:strRef>
              <c:f>'3'!$O$10</c:f>
              <c:strCache>
                <c:ptCount val="1"/>
              </c:strCache>
            </c:strRef>
          </c:tx>
          <c:spPr>
            <a:solidFill>
              <a:srgbClr val="E86159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C98-4D4F-B5B8-A007A8ABF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032640"/>
        <c:axId val="222034176"/>
      </c:barChart>
      <c:catAx>
        <c:axId val="2220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2034176"/>
        <c:crosses val="autoZero"/>
        <c:auto val="1"/>
        <c:lblAlgn val="ctr"/>
        <c:lblOffset val="100"/>
        <c:noMultiLvlLbl val="0"/>
      </c:catAx>
      <c:valAx>
        <c:axId val="2220341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20326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8C4-48C4-814A-3670A97690A4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8C4-48C4-814A-3670A97690A4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8C4-48C4-814A-3670A97690A4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8C4-48C4-814A-3670A97690A4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8C4-48C4-814A-3670A97690A4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8C4-48C4-814A-3670A97690A4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8C4-48C4-814A-3670A97690A4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8C4-48C4-814A-3670A97690A4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98C4-48C4-814A-3670A97690A4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98C4-48C4-814A-3670A97690A4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98C4-48C4-814A-3670A97690A4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98C4-48C4-814A-3670A97690A4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98C4-48C4-814A-3670A97690A4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98C4-48C4-814A-3670A97690A4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98C4-48C4-814A-3670A97690A4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98C4-48C4-814A-3670A9769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'14.12'!$L$19:$L$26</c:f>
              <c:numCache>
                <c:formatCode>General</c:formatCode>
                <c:ptCount val="8"/>
              </c:numCache>
            </c:numRef>
          </c:cat>
          <c:val>
            <c:numRef>
              <c:f>'14.12'!$M$19:$M$26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E73F-4CA1-94C9-939A54994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274880"/>
        <c:axId val="285276416"/>
      </c:barChart>
      <c:catAx>
        <c:axId val="28527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276416"/>
        <c:crosses val="autoZero"/>
        <c:auto val="1"/>
        <c:lblAlgn val="ctr"/>
        <c:lblOffset val="100"/>
        <c:noMultiLvlLbl val="0"/>
      </c:catAx>
      <c:valAx>
        <c:axId val="285276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27488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52E1-43CD-A1A1-505FD1A893FD}"/>
              </c:ext>
            </c:extLst>
          </c:dPt>
          <c:cat>
            <c:numRef>
              <c:f>'14.13'!$J$19:$J$26</c:f>
              <c:numCache>
                <c:formatCode>General</c:formatCode>
                <c:ptCount val="8"/>
              </c:numCache>
            </c:numRef>
          </c:cat>
          <c:val>
            <c:numRef>
              <c:f>'14.13'!$K$19:$K$26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52E1-43CD-A1A1-505FD1A89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'14.13'!$H$19:$H$22</c:f>
              <c:numCache>
                <c:formatCode>0.0</c:formatCode>
                <c:ptCount val="4"/>
              </c:numCache>
            </c:numRef>
          </c:cat>
          <c:val>
            <c:numRef>
              <c:f>'14.13'!$I$19:$I$22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656E-4ECF-8A0D-3E8684471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055616"/>
        <c:axId val="285069696"/>
      </c:barChart>
      <c:catAx>
        <c:axId val="285055616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069696"/>
        <c:crosses val="autoZero"/>
        <c:auto val="1"/>
        <c:lblAlgn val="ctr"/>
        <c:lblOffset val="100"/>
        <c:noMultiLvlLbl val="0"/>
      </c:catAx>
      <c:valAx>
        <c:axId val="28506969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0556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'14.13'!$H$31:$H$38</c:f>
              <c:numCache>
                <c:formatCode>General</c:formatCode>
                <c:ptCount val="8"/>
              </c:numCache>
            </c:numRef>
          </c:cat>
          <c:val>
            <c:numRef>
              <c:f>'14.13'!$I$31:$I$38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94C9-4CD4-B0AC-45A08BAC2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106560"/>
        <c:axId val="285108096"/>
      </c:barChart>
      <c:catAx>
        <c:axId val="285106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108096"/>
        <c:crosses val="autoZero"/>
        <c:auto val="1"/>
        <c:lblAlgn val="ctr"/>
        <c:lblOffset val="100"/>
        <c:noMultiLvlLbl val="0"/>
      </c:catAx>
      <c:valAx>
        <c:axId val="2851080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1065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'14.13'!$J$31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E41F-4ADC-AC16-F15E8BEBFAF0}"/>
            </c:ext>
          </c:extLst>
        </c:ser>
        <c:ser>
          <c:idx val="1"/>
          <c:order val="1"/>
          <c:tx>
            <c:strRef>
              <c:f>'14.13'!$J$32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E41F-4ADC-AC16-F15E8BEBFAF0}"/>
            </c:ext>
          </c:extLst>
        </c:ser>
        <c:ser>
          <c:idx val="2"/>
          <c:order val="2"/>
          <c:tx>
            <c:strRef>
              <c:f>'14.13'!$J$33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E41F-4ADC-AC16-F15E8BEBFAF0}"/>
            </c:ext>
          </c:extLst>
        </c:ser>
        <c:ser>
          <c:idx val="3"/>
          <c:order val="3"/>
          <c:tx>
            <c:strRef>
              <c:f>'14.13'!$J$34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E41F-4ADC-AC16-F15E8BEBFAF0}"/>
            </c:ext>
          </c:extLst>
        </c:ser>
        <c:ser>
          <c:idx val="4"/>
          <c:order val="4"/>
          <c:tx>
            <c:strRef>
              <c:f>'14.13'!$J$35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E41F-4ADC-AC16-F15E8BEBFAF0}"/>
            </c:ext>
          </c:extLst>
        </c:ser>
        <c:ser>
          <c:idx val="5"/>
          <c:order val="5"/>
          <c:tx>
            <c:strRef>
              <c:f>'14.13'!$J$36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E41F-4ADC-AC16-F15E8BEBFAF0}"/>
            </c:ext>
          </c:extLst>
        </c:ser>
        <c:ser>
          <c:idx val="6"/>
          <c:order val="6"/>
          <c:tx>
            <c:strRef>
              <c:f>'14.13'!$J$37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E41F-4ADC-AC16-F15E8BEBFAF0}"/>
            </c:ext>
          </c:extLst>
        </c:ser>
        <c:ser>
          <c:idx val="7"/>
          <c:order val="7"/>
          <c:tx>
            <c:strRef>
              <c:f>'14.13'!$J$38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E41F-4ADC-AC16-F15E8BEBF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5157632"/>
        <c:axId val="285163520"/>
      </c:barChart>
      <c:catAx>
        <c:axId val="28515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163520"/>
        <c:crosses val="autoZero"/>
        <c:auto val="1"/>
        <c:lblAlgn val="ctr"/>
        <c:lblOffset val="100"/>
        <c:noMultiLvlLbl val="0"/>
      </c:catAx>
      <c:valAx>
        <c:axId val="2851635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15763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'14.13'!$L$19:$L$26</c:f>
              <c:numCache>
                <c:formatCode>General</c:formatCode>
                <c:ptCount val="8"/>
              </c:numCache>
            </c:numRef>
          </c:cat>
          <c:val>
            <c:numRef>
              <c:f>'14.13'!$M$19:$M$26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D0B-4998-B3D0-ED4CA6CB4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197056"/>
        <c:axId val="285198592"/>
      </c:barChart>
      <c:catAx>
        <c:axId val="285197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198592"/>
        <c:crosses val="autoZero"/>
        <c:auto val="1"/>
        <c:lblAlgn val="ctr"/>
        <c:lblOffset val="100"/>
        <c:noMultiLvlLbl val="0"/>
      </c:catAx>
      <c:valAx>
        <c:axId val="2851985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197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D537-48D4-AE83-88E08A54BD35}"/>
              </c:ext>
            </c:extLst>
          </c:dPt>
          <c:cat>
            <c:numRef>
              <c:f>'14.14'!$J$19:$J$26</c:f>
              <c:numCache>
                <c:formatCode>General</c:formatCode>
                <c:ptCount val="8"/>
              </c:numCache>
            </c:numRef>
          </c:cat>
          <c:val>
            <c:numRef>
              <c:f>'14.14'!$K$19:$K$26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D537-48D4-AE83-88E08A54B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'14.14'!$H$19:$H$22</c:f>
              <c:numCache>
                <c:formatCode>0.0</c:formatCode>
                <c:ptCount val="4"/>
              </c:numCache>
            </c:numRef>
          </c:cat>
          <c:val>
            <c:numRef>
              <c:f>'14.14'!$I$19:$I$22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1CD1-4109-B99F-21BE67C49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416064"/>
        <c:axId val="285426048"/>
      </c:barChart>
      <c:catAx>
        <c:axId val="285416064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426048"/>
        <c:crosses val="autoZero"/>
        <c:auto val="1"/>
        <c:lblAlgn val="ctr"/>
        <c:lblOffset val="100"/>
        <c:noMultiLvlLbl val="0"/>
      </c:catAx>
      <c:valAx>
        <c:axId val="285426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41606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'14.14'!$H$31:$H$38</c:f>
              <c:numCache>
                <c:formatCode>General</c:formatCode>
                <c:ptCount val="8"/>
              </c:numCache>
            </c:numRef>
          </c:cat>
          <c:val>
            <c:numRef>
              <c:f>'14.14'!$I$31:$I$38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533A-4656-9AE8-AC2CE5CFA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442432"/>
        <c:axId val="285443968"/>
      </c:barChart>
      <c:catAx>
        <c:axId val="285442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443968"/>
        <c:crosses val="autoZero"/>
        <c:auto val="1"/>
        <c:lblAlgn val="ctr"/>
        <c:lblOffset val="100"/>
        <c:noMultiLvlLbl val="0"/>
      </c:catAx>
      <c:valAx>
        <c:axId val="2854439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4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'14.14'!$J$31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126-45DC-BB60-9D591292108A}"/>
            </c:ext>
          </c:extLst>
        </c:ser>
        <c:ser>
          <c:idx val="1"/>
          <c:order val="1"/>
          <c:tx>
            <c:strRef>
              <c:f>'14.14'!$J$32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126-45DC-BB60-9D591292108A}"/>
            </c:ext>
          </c:extLst>
        </c:ser>
        <c:ser>
          <c:idx val="2"/>
          <c:order val="2"/>
          <c:tx>
            <c:strRef>
              <c:f>'14.14'!$J$33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1126-45DC-BB60-9D591292108A}"/>
            </c:ext>
          </c:extLst>
        </c:ser>
        <c:ser>
          <c:idx val="3"/>
          <c:order val="3"/>
          <c:tx>
            <c:strRef>
              <c:f>'14.14'!$J$34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1126-45DC-BB60-9D591292108A}"/>
            </c:ext>
          </c:extLst>
        </c:ser>
        <c:ser>
          <c:idx val="4"/>
          <c:order val="4"/>
          <c:tx>
            <c:strRef>
              <c:f>'14.14'!$J$35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1126-45DC-BB60-9D591292108A}"/>
            </c:ext>
          </c:extLst>
        </c:ser>
        <c:ser>
          <c:idx val="5"/>
          <c:order val="5"/>
          <c:tx>
            <c:strRef>
              <c:f>'14.14'!$J$36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1126-45DC-BB60-9D591292108A}"/>
            </c:ext>
          </c:extLst>
        </c:ser>
        <c:ser>
          <c:idx val="6"/>
          <c:order val="6"/>
          <c:tx>
            <c:strRef>
              <c:f>'14.14'!$J$37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1126-45DC-BB60-9D591292108A}"/>
            </c:ext>
          </c:extLst>
        </c:ser>
        <c:ser>
          <c:idx val="7"/>
          <c:order val="7"/>
          <c:tx>
            <c:strRef>
              <c:f>'14.14'!$J$38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1126-45DC-BB60-9D5912921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5833472"/>
        <c:axId val="285847552"/>
      </c:barChart>
      <c:catAx>
        <c:axId val="28583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847552"/>
        <c:crosses val="autoZero"/>
        <c:auto val="1"/>
        <c:lblAlgn val="ctr"/>
        <c:lblOffset val="100"/>
        <c:noMultiLvlLbl val="0"/>
      </c:catAx>
      <c:valAx>
        <c:axId val="2858475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83347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Dodávky tepla </a:t>
            </a:r>
            <a:r>
              <a:rPr lang="en-US" sz="1000">
                <a:solidFill>
                  <a:schemeClr val="accent1"/>
                </a:solidFill>
              </a:rPr>
              <a:t>(</a:t>
            </a:r>
            <a:r>
              <a:rPr lang="cs-CZ" sz="1000">
                <a:solidFill>
                  <a:schemeClr val="accent1"/>
                </a:solidFill>
              </a:rPr>
              <a:t>TJ</a:t>
            </a:r>
            <a:r>
              <a:rPr lang="en-US" sz="1000">
                <a:solidFill>
                  <a:schemeClr val="accent1"/>
                </a:solidFill>
              </a:rPr>
              <a:t>)</a:t>
            </a:r>
          </a:p>
        </c:rich>
      </c:tx>
      <c:layout>
        <c:manualLayout>
          <c:xMode val="edge"/>
          <c:yMode val="edge"/>
          <c:x val="4.0979344729344721E-3"/>
          <c:y val="1.24912341758385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77328424643471E-2"/>
          <c:y val="0.13519313304721031"/>
          <c:w val="0.88392532828191406"/>
          <c:h val="0.770472103004291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'5.1'!$A$8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val>
            <c:numRef>
              <c:f>'5.1'!$B$8:$M$8</c:f>
              <c:numCache>
                <c:formatCode>#\ ##0.0</c:formatCode>
                <c:ptCount val="12"/>
                <c:pt idx="0">
                  <c:v>1347.0765429999997</c:v>
                </c:pt>
                <c:pt idx="1">
                  <c:v>1263.4303659999994</c:v>
                </c:pt>
                <c:pt idx="2">
                  <c:v>1193.5134789999997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A-41BF-94A4-ABB20CCABEA8}"/>
            </c:ext>
          </c:extLst>
        </c:ser>
        <c:ser>
          <c:idx val="1"/>
          <c:order val="1"/>
          <c:tx>
            <c:strRef>
              <c:f>'5.1'!$A$9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'5.1'!$B$9:$M$9</c:f>
              <c:numCache>
                <c:formatCode>#\ ##0.0</c:formatCode>
                <c:ptCount val="12"/>
                <c:pt idx="0">
                  <c:v>65.464765999999997</c:v>
                </c:pt>
                <c:pt idx="1">
                  <c:v>57.457344000000006</c:v>
                </c:pt>
                <c:pt idx="2">
                  <c:v>54.693797000000004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A-41BF-94A4-ABB20CCABEA8}"/>
            </c:ext>
          </c:extLst>
        </c:ser>
        <c:ser>
          <c:idx val="2"/>
          <c:order val="2"/>
          <c:tx>
            <c:strRef>
              <c:f>'5.1'!$A$10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'5.1'!$B$10:$M$10</c:f>
              <c:numCache>
                <c:formatCode>#\ ##0.0</c:formatCode>
                <c:ptCount val="12"/>
                <c:pt idx="0">
                  <c:v>870.3534719999999</c:v>
                </c:pt>
                <c:pt idx="1">
                  <c:v>810.05852700000003</c:v>
                </c:pt>
                <c:pt idx="2">
                  <c:v>603.36183100000017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BA-41BF-94A4-ABB20CCABEA8}"/>
            </c:ext>
          </c:extLst>
        </c:ser>
        <c:ser>
          <c:idx val="3"/>
          <c:order val="3"/>
          <c:tx>
            <c:strRef>
              <c:f>'5.1'!$A$11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'5.1'!$B$11:$M$11</c:f>
              <c:numCache>
                <c:formatCode>#\ ##0.0</c:formatCode>
                <c:ptCount val="12"/>
                <c:pt idx="0">
                  <c:v>6.3607150000000008</c:v>
                </c:pt>
                <c:pt idx="1">
                  <c:v>4.7087909999999988</c:v>
                </c:pt>
                <c:pt idx="2">
                  <c:v>6.9140030000000001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BA-41BF-94A4-ABB20CCABEA8}"/>
            </c:ext>
          </c:extLst>
        </c:ser>
        <c:ser>
          <c:idx val="4"/>
          <c:order val="4"/>
          <c:tx>
            <c:strRef>
              <c:f>'5.1'!$A$12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'5.1'!$B$12:$M$12</c:f>
              <c:numCache>
                <c:formatCode>#\ ##0.0</c:formatCode>
                <c:ptCount val="12"/>
                <c:pt idx="0">
                  <c:v>2.497379</c:v>
                </c:pt>
                <c:pt idx="1">
                  <c:v>2.2712869999999996</c:v>
                </c:pt>
                <c:pt idx="2">
                  <c:v>3.1547910000000003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BA-41BF-94A4-ABB20CCABEA8}"/>
            </c:ext>
          </c:extLst>
        </c:ser>
        <c:ser>
          <c:idx val="5"/>
          <c:order val="5"/>
          <c:tx>
            <c:strRef>
              <c:f>'5.1'!$A$13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'5.1'!$B$13:$M$13</c:f>
              <c:numCache>
                <c:formatCode>#\ ##0.0</c:formatCode>
                <c:ptCount val="12"/>
                <c:pt idx="0">
                  <c:v>0.12739300000000001</c:v>
                </c:pt>
                <c:pt idx="1">
                  <c:v>9.1897000000000006E-2</c:v>
                </c:pt>
                <c:pt idx="2">
                  <c:v>5.3783000000000004E-2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BA-41BF-94A4-ABB20CCABEA8}"/>
            </c:ext>
          </c:extLst>
        </c:ser>
        <c:ser>
          <c:idx val="6"/>
          <c:order val="6"/>
          <c:tx>
            <c:strRef>
              <c:f>'5.1'!$A$14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'5.1'!$B$14:$M$14</c:f>
              <c:numCache>
                <c:formatCode>#\ ##0.0</c:formatCode>
                <c:ptCount val="12"/>
                <c:pt idx="0">
                  <c:v>4931.065794000001</c:v>
                </c:pt>
                <c:pt idx="1">
                  <c:v>4471.1177679999992</c:v>
                </c:pt>
                <c:pt idx="2">
                  <c:v>3434.3422569999993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BA-41BF-94A4-ABB20CCABEA8}"/>
            </c:ext>
          </c:extLst>
        </c:ser>
        <c:ser>
          <c:idx val="7"/>
          <c:order val="7"/>
          <c:tx>
            <c:strRef>
              <c:f>'5.1'!$A$15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'5.1'!$B$15:$M$15</c:f>
              <c:numCache>
                <c:formatCode>#\ ##0.0</c:formatCode>
                <c:ptCount val="12"/>
                <c:pt idx="0">
                  <c:v>165.86682000000002</c:v>
                </c:pt>
                <c:pt idx="1">
                  <c:v>151.68985000000001</c:v>
                </c:pt>
                <c:pt idx="2">
                  <c:v>87.451080000000005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BA-41BF-94A4-ABB20CCABEA8}"/>
            </c:ext>
          </c:extLst>
        </c:ser>
        <c:ser>
          <c:idx val="8"/>
          <c:order val="8"/>
          <c:tx>
            <c:strRef>
              <c:f>'5.1'!$A$16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'5.1'!$B$16:$M$16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BA-41BF-94A4-ABB20CCABEA8}"/>
            </c:ext>
          </c:extLst>
        </c:ser>
        <c:ser>
          <c:idx val="9"/>
          <c:order val="9"/>
          <c:tx>
            <c:strRef>
              <c:f>'5.1'!$A$17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'5.1'!$B$17:$M$17</c:f>
              <c:numCache>
                <c:formatCode>#\ ##0.0</c:formatCode>
                <c:ptCount val="12"/>
                <c:pt idx="0">
                  <c:v>129.12627799999999</c:v>
                </c:pt>
                <c:pt idx="1">
                  <c:v>135.40395500000002</c:v>
                </c:pt>
                <c:pt idx="2">
                  <c:v>137.91551199999998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BA-41BF-94A4-ABB20CCABEA8}"/>
            </c:ext>
          </c:extLst>
        </c:ser>
        <c:ser>
          <c:idx val="10"/>
          <c:order val="10"/>
          <c:tx>
            <c:strRef>
              <c:f>'5.1'!$A$18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'5.1'!$B$18:$M$18</c:f>
              <c:numCache>
                <c:formatCode>#\ ##0.0</c:formatCode>
                <c:ptCount val="12"/>
                <c:pt idx="0">
                  <c:v>1.3836190000000002</c:v>
                </c:pt>
                <c:pt idx="1">
                  <c:v>1.7792539999999999</c:v>
                </c:pt>
                <c:pt idx="2">
                  <c:v>1.3543179999999999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BA-41BF-94A4-ABB20CCABEA8}"/>
            </c:ext>
          </c:extLst>
        </c:ser>
        <c:ser>
          <c:idx val="11"/>
          <c:order val="11"/>
          <c:tx>
            <c:strRef>
              <c:f>'5.1'!$A$19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'5.1'!$B$19:$M$19</c:f>
              <c:numCache>
                <c:formatCode>#\ ##0.0</c:formatCode>
                <c:ptCount val="12"/>
                <c:pt idx="0">
                  <c:v>368.46904999999998</c:v>
                </c:pt>
                <c:pt idx="1">
                  <c:v>330.72717899999992</c:v>
                </c:pt>
                <c:pt idx="2">
                  <c:v>307.92089400000003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BA-41BF-94A4-ABB20CCABEA8}"/>
            </c:ext>
          </c:extLst>
        </c:ser>
        <c:ser>
          <c:idx val="12"/>
          <c:order val="12"/>
          <c:tx>
            <c:strRef>
              <c:f>'5.1'!$A$20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val>
            <c:numRef>
              <c:f>'5.1'!$B$20:$M$20</c:f>
              <c:numCache>
                <c:formatCode>#\ ##0.0</c:formatCode>
                <c:ptCount val="12"/>
                <c:pt idx="0">
                  <c:v>210.53552900000003</c:v>
                </c:pt>
                <c:pt idx="1">
                  <c:v>203.30978200000001</c:v>
                </c:pt>
                <c:pt idx="2">
                  <c:v>192.95013599999999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BA-41BF-94A4-ABB20CCABEA8}"/>
            </c:ext>
          </c:extLst>
        </c:ser>
        <c:ser>
          <c:idx val="13"/>
          <c:order val="13"/>
          <c:tx>
            <c:strRef>
              <c:f>'5.1'!$A$21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'5.1'!$B$21:$M$21</c:f>
              <c:numCache>
                <c:formatCode>#\ ##0.0</c:formatCode>
                <c:ptCount val="12"/>
                <c:pt idx="0">
                  <c:v>3.0890000000000002E-3</c:v>
                </c:pt>
                <c:pt idx="1">
                  <c:v>4.7469999999999995E-3</c:v>
                </c:pt>
                <c:pt idx="2">
                  <c:v>3.6306999999999999E-2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5BA-41BF-94A4-ABB20CCABEA8}"/>
            </c:ext>
          </c:extLst>
        </c:ser>
        <c:ser>
          <c:idx val="14"/>
          <c:order val="14"/>
          <c:tx>
            <c:strRef>
              <c:f>'5.1'!$A$22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val>
            <c:numRef>
              <c:f>'5.1'!$B$22:$M$22</c:f>
              <c:numCache>
                <c:formatCode>#\ ##0.0</c:formatCode>
                <c:ptCount val="12"/>
                <c:pt idx="0">
                  <c:v>24.020073000000007</c:v>
                </c:pt>
                <c:pt idx="1">
                  <c:v>30.578368999999995</c:v>
                </c:pt>
                <c:pt idx="2">
                  <c:v>14.426030999999998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5BA-41BF-94A4-ABB20CCABEA8}"/>
            </c:ext>
          </c:extLst>
        </c:ser>
        <c:ser>
          <c:idx val="15"/>
          <c:order val="15"/>
          <c:tx>
            <c:strRef>
              <c:f>'5.1'!$A$23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val>
            <c:numRef>
              <c:f>'5.1'!$B$23:$M$23</c:f>
              <c:numCache>
                <c:formatCode>#\ ##0.0</c:formatCode>
                <c:ptCount val="12"/>
                <c:pt idx="0">
                  <c:v>3138.0183149999975</c:v>
                </c:pt>
                <c:pt idx="1">
                  <c:v>2863.1201649999994</c:v>
                </c:pt>
                <c:pt idx="2">
                  <c:v>2164.1535120000003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5BA-41BF-94A4-ABB20CCAB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2740736"/>
        <c:axId val="232742272"/>
      </c:barChart>
      <c:catAx>
        <c:axId val="23274073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32742272"/>
        <c:crosses val="autoZero"/>
        <c:auto val="1"/>
        <c:lblAlgn val="ctr"/>
        <c:lblOffset val="100"/>
        <c:noMultiLvlLbl val="0"/>
      </c:catAx>
      <c:valAx>
        <c:axId val="232742272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740736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'14.14'!$L$19:$L$26</c:f>
              <c:numCache>
                <c:formatCode>General</c:formatCode>
                <c:ptCount val="8"/>
              </c:numCache>
            </c:numRef>
          </c:cat>
          <c:val>
            <c:numRef>
              <c:f>'14.14'!$M$19:$M$26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4B93-48FA-B3B3-850B24C8D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541120"/>
        <c:axId val="285542656"/>
      </c:barChart>
      <c:catAx>
        <c:axId val="285541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542656"/>
        <c:crosses val="autoZero"/>
        <c:auto val="1"/>
        <c:lblAlgn val="ctr"/>
        <c:lblOffset val="100"/>
        <c:noMultiLvlLbl val="0"/>
      </c:catAx>
      <c:valAx>
        <c:axId val="28554265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5411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accent1"/>
                </a:solidFill>
              </a:rPr>
              <a:t>sektorů</a:t>
            </a:r>
            <a:r>
              <a:rPr lang="cs-CZ" sz="1000" baseline="0">
                <a:solidFill>
                  <a:schemeClr val="accent1"/>
                </a:solidFill>
              </a:rPr>
              <a:t> národního hospodářství</a:t>
            </a:r>
            <a:r>
              <a:rPr lang="cs-CZ" sz="1000">
                <a:solidFill>
                  <a:schemeClr val="accent1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1.4519059261955624E-3"/>
          <c:y val="1.521556444014360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95987988995373"/>
          <c:y val="0.27036963695923538"/>
          <c:w val="0.68446892538024695"/>
          <c:h val="0.574098889812686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'8.3'!$A$27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('8.3'!$B$27,'8.3'!$D$27,'8.3'!$F$27)</c:f>
              <c:numCache>
                <c:formatCode>#\ ##0.0</c:formatCode>
                <c:ptCount val="3"/>
                <c:pt idx="0">
                  <c:v>72489.688999999984</c:v>
                </c:pt>
                <c:pt idx="1">
                  <c:v>65121.512000000002</c:v>
                </c:pt>
                <c:pt idx="2">
                  <c:v>43153.411999999997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9-4846-9F8F-A0822549C499}"/>
            </c:ext>
          </c:extLst>
        </c:ser>
        <c:ser>
          <c:idx val="1"/>
          <c:order val="1"/>
          <c:tx>
            <c:strRef>
              <c:f>'8.3'!$A$28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('8.3'!$B$28,'8.3'!$D$28,'8.3'!$F$28)</c:f>
              <c:numCache>
                <c:formatCode>#\ ##0.0</c:formatCode>
                <c:ptCount val="3"/>
                <c:pt idx="0">
                  <c:v>3816.83</c:v>
                </c:pt>
                <c:pt idx="1">
                  <c:v>3602</c:v>
                </c:pt>
                <c:pt idx="2">
                  <c:v>581.85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9-4846-9F8F-A0822549C499}"/>
            </c:ext>
          </c:extLst>
        </c:ser>
        <c:ser>
          <c:idx val="2"/>
          <c:order val="2"/>
          <c:tx>
            <c:strRef>
              <c:f>'8.3'!$A$29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('8.3'!$B$29,'8.3'!$D$29,'8.3'!$F$29)</c:f>
              <c:numCache>
                <c:formatCode>#\ ##0.0</c:formatCode>
                <c:ptCount val="3"/>
                <c:pt idx="0">
                  <c:v>106</c:v>
                </c:pt>
                <c:pt idx="1">
                  <c:v>100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F9-4846-9F8F-A0822549C499}"/>
            </c:ext>
          </c:extLst>
        </c:ser>
        <c:ser>
          <c:idx val="3"/>
          <c:order val="3"/>
          <c:tx>
            <c:strRef>
              <c:f>'8.3'!$A$30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('8.3'!$B$30,'8.3'!$D$30,'8.3'!$F$30)</c:f>
              <c:numCache>
                <c:formatCode>#\ ##0.0</c:formatCode>
                <c:ptCount val="3"/>
                <c:pt idx="0">
                  <c:v>209.38</c:v>
                </c:pt>
                <c:pt idx="1">
                  <c:v>185.88</c:v>
                </c:pt>
                <c:pt idx="2">
                  <c:v>87.57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F9-4846-9F8F-A0822549C499}"/>
            </c:ext>
          </c:extLst>
        </c:ser>
        <c:ser>
          <c:idx val="4"/>
          <c:order val="4"/>
          <c:tx>
            <c:strRef>
              <c:f>'8.3'!$A$31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('8.3'!$B$31,'8.3'!$D$31,'8.3'!$F$31)</c:f>
              <c:numCache>
                <c:formatCode>#\ ##0.0</c:formatCode>
                <c:ptCount val="3"/>
                <c:pt idx="0">
                  <c:v>4713.1359999999995</c:v>
                </c:pt>
                <c:pt idx="1">
                  <c:v>4818.79</c:v>
                </c:pt>
                <c:pt idx="2">
                  <c:v>4056.5340000000001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F9-4846-9F8F-A0822549C499}"/>
            </c:ext>
          </c:extLst>
        </c:ser>
        <c:ser>
          <c:idx val="5"/>
          <c:order val="5"/>
          <c:tx>
            <c:strRef>
              <c:f>'8.3'!$A$32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('8.3'!$B$32,'8.3'!$D$32,'8.3'!$F$32)</c:f>
              <c:numCache>
                <c:formatCode>#\ ##0.0</c:formatCode>
                <c:ptCount val="3"/>
                <c:pt idx="0">
                  <c:v>401949.08299999998</c:v>
                </c:pt>
                <c:pt idx="1">
                  <c:v>357622.07800000004</c:v>
                </c:pt>
                <c:pt idx="2">
                  <c:v>252855.57599999997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F9-4846-9F8F-A0822549C499}"/>
            </c:ext>
          </c:extLst>
        </c:ser>
        <c:ser>
          <c:idx val="6"/>
          <c:order val="6"/>
          <c:tx>
            <c:strRef>
              <c:f>'8.3'!$A$33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('8.3'!$B$33,'8.3'!$D$33,'8.3'!$F$33)</c:f>
              <c:numCache>
                <c:formatCode>#\ ##0.0</c:formatCode>
                <c:ptCount val="3"/>
                <c:pt idx="0">
                  <c:v>124263.44900000001</c:v>
                </c:pt>
                <c:pt idx="1">
                  <c:v>111285.86900000002</c:v>
                </c:pt>
                <c:pt idx="2">
                  <c:v>77143.51400000001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F9-4846-9F8F-A0822549C499}"/>
            </c:ext>
          </c:extLst>
        </c:ser>
        <c:ser>
          <c:idx val="7"/>
          <c:order val="7"/>
          <c:tx>
            <c:strRef>
              <c:f>'8.3'!$A$34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('8.3'!$B$34,'8.3'!$D$34,'8.3'!$F$34)</c:f>
              <c:numCache>
                <c:formatCode>#\ ##0.0</c:formatCode>
                <c:ptCount val="3"/>
                <c:pt idx="0">
                  <c:v>130583.284</c:v>
                </c:pt>
                <c:pt idx="1">
                  <c:v>111829.57300000002</c:v>
                </c:pt>
                <c:pt idx="2">
                  <c:v>79276.058999999994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F9-4846-9F8F-A0822549C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5740416"/>
        <c:axId val="285742208"/>
      </c:barChart>
      <c:catAx>
        <c:axId val="28574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5742208"/>
        <c:crosses val="autoZero"/>
        <c:auto val="1"/>
        <c:lblAlgn val="ctr"/>
        <c:lblOffset val="100"/>
        <c:noMultiLvlLbl val="0"/>
      </c:catAx>
      <c:valAx>
        <c:axId val="285742208"/>
        <c:scaling>
          <c:orientation val="minMax"/>
          <c:max val="8000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5740416"/>
        <c:crosses val="autoZero"/>
        <c:crossBetween val="between"/>
        <c:majorUnit val="2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894E-4"/>
          <c:y val="1.49812557359335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7125028111568072E-2"/>
          <c:y val="0.23239703888559379"/>
          <c:w val="0.78878078392027584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'8.3'!$A$38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'8.3'!$B$38</c:f>
              <c:numCache>
                <c:formatCode>0.0%</c:formatCode>
                <c:ptCount val="1"/>
                <c:pt idx="0">
                  <c:v>4.0373284190551598E-2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11-41FA-B525-72907D9A7F76}"/>
            </c:ext>
          </c:extLst>
        </c:ser>
        <c:ser>
          <c:idx val="1"/>
          <c:order val="1"/>
          <c:tx>
            <c:strRef>
              <c:f>'8.3'!$A$39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'8.3'!$B$39</c:f>
              <c:numCache>
                <c:formatCode>0.0%</c:formatCode>
                <c:ptCount val="1"/>
                <c:pt idx="0">
                  <c:v>5.6884032962144969E-2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11-41FA-B525-72907D9A7F76}"/>
            </c:ext>
          </c:extLst>
        </c:ser>
        <c:ser>
          <c:idx val="2"/>
          <c:order val="2"/>
          <c:tx>
            <c:strRef>
              <c:f>'8.3'!$A$40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'8.3'!$B$40</c:f>
              <c:numCache>
                <c:formatCode>0.0%</c:formatCode>
                <c:ptCount val="1"/>
                <c:pt idx="0">
                  <c:v>6.7199623620821797E-2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11-41FA-B525-72907D9A7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764992"/>
        <c:axId val="285774976"/>
      </c:barChart>
      <c:catAx>
        <c:axId val="2857649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5774976"/>
        <c:crosses val="autoZero"/>
        <c:auto val="1"/>
        <c:lblAlgn val="ctr"/>
        <c:lblOffset val="100"/>
        <c:noMultiLvlLbl val="0"/>
      </c:catAx>
      <c:valAx>
        <c:axId val="285774976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764992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2.8842104547346682E-2"/>
          <c:y val="0.69733351273630362"/>
          <c:w val="0.59698673133986901"/>
          <c:h val="0.2584101466747509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1.1007654639433821E-3"/>
          <c:y val="0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'8.3'!$A$10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('8.3'!$B$10,'8.3'!$D$10,'8.3'!$F$10)</c:f>
              <c:numCache>
                <c:formatCode>#\ ##0.0</c:formatCode>
                <c:ptCount val="3"/>
                <c:pt idx="0">
                  <c:v>66195.929999999993</c:v>
                </c:pt>
                <c:pt idx="1">
                  <c:v>59157.25</c:v>
                </c:pt>
                <c:pt idx="2">
                  <c:v>46594.01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4-483A-8B0B-43BAFB2863D8}"/>
            </c:ext>
          </c:extLst>
        </c:ser>
        <c:ser>
          <c:idx val="1"/>
          <c:order val="1"/>
          <c:tx>
            <c:strRef>
              <c:f>'8.3'!$A$11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('8.3'!$B$11,'8.3'!$D$11,'8.3'!$F$11)</c:f>
              <c:numCache>
                <c:formatCode>#\ ##0.0</c:formatCode>
                <c:ptCount val="3"/>
                <c:pt idx="0">
                  <c:v>10434.015000000001</c:v>
                </c:pt>
                <c:pt idx="1">
                  <c:v>7228.7060000000001</c:v>
                </c:pt>
                <c:pt idx="2">
                  <c:v>5901.1220000000003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44-483A-8B0B-43BAFB2863D8}"/>
            </c:ext>
          </c:extLst>
        </c:ser>
        <c:ser>
          <c:idx val="2"/>
          <c:order val="2"/>
          <c:tx>
            <c:strRef>
              <c:f>'8.3'!$A$12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('8.3'!$B$12,'8.3'!$D$12,'8.3'!$F$12)</c:f>
              <c:numCache>
                <c:formatCode>#\ ##0.0</c:formatCode>
                <c:ptCount val="3"/>
                <c:pt idx="0">
                  <c:v>44.77</c:v>
                </c:pt>
                <c:pt idx="1">
                  <c:v>35.159999999999997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44-483A-8B0B-43BAFB2863D8}"/>
            </c:ext>
          </c:extLst>
        </c:ser>
        <c:ser>
          <c:idx val="3"/>
          <c:order val="3"/>
          <c:tx>
            <c:strRef>
              <c:f>'8.3'!$A$13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('8.3'!$B$13,'8.3'!$D$13,'8.3'!$F$13)</c:f>
              <c:numCache>
                <c:formatCode>#\ ##0.0</c:formatCode>
                <c:ptCount val="3"/>
                <c:pt idx="0">
                  <c:v>324</c:v>
                </c:pt>
                <c:pt idx="1">
                  <c:v>298</c:v>
                </c:pt>
                <c:pt idx="2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44-483A-8B0B-43BAFB2863D8}"/>
            </c:ext>
          </c:extLst>
        </c:ser>
        <c:ser>
          <c:idx val="4"/>
          <c:order val="4"/>
          <c:tx>
            <c:strRef>
              <c:f>'8.3'!$A$14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('8.3'!$B$14,'8.3'!$D$14,'8.3'!$F$14)</c:f>
              <c:numCache>
                <c:formatCode>#\ ##0.0</c:formatCode>
                <c:ptCount val="3"/>
                <c:pt idx="0">
                  <c:v>62.989000000000004</c:v>
                </c:pt>
                <c:pt idx="1">
                  <c:v>57.406999999999996</c:v>
                </c:pt>
                <c:pt idx="2">
                  <c:v>44.471000000000004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44-483A-8B0B-43BAFB2863D8}"/>
            </c:ext>
          </c:extLst>
        </c:ser>
        <c:ser>
          <c:idx val="5"/>
          <c:order val="5"/>
          <c:tx>
            <c:strRef>
              <c:f>'8.3'!$A$15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('8.3'!$B$15,'8.3'!$D$15,'8.3'!$F$15)</c:f>
              <c:numCache>
                <c:formatCode>#\ ##0.0</c:formatCode>
                <c:ptCount val="3"/>
                <c:pt idx="0">
                  <c:v>5.2830000000000004</c:v>
                </c:pt>
                <c:pt idx="1">
                  <c:v>21.876999999999999</c:v>
                </c:pt>
                <c:pt idx="2">
                  <c:v>11.683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44-483A-8B0B-43BAFB2863D8}"/>
            </c:ext>
          </c:extLst>
        </c:ser>
        <c:ser>
          <c:idx val="6"/>
          <c:order val="6"/>
          <c:tx>
            <c:strRef>
              <c:f>'8.3'!$A$16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('8.3'!$B$16,'8.3'!$D$16,'8.3'!$F$16)</c:f>
              <c:numCache>
                <c:formatCode>#\ ##0.0</c:formatCode>
                <c:ptCount val="3"/>
                <c:pt idx="0">
                  <c:v>5107.8919999999998</c:v>
                </c:pt>
                <c:pt idx="1">
                  <c:v>3891.6400000000003</c:v>
                </c:pt>
                <c:pt idx="2">
                  <c:v>278.62700000000001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44-483A-8B0B-43BAFB2863D8}"/>
            </c:ext>
          </c:extLst>
        </c:ser>
        <c:ser>
          <c:idx val="7"/>
          <c:order val="7"/>
          <c:tx>
            <c:strRef>
              <c:f>'8.3'!$A$17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('8.3'!$B$17,'8.3'!$D$17,'8.3'!$F$17)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44-483A-8B0B-43BAFB2863D8}"/>
            </c:ext>
          </c:extLst>
        </c:ser>
        <c:ser>
          <c:idx val="8"/>
          <c:order val="8"/>
          <c:tx>
            <c:strRef>
              <c:f>'8.3'!$A$18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('8.3'!$B$18,'8.3'!$D$18,'8.3'!$F$18)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44-483A-8B0B-43BAFB2863D8}"/>
            </c:ext>
          </c:extLst>
        </c:ser>
        <c:ser>
          <c:idx val="9"/>
          <c:order val="9"/>
          <c:tx>
            <c:strRef>
              <c:f>'8.3'!$A$19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('8.3'!$B$19,'8.3'!$D$19,'8.3'!$F$19)</c:f>
              <c:numCache>
                <c:formatCode>#\ ##0.0</c:formatCode>
                <c:ptCount val="3"/>
                <c:pt idx="0">
                  <c:v>8445.0640000000003</c:v>
                </c:pt>
                <c:pt idx="1">
                  <c:v>7858.9530000000004</c:v>
                </c:pt>
                <c:pt idx="2">
                  <c:v>7995.84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B44-483A-8B0B-43BAFB2863D8}"/>
            </c:ext>
          </c:extLst>
        </c:ser>
        <c:ser>
          <c:idx val="10"/>
          <c:order val="10"/>
          <c:tx>
            <c:strRef>
              <c:f>'8.3'!$A$20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('8.3'!$B$20,'8.3'!$D$20,'8.3'!$F$20)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44-483A-8B0B-43BAFB2863D8}"/>
            </c:ext>
          </c:extLst>
        </c:ser>
        <c:ser>
          <c:idx val="11"/>
          <c:order val="11"/>
          <c:tx>
            <c:strRef>
              <c:f>'8.3'!$A$21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('8.3'!$B$21,'8.3'!$D$21,'8.3'!$F$21)</c:f>
              <c:numCache>
                <c:formatCode>#\ ##0.0</c:formatCode>
                <c:ptCount val="3"/>
                <c:pt idx="0">
                  <c:v>106752</c:v>
                </c:pt>
                <c:pt idx="1">
                  <c:v>99223</c:v>
                </c:pt>
                <c:pt idx="2">
                  <c:v>79171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B44-483A-8B0B-43BAFB2863D8}"/>
            </c:ext>
          </c:extLst>
        </c:ser>
        <c:ser>
          <c:idx val="12"/>
          <c:order val="12"/>
          <c:tx>
            <c:strRef>
              <c:f>'8.3'!$A$22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('8.3'!$B$22,'8.3'!$D$22,'8.3'!$F$22)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B44-483A-8B0B-43BAFB2863D8}"/>
            </c:ext>
          </c:extLst>
        </c:ser>
        <c:ser>
          <c:idx val="13"/>
          <c:order val="13"/>
          <c:tx>
            <c:strRef>
              <c:f>'8.3'!$A$23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('8.3'!$B$23,'8.3'!$D$23,'8.3'!$F$23)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B44-483A-8B0B-43BAFB2863D8}"/>
            </c:ext>
          </c:extLst>
        </c:ser>
        <c:ser>
          <c:idx val="14"/>
          <c:order val="14"/>
          <c:tx>
            <c:strRef>
              <c:f>'8.3'!$A$24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('8.3'!$B$24,'8.3'!$D$24,'8.3'!$F$24)</c:f>
              <c:numCache>
                <c:formatCode>#\ ##0.0</c:formatCode>
                <c:ptCount val="3"/>
                <c:pt idx="0">
                  <c:v>66.949999999999989</c:v>
                </c:pt>
                <c:pt idx="1">
                  <c:v>3085.069</c:v>
                </c:pt>
                <c:pt idx="2">
                  <c:v>15.074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B44-483A-8B0B-43BAFB2863D8}"/>
            </c:ext>
          </c:extLst>
        </c:ser>
        <c:ser>
          <c:idx val="15"/>
          <c:order val="15"/>
          <c:tx>
            <c:strRef>
              <c:f>'8.3'!$A$25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('8.3'!$B$25,'8.3'!$D$25,'8.3'!$F$25)</c:f>
              <c:numCache>
                <c:formatCode>#\ ##0.0</c:formatCode>
                <c:ptCount val="3"/>
                <c:pt idx="0">
                  <c:v>597436.90700000012</c:v>
                </c:pt>
                <c:pt idx="1">
                  <c:v>522198.41900000005</c:v>
                </c:pt>
                <c:pt idx="2">
                  <c:v>363457.46200000012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B44-483A-8B0B-43BAFB286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6256512"/>
        <c:axId val="285934720"/>
      </c:barChart>
      <c:catAx>
        <c:axId val="28625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5934720"/>
        <c:crosses val="autoZero"/>
        <c:auto val="1"/>
        <c:lblAlgn val="ctr"/>
        <c:lblOffset val="100"/>
        <c:noMultiLvlLbl val="0"/>
      </c:catAx>
      <c:valAx>
        <c:axId val="285934720"/>
        <c:scaling>
          <c:orientation val="minMax"/>
          <c:max val="8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2565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1-9801-414B-8E2F-A0817BD145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9801-414B-8E2F-A0817BD145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9801-414B-8E2F-A0817BD145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9801-414B-8E2F-A0817BD1451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9801-414B-8E2F-A0817BD1451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9801-414B-8E2F-A0817BD1451E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9801-414B-8E2F-A0817BD1451E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6BE8-4632-87C8-9B0C3CE8E245}"/>
              </c:ext>
            </c:extLst>
          </c:dPt>
          <c:cat>
            <c:numRef>
              <c:f>'8.3'!$O$27:$O$34</c:f>
              <c:numCache>
                <c:formatCode>#\ ##0.0</c:formatCode>
                <c:ptCount val="8"/>
              </c:numCache>
            </c:numRef>
          </c:cat>
          <c:val>
            <c:numRef>
              <c:f>'8.3'!$J$27:$J$34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6BE8-4632-87C8-9B0C3CE8E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E521-48D2-91B0-6C9037FC6DCC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E521-48D2-91B0-6C9037FC6DCC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E521-48D2-91B0-6C9037FC6DCC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E521-48D2-91B0-6C9037FC6DCC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E521-48D2-91B0-6C9037FC6DCC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E521-48D2-91B0-6C9037FC6DCC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E521-48D2-91B0-6C9037FC6DCC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E521-48D2-91B0-6C9037FC6DCC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E521-48D2-91B0-6C9037FC6DCC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E521-48D2-91B0-6C9037FC6DCC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E521-48D2-91B0-6C9037FC6DCC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E521-48D2-91B0-6C9037FC6DCC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E521-48D2-91B0-6C9037FC6DCC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E521-48D2-91B0-6C9037FC6DCC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E521-48D2-91B0-6C9037FC6DCC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E521-48D2-91B0-6C9037FC6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accent1"/>
                </a:solidFill>
              </a:rPr>
              <a:t>sektorů</a:t>
            </a:r>
            <a:r>
              <a:rPr lang="cs-CZ" sz="1000" baseline="0">
                <a:solidFill>
                  <a:schemeClr val="accent1"/>
                </a:solidFill>
              </a:rPr>
              <a:t> národního hospodářství</a:t>
            </a:r>
            <a:r>
              <a:rPr lang="cs-CZ" sz="1000">
                <a:solidFill>
                  <a:schemeClr val="accent1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2.8046199670838591E-3"/>
          <c:y val="2.285709735906401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482501679915928E-2"/>
          <c:y val="0.27106762224129999"/>
          <c:w val="0.70126884093696329"/>
          <c:h val="0.539787414683659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'8.4'!$A$27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('8.4'!$B$27,'8.4'!$D$27,'8.4'!$F$27)</c:f>
              <c:numCache>
                <c:formatCode>#\ ##0.0</c:formatCode>
                <c:ptCount val="3"/>
                <c:pt idx="0">
                  <c:v>17635.744999999999</c:v>
                </c:pt>
                <c:pt idx="1">
                  <c:v>26984.881999999998</c:v>
                </c:pt>
                <c:pt idx="2">
                  <c:v>21193.472000000005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B-4CCD-9D10-C51C9B738AA8}"/>
            </c:ext>
          </c:extLst>
        </c:ser>
        <c:ser>
          <c:idx val="1"/>
          <c:order val="1"/>
          <c:tx>
            <c:strRef>
              <c:f>'8.4'!$A$28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('8.4'!$B$28,'8.4'!$D$28,'8.4'!$F$28)</c:f>
              <c:numCache>
                <c:formatCode>#\ ##0.0</c:formatCode>
                <c:ptCount val="3"/>
                <c:pt idx="0">
                  <c:v>17666.7</c:v>
                </c:pt>
                <c:pt idx="1">
                  <c:v>14280.73</c:v>
                </c:pt>
                <c:pt idx="2">
                  <c:v>12209.47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B-4CCD-9D10-C51C9B738AA8}"/>
            </c:ext>
          </c:extLst>
        </c:ser>
        <c:ser>
          <c:idx val="2"/>
          <c:order val="2"/>
          <c:tx>
            <c:strRef>
              <c:f>'8.4'!$A$29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('8.4'!$B$29,'8.4'!$D$29,'8.4'!$F$29)</c:f>
              <c:numCache>
                <c:formatCode>#\ ##0.0</c:formatCode>
                <c:ptCount val="3"/>
                <c:pt idx="0">
                  <c:v>2372.0969999999998</c:v>
                </c:pt>
                <c:pt idx="1">
                  <c:v>2186.9409999999998</c:v>
                </c:pt>
                <c:pt idx="2">
                  <c:v>1745.0229999999999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FB-4CCD-9D10-C51C9B738AA8}"/>
            </c:ext>
          </c:extLst>
        </c:ser>
        <c:ser>
          <c:idx val="3"/>
          <c:order val="3"/>
          <c:tx>
            <c:strRef>
              <c:f>'8.4'!$A$30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('8.4'!$B$30,'8.4'!$D$30,'8.4'!$F$30)</c:f>
              <c:numCache>
                <c:formatCode>#\ ##0.0</c:formatCode>
                <c:ptCount val="3"/>
                <c:pt idx="0">
                  <c:v>3239.0720000000001</c:v>
                </c:pt>
                <c:pt idx="1">
                  <c:v>2746.433</c:v>
                </c:pt>
                <c:pt idx="2">
                  <c:v>2031.162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FB-4CCD-9D10-C51C9B738AA8}"/>
            </c:ext>
          </c:extLst>
        </c:ser>
        <c:ser>
          <c:idx val="4"/>
          <c:order val="4"/>
          <c:tx>
            <c:strRef>
              <c:f>'8.4'!$A$31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('8.4'!$B$31,'8.4'!$D$31,'8.4'!$F$31)</c:f>
              <c:numCache>
                <c:formatCode>#\ ##0.0</c:formatCode>
                <c:ptCount val="3"/>
                <c:pt idx="0">
                  <c:v>514.87</c:v>
                </c:pt>
                <c:pt idx="1">
                  <c:v>686.87</c:v>
                </c:pt>
                <c:pt idx="2">
                  <c:v>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FB-4CCD-9D10-C51C9B738AA8}"/>
            </c:ext>
          </c:extLst>
        </c:ser>
        <c:ser>
          <c:idx val="5"/>
          <c:order val="5"/>
          <c:tx>
            <c:strRef>
              <c:f>'8.4'!$A$32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('8.4'!$B$32,'8.4'!$D$32,'8.4'!$F$32)</c:f>
              <c:numCache>
                <c:formatCode>#\ ##0.0</c:formatCode>
                <c:ptCount val="3"/>
                <c:pt idx="0">
                  <c:v>284203.22600000002</c:v>
                </c:pt>
                <c:pt idx="1">
                  <c:v>260671.41699999999</c:v>
                </c:pt>
                <c:pt idx="2">
                  <c:v>201329.15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FB-4CCD-9D10-C51C9B738AA8}"/>
            </c:ext>
          </c:extLst>
        </c:ser>
        <c:ser>
          <c:idx val="6"/>
          <c:order val="6"/>
          <c:tx>
            <c:strRef>
              <c:f>'8.4'!$A$33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('8.4'!$B$33,'8.4'!$D$33,'8.4'!$F$33)</c:f>
              <c:numCache>
                <c:formatCode>#\ ##0.0</c:formatCode>
                <c:ptCount val="3"/>
                <c:pt idx="0">
                  <c:v>106356.39799999999</c:v>
                </c:pt>
                <c:pt idx="1">
                  <c:v>98959.69</c:v>
                </c:pt>
                <c:pt idx="2">
                  <c:v>76813.104999999996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FB-4CCD-9D10-C51C9B738AA8}"/>
            </c:ext>
          </c:extLst>
        </c:ser>
        <c:ser>
          <c:idx val="7"/>
          <c:order val="7"/>
          <c:tx>
            <c:strRef>
              <c:f>'8.4'!$A$34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('8.4'!$B$34,'8.4'!$D$34,'8.4'!$F$34)</c:f>
              <c:numCache>
                <c:formatCode>#\ ##0.0</c:formatCode>
                <c:ptCount val="3"/>
                <c:pt idx="0">
                  <c:v>20357.289000000001</c:v>
                </c:pt>
                <c:pt idx="1">
                  <c:v>18866.210999999999</c:v>
                </c:pt>
                <c:pt idx="2">
                  <c:v>14396.02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FB-4CCD-9D10-C51C9B738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647232"/>
        <c:axId val="199648768"/>
      </c:barChart>
      <c:catAx>
        <c:axId val="19964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9648768"/>
        <c:crosses val="autoZero"/>
        <c:auto val="1"/>
        <c:lblAlgn val="ctr"/>
        <c:lblOffset val="100"/>
        <c:noMultiLvlLbl val="0"/>
      </c:catAx>
      <c:valAx>
        <c:axId val="199648768"/>
        <c:scaling>
          <c:orientation val="minMax"/>
          <c:max val="5000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9647232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894E-4"/>
          <c:y val="7.4740335724244878E-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15856989273319E-2"/>
          <c:y val="0.23107234350197242"/>
          <c:w val="0.79406865013053884"/>
          <c:h val="0.2754370078740157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'8.4'!$A$38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'8.4'!$B$38</c:f>
              <c:numCache>
                <c:formatCode>0.0%</c:formatCode>
                <c:ptCount val="1"/>
                <c:pt idx="0">
                  <c:v>7.3057809884370967E-2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4-42CD-925A-5E49B358BA46}"/>
            </c:ext>
          </c:extLst>
        </c:ser>
        <c:ser>
          <c:idx val="1"/>
          <c:order val="1"/>
          <c:tx>
            <c:strRef>
              <c:f>'8.4'!$A$39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'8.4'!$B$39</c:f>
              <c:numCache>
                <c:formatCode>0.0%</c:formatCode>
                <c:ptCount val="1"/>
                <c:pt idx="0">
                  <c:v>4.3750137213138522E-2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4-42CD-925A-5E49B358BA46}"/>
            </c:ext>
          </c:extLst>
        </c:ser>
        <c:ser>
          <c:idx val="2"/>
          <c:order val="2"/>
          <c:tx>
            <c:strRef>
              <c:f>'8.4'!$A$40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'8.4'!$B$40</c:f>
              <c:numCache>
                <c:formatCode>0.0%</c:formatCode>
                <c:ptCount val="1"/>
                <c:pt idx="0">
                  <c:v>4.1775452471758914E-2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E4-42CD-925A-5E49B358B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684096"/>
        <c:axId val="199685632"/>
      </c:barChart>
      <c:catAx>
        <c:axId val="1996840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199685632"/>
        <c:crosses val="autoZero"/>
        <c:auto val="1"/>
        <c:lblAlgn val="ctr"/>
        <c:lblOffset val="100"/>
        <c:noMultiLvlLbl val="0"/>
      </c:catAx>
      <c:valAx>
        <c:axId val="199685632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9968409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1.5161347929261452E-3"/>
          <c:y val="0.65779056061106134"/>
          <c:w val="0.59835185448712147"/>
          <c:h val="0.2807322917956131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8.3669129329565634E-3"/>
          <c:y val="1.166934720339803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'8.4'!$A$10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('8.4'!$B$10,'8.4'!$D$10,'8.4'!$F$10)</c:f>
              <c:numCache>
                <c:formatCode>#\ ##0.0</c:formatCode>
                <c:ptCount val="3"/>
                <c:pt idx="0">
                  <c:v>49410.053</c:v>
                </c:pt>
                <c:pt idx="1">
                  <c:v>48130.322000000007</c:v>
                </c:pt>
                <c:pt idx="2">
                  <c:v>46739.542999999998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9D-4093-8076-46C14AD4DAF7}"/>
            </c:ext>
          </c:extLst>
        </c:ser>
        <c:ser>
          <c:idx val="1"/>
          <c:order val="1"/>
          <c:tx>
            <c:strRef>
              <c:f>'8.4'!$A$11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('8.4'!$B$11,'8.4'!$D$11,'8.4'!$F$11)</c:f>
              <c:numCache>
                <c:formatCode>#\ ##0.0</c:formatCode>
                <c:ptCount val="3"/>
                <c:pt idx="0">
                  <c:v>522</c:v>
                </c:pt>
                <c:pt idx="1">
                  <c:v>682</c:v>
                </c:pt>
                <c:pt idx="2">
                  <c:v>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9D-4093-8076-46C14AD4DAF7}"/>
            </c:ext>
          </c:extLst>
        </c:ser>
        <c:ser>
          <c:idx val="2"/>
          <c:order val="2"/>
          <c:tx>
            <c:strRef>
              <c:f>'8.4'!$A$12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('8.4'!$B$12,'8.4'!$D$12,'8.4'!$F$12)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9D-4093-8076-46C14AD4DAF7}"/>
            </c:ext>
          </c:extLst>
        </c:ser>
        <c:ser>
          <c:idx val="3"/>
          <c:order val="3"/>
          <c:tx>
            <c:strRef>
              <c:f>'8.4'!$A$13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('8.4'!$B$13,'8.4'!$D$13,'8.4'!$F$13)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9D-4093-8076-46C14AD4DAF7}"/>
            </c:ext>
          </c:extLst>
        </c:ser>
        <c:ser>
          <c:idx val="4"/>
          <c:order val="4"/>
          <c:tx>
            <c:strRef>
              <c:f>'8.4'!$A$14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('8.4'!$B$14,'8.4'!$D$14,'8.4'!$F$14)</c:f>
              <c:numCache>
                <c:formatCode>#\ ##0.0</c:formatCode>
                <c:ptCount val="3"/>
                <c:pt idx="0">
                  <c:v>295.17</c:v>
                </c:pt>
                <c:pt idx="1">
                  <c:v>255.46</c:v>
                </c:pt>
                <c:pt idx="2">
                  <c:v>333.48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9D-4093-8076-46C14AD4DAF7}"/>
            </c:ext>
          </c:extLst>
        </c:ser>
        <c:ser>
          <c:idx val="5"/>
          <c:order val="5"/>
          <c:tx>
            <c:strRef>
              <c:f>'8.4'!$A$15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('8.4'!$B$15,'8.4'!$D$15,'8.4'!$F$15)</c:f>
              <c:numCache>
                <c:formatCode>#\ ##0.0</c:formatCode>
                <c:ptCount val="3"/>
                <c:pt idx="0">
                  <c:v>119.31</c:v>
                </c:pt>
                <c:pt idx="1">
                  <c:v>56.620000000000005</c:v>
                </c:pt>
                <c:pt idx="2">
                  <c:v>15.600000000000001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9D-4093-8076-46C14AD4DAF7}"/>
            </c:ext>
          </c:extLst>
        </c:ser>
        <c:ser>
          <c:idx val="6"/>
          <c:order val="6"/>
          <c:tx>
            <c:strRef>
              <c:f>'8.4'!$A$16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('8.4'!$B$16,'8.4'!$D$16,'8.4'!$F$16)</c:f>
              <c:numCache>
                <c:formatCode>#\ ##0.0</c:formatCode>
                <c:ptCount val="3"/>
                <c:pt idx="0">
                  <c:v>316785.59399999998</c:v>
                </c:pt>
                <c:pt idx="1">
                  <c:v>290392.42700000003</c:v>
                </c:pt>
                <c:pt idx="2">
                  <c:v>232370.11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9D-4093-8076-46C14AD4DAF7}"/>
            </c:ext>
          </c:extLst>
        </c:ser>
        <c:ser>
          <c:idx val="7"/>
          <c:order val="7"/>
          <c:tx>
            <c:strRef>
              <c:f>'8.4'!$A$17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('8.4'!$B$17,'8.4'!$D$17,'8.4'!$F$17)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9D-4093-8076-46C14AD4DAF7}"/>
            </c:ext>
          </c:extLst>
        </c:ser>
        <c:ser>
          <c:idx val="8"/>
          <c:order val="8"/>
          <c:tx>
            <c:strRef>
              <c:f>'8.4'!$A$18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('8.4'!$B$18,'8.4'!$D$18,'8.4'!$F$18)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9D-4093-8076-46C14AD4DAF7}"/>
            </c:ext>
          </c:extLst>
        </c:ser>
        <c:ser>
          <c:idx val="9"/>
          <c:order val="9"/>
          <c:tx>
            <c:strRef>
              <c:f>'8.4'!$A$19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('8.4'!$B$19,'8.4'!$D$19,'8.4'!$F$19)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9D-4093-8076-46C14AD4DAF7}"/>
            </c:ext>
          </c:extLst>
        </c:ser>
        <c:ser>
          <c:idx val="10"/>
          <c:order val="10"/>
          <c:tx>
            <c:strRef>
              <c:f>'8.4'!$A$20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('8.4'!$B$20,'8.4'!$D$20,'8.4'!$F$20)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9D-4093-8076-46C14AD4DAF7}"/>
            </c:ext>
          </c:extLst>
        </c:ser>
        <c:ser>
          <c:idx val="11"/>
          <c:order val="11"/>
          <c:tx>
            <c:strRef>
              <c:f>'8.4'!$A$21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('8.4'!$B$21,'8.4'!$D$21,'8.4'!$F$21)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11.723000000000001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F9D-4093-8076-46C14AD4DAF7}"/>
            </c:ext>
          </c:extLst>
        </c:ser>
        <c:ser>
          <c:idx val="12"/>
          <c:order val="12"/>
          <c:tx>
            <c:strRef>
              <c:f>'8.4'!$A$22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('8.4'!$B$22,'8.4'!$D$22,'8.4'!$F$22)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F9D-4093-8076-46C14AD4DAF7}"/>
            </c:ext>
          </c:extLst>
        </c:ser>
        <c:ser>
          <c:idx val="13"/>
          <c:order val="13"/>
          <c:tx>
            <c:strRef>
              <c:f>'8.4'!$A$23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('8.4'!$B$23,'8.4'!$D$23,'8.4'!$F$23)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F9D-4093-8076-46C14AD4DAF7}"/>
            </c:ext>
          </c:extLst>
        </c:ser>
        <c:ser>
          <c:idx val="14"/>
          <c:order val="14"/>
          <c:tx>
            <c:strRef>
              <c:f>'8.4'!$A$24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('8.4'!$B$24,'8.4'!$D$24,'8.4'!$F$24)</c:f>
              <c:numCache>
                <c:formatCode>#\ ##0.0</c:formatCode>
                <c:ptCount val="3"/>
                <c:pt idx="0">
                  <c:v>55.67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F9D-4093-8076-46C14AD4DAF7}"/>
            </c:ext>
          </c:extLst>
        </c:ser>
        <c:ser>
          <c:idx val="15"/>
          <c:order val="15"/>
          <c:tx>
            <c:strRef>
              <c:f>'8.4'!$A$25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('8.4'!$B$25,'8.4'!$D$25,'8.4'!$F$25)</c:f>
              <c:numCache>
                <c:formatCode>#\ ##0.0</c:formatCode>
                <c:ptCount val="3"/>
                <c:pt idx="0">
                  <c:v>98388.452999999994</c:v>
                </c:pt>
                <c:pt idx="1">
                  <c:v>90751.794999999984</c:v>
                </c:pt>
                <c:pt idx="2">
                  <c:v>68398.880999999994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F9D-4093-8076-46C14AD4D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4585984"/>
        <c:axId val="284587520"/>
      </c:barChart>
      <c:catAx>
        <c:axId val="28458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4587520"/>
        <c:crosses val="autoZero"/>
        <c:auto val="1"/>
        <c:lblAlgn val="ctr"/>
        <c:lblOffset val="100"/>
        <c:noMultiLvlLbl val="0"/>
      </c:catAx>
      <c:valAx>
        <c:axId val="2845875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4585984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309A-4B8B-9C9C-69DD6FC9E6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309A-4B8B-9C9C-69DD6FC9E63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309A-4B8B-9C9C-69DD6FC9E6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309A-4B8B-9C9C-69DD6FC9E63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309A-4B8B-9C9C-69DD6FC9E63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309A-4B8B-9C9C-69DD6FC9E635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309A-4B8B-9C9C-69DD6FC9E63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C55B-4F2D-A47F-E7BF0FB902C0}"/>
              </c:ext>
            </c:extLst>
          </c:dPt>
          <c:cat>
            <c:numRef>
              <c:f>'8.4'!$O$27:$O$34</c:f>
              <c:numCache>
                <c:formatCode>#\ ##0.0</c:formatCode>
                <c:ptCount val="8"/>
              </c:numCache>
            </c:numRef>
          </c:cat>
          <c:val>
            <c:numRef>
              <c:f>'8.4'!$J$27:$J$34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C55B-4F2D-A47F-E7BF0FB90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>
                <a:solidFill>
                  <a:schemeClr val="accent1"/>
                </a:solidFill>
              </a:defRPr>
            </a:pPr>
            <a:r>
              <a:rPr lang="cs-CZ" sz="1000" baseline="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Podíl paliv na dodávkách tepla</a:t>
            </a:r>
          </a:p>
        </c:rich>
      </c:tx>
      <c:layout>
        <c:manualLayout>
          <c:xMode val="edge"/>
          <c:yMode val="edge"/>
          <c:x val="8.7851731180618178E-4"/>
          <c:y val="1.11008325624421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817413520027029"/>
          <c:y val="0.1167687372411782"/>
          <c:w val="0.70632167844727234"/>
          <c:h val="0.8591450691336103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233060"/>
              </a:solidFill>
            </c:spPr>
            <c:extLst>
              <c:ext xmlns:c16="http://schemas.microsoft.com/office/drawing/2014/chart" uri="{C3380CC4-5D6E-409C-BE32-E72D297353CC}">
                <c16:uniqueId val="{00000001-9873-4A6F-9B29-7304FFDDD914}"/>
              </c:ext>
            </c:extLst>
          </c:dPt>
          <c:dPt>
            <c:idx val="1"/>
            <c:bubble3D val="0"/>
            <c:spPr>
              <a:solidFill>
                <a:srgbClr val="5A6588"/>
              </a:solidFill>
            </c:spPr>
            <c:extLst>
              <c:ext xmlns:c16="http://schemas.microsoft.com/office/drawing/2014/chart" uri="{C3380CC4-5D6E-409C-BE32-E72D297353CC}">
                <c16:uniqueId val="{00000003-9873-4A6F-9B29-7304FFDDD914}"/>
              </c:ext>
            </c:extLst>
          </c:dPt>
          <c:dPt>
            <c:idx val="2"/>
            <c:bubble3D val="0"/>
            <c:spPr>
              <a:solidFill>
                <a:srgbClr val="9198B0"/>
              </a:solidFill>
            </c:spPr>
            <c:extLst>
              <c:ext xmlns:c16="http://schemas.microsoft.com/office/drawing/2014/chart" uri="{C3380CC4-5D6E-409C-BE32-E72D297353CC}">
                <c16:uniqueId val="{00000005-9873-4A6F-9B29-7304FFDDD914}"/>
              </c:ext>
            </c:extLst>
          </c:dPt>
          <c:dPt>
            <c:idx val="3"/>
            <c:bubble3D val="0"/>
            <c:spPr>
              <a:solidFill>
                <a:srgbClr val="C8CBD7"/>
              </a:solidFill>
            </c:spPr>
            <c:extLst>
              <c:ext xmlns:c16="http://schemas.microsoft.com/office/drawing/2014/chart" uri="{C3380CC4-5D6E-409C-BE32-E72D297353CC}">
                <c16:uniqueId val="{0000000A-70B9-4039-A717-E40AAAE6A29C}"/>
              </c:ext>
            </c:extLst>
          </c:dPt>
          <c:dPt>
            <c:idx val="4"/>
            <c:bubble3D val="0"/>
            <c:spPr>
              <a:solidFill>
                <a:srgbClr val="E02C1F"/>
              </a:solidFill>
            </c:spPr>
            <c:extLst>
              <c:ext xmlns:c16="http://schemas.microsoft.com/office/drawing/2014/chart" uri="{C3380CC4-5D6E-409C-BE32-E72D297353CC}">
                <c16:uniqueId val="{0000000B-70B9-4039-A717-E40AAAE6A29C}"/>
              </c:ext>
            </c:extLst>
          </c:dPt>
          <c:dPt>
            <c:idx val="5"/>
            <c:bubble3D val="0"/>
            <c:spPr>
              <a:solidFill>
                <a:srgbClr val="E86158"/>
              </a:solidFill>
            </c:spPr>
            <c:extLst>
              <c:ext xmlns:c16="http://schemas.microsoft.com/office/drawing/2014/chart" uri="{C3380CC4-5D6E-409C-BE32-E72D297353CC}">
                <c16:uniqueId val="{0000000C-70B9-4039-A717-E40AAAE6A29C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9873-4A6F-9B29-7304FFDDD91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D-70B9-4039-A717-E40AAAE6A29C}"/>
              </c:ext>
            </c:extLst>
          </c:dPt>
          <c:dPt>
            <c:idx val="8"/>
            <c:bubble3D val="0"/>
            <c:spPr>
              <a:solidFill>
                <a:srgbClr val="262626"/>
              </a:solidFill>
            </c:spPr>
            <c:extLst>
              <c:ext xmlns:c16="http://schemas.microsoft.com/office/drawing/2014/chart" uri="{C3380CC4-5D6E-409C-BE32-E72D297353CC}">
                <c16:uniqueId val="{0000000E-70B9-4039-A717-E40AAAE6A29C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0F-70B9-4039-A717-E40AAAE6A29C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10-70B9-4039-A717-E40AAAE6A29C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0A-4293-46FE-8B47-2350727370E2}"/>
              </c:ext>
            </c:extLst>
          </c:dPt>
          <c:dPt>
            <c:idx val="12"/>
            <c:bubble3D val="0"/>
            <c:spPr>
              <a:pattFill prst="ltUpDiag">
                <a:fgClr>
                  <a:srgbClr val="23315F"/>
                </a:fgClr>
                <a:bgClr>
                  <a:sysClr val="window" lastClr="FFFFFF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4293-46FE-8B47-2350727370E2}"/>
              </c:ext>
            </c:extLst>
          </c:dPt>
          <c:dPt>
            <c:idx val="13"/>
            <c:bubble3D val="0"/>
            <c:spPr>
              <a:pattFill prst="ltUpDiag">
                <a:fgClr>
                  <a:srgbClr val="E02C1F"/>
                </a:fgClr>
                <a:bgClr>
                  <a:sysClr val="window" lastClr="FFFFFF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1-70B9-4039-A717-E40AAAE6A29C}"/>
              </c:ext>
            </c:extLst>
          </c:dPt>
          <c:dPt>
            <c:idx val="14"/>
            <c:bubble3D val="0"/>
            <c:spPr>
              <a:pattFill prst="ltUpDiag">
                <a:fgClr>
                  <a:srgbClr val="5A6588"/>
                </a:fgClr>
                <a:bgClr>
                  <a:sysClr val="window" lastClr="FFFFFF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2-70B9-4039-A717-E40AAAE6A29C}"/>
              </c:ext>
            </c:extLst>
          </c:dPt>
          <c:dPt>
            <c:idx val="15"/>
            <c:bubble3D val="0"/>
            <c:spPr>
              <a:pattFill prst="ltUpDiag">
                <a:fgClr>
                  <a:srgbClr val="E86158"/>
                </a:fgClr>
                <a:bgClr>
                  <a:sysClr val="window" lastClr="FFFFFF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9873-4A6F-9B29-7304FFDDD914}"/>
              </c:ext>
            </c:extLst>
          </c:dPt>
          <c:dLbls>
            <c:dLbl>
              <c:idx val="1"/>
              <c:layout>
                <c:manualLayout>
                  <c:x val="0.16750461065631261"/>
                  <c:y val="3.03865350164562E-2"/>
                </c:manualLayout>
              </c:layout>
              <c:numFmt formatCode="0%" sourceLinked="0"/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73-4A6F-9B29-7304FFDDD914}"/>
                </c:ext>
              </c:extLst>
            </c:dLbl>
            <c:dLbl>
              <c:idx val="2"/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9873-4A6F-9B29-7304FFDDD914}"/>
                </c:ext>
              </c:extLst>
            </c:dLbl>
            <c:dLbl>
              <c:idx val="3"/>
              <c:layout>
                <c:manualLayout>
                  <c:x val="0.17106853854261728"/>
                  <c:y val="0.1058201058201058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B9-4039-A717-E40AAAE6A2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B9-4039-A717-E40AAAE6A2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B9-4039-A717-E40AAAE6A29C}"/>
                </c:ext>
              </c:extLst>
            </c:dLbl>
            <c:dLbl>
              <c:idx val="6"/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9873-4A6F-9B29-7304FFDDD914}"/>
                </c:ext>
              </c:extLst>
            </c:dLbl>
            <c:dLbl>
              <c:idx val="7"/>
              <c:layout>
                <c:manualLayout>
                  <c:x val="-0.16731603116500593"/>
                  <c:y val="9.203416239636697E-2"/>
                </c:manualLayout>
              </c:layout>
              <c:numFmt formatCode="0.0%" sourceLinked="0"/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B9-4039-A717-E40AAAE6A2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B9-4039-A717-E40AAAE6A29C}"/>
                </c:ext>
              </c:extLst>
            </c:dLbl>
            <c:dLbl>
              <c:idx val="9"/>
              <c:layout>
                <c:manualLayout>
                  <c:x val="-0.175942701019564"/>
                  <c:y val="-4.6850477023705372E-2"/>
                </c:manualLayout>
              </c:layout>
              <c:numFmt formatCode="0%" sourceLinked="0"/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B9-4039-A717-E40AAAE6A2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B9-4039-A717-E40AAAE6A29C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4293-46FE-8B47-2350727370E2}"/>
                </c:ext>
              </c:extLst>
            </c:dLbl>
            <c:dLbl>
              <c:idx val="12"/>
              <c:layout>
                <c:manualLayout>
                  <c:x val="-0.1603767548837037"/>
                  <c:y val="-7.1957671957671998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93-46FE-8B47-2350727370E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B9-4039-A717-E40AAAE6A29C}"/>
                </c:ext>
              </c:extLst>
            </c:dLbl>
            <c:dLbl>
              <c:idx val="14"/>
              <c:layout>
                <c:manualLayout>
                  <c:x val="-0.14468593095970123"/>
                  <c:y val="-0.13149689622130567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B9-4039-A717-E40AAAE6A29C}"/>
                </c:ext>
              </c:extLst>
            </c:dLbl>
            <c:dLbl>
              <c:idx val="15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9873-4A6F-9B29-7304FFDDD9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'5.1'!$A$26:$A$41</c:f>
              <c:strCache>
                <c:ptCount val="16"/>
                <c:pt idx="0">
                  <c:v>Biomasa</c:v>
                </c:pt>
                <c:pt idx="1">
                  <c:v>Bioplyn</c:v>
                </c:pt>
                <c:pt idx="2">
                  <c:v>Černé uhlí</c:v>
                </c:pt>
                <c:pt idx="3">
                  <c:v>Elektrická energie</c:v>
                </c:pt>
                <c:pt idx="4">
                  <c:v>Energie prostředí (tepelné čerpadlo)</c:v>
                </c:pt>
                <c:pt idx="5">
                  <c:v>Energie Slunce (solární kolektor)</c:v>
                </c:pt>
                <c:pt idx="6">
                  <c:v>Hnědé uhlí</c:v>
                </c:pt>
                <c:pt idx="7">
                  <c:v>Jaderné palivo</c:v>
                </c:pt>
                <c:pt idx="8">
                  <c:v>Koks</c:v>
                </c:pt>
                <c:pt idx="9">
                  <c:v>Odpadní teplo</c:v>
                </c:pt>
                <c:pt idx="10">
                  <c:v>Ostatní kapalná paliva</c:v>
                </c:pt>
                <c:pt idx="11">
                  <c:v>Ostatní pevná paliva</c:v>
                </c:pt>
                <c:pt idx="12">
                  <c:v>Ostatní plyny</c:v>
                </c:pt>
                <c:pt idx="13">
                  <c:v>Ostatní</c:v>
                </c:pt>
                <c:pt idx="14">
                  <c:v>Topné oleje</c:v>
                </c:pt>
                <c:pt idx="15">
                  <c:v>Zemní plyn</c:v>
                </c:pt>
              </c:strCache>
            </c:strRef>
          </c:cat>
          <c:val>
            <c:numRef>
              <c:f>'5.1'!$B$26:$B$41</c:f>
              <c:numCache>
                <c:formatCode>#\ ##0.0</c:formatCode>
                <c:ptCount val="16"/>
                <c:pt idx="0">
                  <c:v>3804.0203879999985</c:v>
                </c:pt>
                <c:pt idx="1">
                  <c:v>177.61590699999999</c:v>
                </c:pt>
                <c:pt idx="2">
                  <c:v>2283.7738300000001</c:v>
                </c:pt>
                <c:pt idx="3">
                  <c:v>17.983509000000002</c:v>
                </c:pt>
                <c:pt idx="4">
                  <c:v>7.923457</c:v>
                </c:pt>
                <c:pt idx="5">
                  <c:v>0.27307300000000001</c:v>
                </c:pt>
                <c:pt idx="6">
                  <c:v>12836.525818999999</c:v>
                </c:pt>
                <c:pt idx="7">
                  <c:v>405.00775000000004</c:v>
                </c:pt>
                <c:pt idx="8">
                  <c:v>0</c:v>
                </c:pt>
                <c:pt idx="9">
                  <c:v>402.44574499999999</c:v>
                </c:pt>
                <c:pt idx="10">
                  <c:v>4.5171910000000004</c:v>
                </c:pt>
                <c:pt idx="11">
                  <c:v>1007.117123</c:v>
                </c:pt>
                <c:pt idx="12">
                  <c:v>606.79544699999997</c:v>
                </c:pt>
                <c:pt idx="13">
                  <c:v>4.4143000000000002E-2</c:v>
                </c:pt>
                <c:pt idx="14">
                  <c:v>69.024473</c:v>
                </c:pt>
                <c:pt idx="15">
                  <c:v>8165.2919919999968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873-4A6F-9B29-7304FFDDD91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5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F57-466C-BAA9-D24AC6218E6A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F57-466C-BAA9-D24AC6218E6A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F57-466C-BAA9-D24AC6218E6A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F57-466C-BAA9-D24AC6218E6A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F57-466C-BAA9-D24AC6218E6A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F57-466C-BAA9-D24AC6218E6A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4F57-466C-BAA9-D24AC6218E6A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4F57-466C-BAA9-D24AC6218E6A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4F57-466C-BAA9-D24AC6218E6A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4F57-466C-BAA9-D24AC6218E6A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4F57-466C-BAA9-D24AC6218E6A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4F57-466C-BAA9-D24AC6218E6A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4F57-466C-BAA9-D24AC6218E6A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4F57-466C-BAA9-D24AC6218E6A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4F57-466C-BAA9-D24AC6218E6A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4F57-466C-BAA9-D24AC6218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2.6990647660880451E-3"/>
          <c:y val="7.6037887224437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31919219025079E-2"/>
          <c:y val="0.25069991251093615"/>
          <c:w val="0.65337529325185317"/>
          <c:h val="0.551472940882389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'8.5'!$A$27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('8.5'!$B$27,'8.5'!$D$27,'8.5'!$F$27)</c:f>
              <c:numCache>
                <c:formatCode>#\ ##0.0</c:formatCode>
                <c:ptCount val="3"/>
                <c:pt idx="0">
                  <c:v>21586.377999999997</c:v>
                </c:pt>
                <c:pt idx="1">
                  <c:v>19604.188000000002</c:v>
                </c:pt>
                <c:pt idx="2">
                  <c:v>15281.462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1-49C0-959A-DDCB6551FDAE}"/>
            </c:ext>
          </c:extLst>
        </c:ser>
        <c:ser>
          <c:idx val="1"/>
          <c:order val="1"/>
          <c:tx>
            <c:strRef>
              <c:f>'8.5'!$A$28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('8.5'!$B$28,'8.5'!$D$28,'8.5'!$F$28)</c:f>
              <c:numCache>
                <c:formatCode>#\ ##0.0</c:formatCode>
                <c:ptCount val="3"/>
                <c:pt idx="0">
                  <c:v>6747.71</c:v>
                </c:pt>
                <c:pt idx="1">
                  <c:v>5848.2300000000005</c:v>
                </c:pt>
                <c:pt idx="2">
                  <c:v>5195.33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B1-49C0-959A-DDCB6551FDAE}"/>
            </c:ext>
          </c:extLst>
        </c:ser>
        <c:ser>
          <c:idx val="2"/>
          <c:order val="2"/>
          <c:tx>
            <c:strRef>
              <c:f>'8.5'!$A$29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('8.5'!$B$29,'8.5'!$D$29,'8.5'!$F$29)</c:f>
              <c:numCache>
                <c:formatCode>#\ ##0.0</c:formatCode>
                <c:ptCount val="3"/>
                <c:pt idx="0">
                  <c:v>596.63</c:v>
                </c:pt>
                <c:pt idx="1">
                  <c:v>497.90000000000003</c:v>
                </c:pt>
                <c:pt idx="2">
                  <c:v>309.72999999999996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B1-49C0-959A-DDCB6551FDAE}"/>
            </c:ext>
          </c:extLst>
        </c:ser>
        <c:ser>
          <c:idx val="3"/>
          <c:order val="3"/>
          <c:tx>
            <c:strRef>
              <c:f>'8.5'!$A$30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('8.5'!$B$30,'8.5'!$D$30,'8.5'!$F$30)</c:f>
              <c:numCache>
                <c:formatCode>#\ ##0.0</c:formatCode>
                <c:ptCount val="3"/>
                <c:pt idx="0">
                  <c:v>652.1</c:v>
                </c:pt>
                <c:pt idx="1">
                  <c:v>610</c:v>
                </c:pt>
                <c:pt idx="2">
                  <c:v>444.83000000000004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B1-49C0-959A-DDCB6551FDAE}"/>
            </c:ext>
          </c:extLst>
        </c:ser>
        <c:ser>
          <c:idx val="4"/>
          <c:order val="4"/>
          <c:tx>
            <c:strRef>
              <c:f>'8.5'!$A$31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('8.5'!$B$31,'8.5'!$D$31,'8.5'!$F$31)</c:f>
              <c:numCache>
                <c:formatCode>#\ ##0.0</c:formatCode>
                <c:ptCount val="3"/>
                <c:pt idx="0">
                  <c:v>2093.8310000000001</c:v>
                </c:pt>
                <c:pt idx="1">
                  <c:v>2172.2489999999998</c:v>
                </c:pt>
                <c:pt idx="2">
                  <c:v>2000.585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B1-49C0-959A-DDCB6551FDAE}"/>
            </c:ext>
          </c:extLst>
        </c:ser>
        <c:ser>
          <c:idx val="5"/>
          <c:order val="5"/>
          <c:tx>
            <c:strRef>
              <c:f>'8.5'!$A$32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('8.5'!$B$32,'8.5'!$D$32,'8.5'!$F$32)</c:f>
              <c:numCache>
                <c:formatCode>#\ ##0.0</c:formatCode>
                <c:ptCount val="3"/>
                <c:pt idx="0">
                  <c:v>134886.084</c:v>
                </c:pt>
                <c:pt idx="1">
                  <c:v>119245.764</c:v>
                </c:pt>
                <c:pt idx="2">
                  <c:v>95155.635000000009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B1-49C0-959A-DDCB6551FDAE}"/>
            </c:ext>
          </c:extLst>
        </c:ser>
        <c:ser>
          <c:idx val="6"/>
          <c:order val="6"/>
          <c:tx>
            <c:strRef>
              <c:f>'8.5'!$A$33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('8.5'!$B$33,'8.5'!$D$33,'8.5'!$F$33)</c:f>
              <c:numCache>
                <c:formatCode>#\ ##0.0</c:formatCode>
                <c:ptCount val="3"/>
                <c:pt idx="0">
                  <c:v>58429.292000000009</c:v>
                </c:pt>
                <c:pt idx="1">
                  <c:v>51910.22</c:v>
                </c:pt>
                <c:pt idx="2">
                  <c:v>37744.735999999997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B1-49C0-959A-DDCB6551FDAE}"/>
            </c:ext>
          </c:extLst>
        </c:ser>
        <c:ser>
          <c:idx val="7"/>
          <c:order val="7"/>
          <c:tx>
            <c:strRef>
              <c:f>'8.5'!$A$34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('8.5'!$B$34,'8.5'!$D$34,'8.5'!$F$34)</c:f>
              <c:numCache>
                <c:formatCode>#\ ##0.0</c:formatCode>
                <c:ptCount val="3"/>
                <c:pt idx="0">
                  <c:v>164.37900000000002</c:v>
                </c:pt>
                <c:pt idx="1">
                  <c:v>149.25700000000001</c:v>
                </c:pt>
                <c:pt idx="2">
                  <c:v>135.53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B1-49C0-959A-DDCB6551F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6978816"/>
        <c:axId val="286980352"/>
      </c:barChart>
      <c:catAx>
        <c:axId val="28697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980352"/>
        <c:crosses val="autoZero"/>
        <c:auto val="1"/>
        <c:lblAlgn val="ctr"/>
        <c:lblOffset val="100"/>
        <c:noMultiLvlLbl val="0"/>
      </c:catAx>
      <c:valAx>
        <c:axId val="286980352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978816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'8.5'!$A$38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'8.5'!$B$38</c:f>
              <c:numCache>
                <c:formatCode>0.0%</c:formatCode>
                <c:ptCount val="1"/>
                <c:pt idx="0">
                  <c:v>1.6121533398710131E-2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E-4BE5-871E-3DB8301B520D}"/>
            </c:ext>
          </c:extLst>
        </c:ser>
        <c:ser>
          <c:idx val="1"/>
          <c:order val="1"/>
          <c:tx>
            <c:strRef>
              <c:f>'8.5'!$A$39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'8.5'!$B$39</c:f>
              <c:numCache>
                <c:formatCode>0.0%</c:formatCode>
                <c:ptCount val="1"/>
                <c:pt idx="0">
                  <c:v>2.7007378619043603E-2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E-4BE5-871E-3DB8301B520D}"/>
            </c:ext>
          </c:extLst>
        </c:ser>
        <c:ser>
          <c:idx val="2"/>
          <c:order val="2"/>
          <c:tx>
            <c:strRef>
              <c:f>'8.5'!$A$40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'8.5'!$B$40</c:f>
              <c:numCache>
                <c:formatCode>0.0%</c:formatCode>
                <c:ptCount val="1"/>
                <c:pt idx="0">
                  <c:v>2.0996630704492782E-2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5E-4BE5-871E-3DB8301B5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032064"/>
        <c:axId val="287033600"/>
      </c:barChart>
      <c:catAx>
        <c:axId val="2870320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7033600"/>
        <c:crosses val="autoZero"/>
        <c:auto val="1"/>
        <c:lblAlgn val="ctr"/>
        <c:lblOffset val="100"/>
        <c:noMultiLvlLbl val="0"/>
      </c:catAx>
      <c:valAx>
        <c:axId val="287033600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7032064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1.5162396231415507E-3"/>
          <c:y val="0.76406173692914925"/>
          <c:w val="0.59974858669514242"/>
          <c:h val="0.235938533118389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1.2247503206054425E-3"/>
          <c:y val="4.1151285518635811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'8.5'!$A$10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('8.5'!$B$10,'8.5'!$D$10,'8.5'!$F$10)</c:f>
              <c:numCache>
                <c:formatCode>#\ ##0.0</c:formatCode>
                <c:ptCount val="3"/>
                <c:pt idx="0">
                  <c:v>110540.85</c:v>
                </c:pt>
                <c:pt idx="1">
                  <c:v>96101.040000000008</c:v>
                </c:pt>
                <c:pt idx="2">
                  <c:v>75341.009999999995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C-4332-BEC4-2ACA99A4C3FB}"/>
            </c:ext>
          </c:extLst>
        </c:ser>
        <c:ser>
          <c:idx val="1"/>
          <c:order val="1"/>
          <c:tx>
            <c:strRef>
              <c:f>'8.5'!$A$11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('8.5'!$B$11,'8.5'!$D$11,'8.5'!$F$11)</c:f>
              <c:numCache>
                <c:formatCode>#\ ##0.0</c:formatCode>
                <c:ptCount val="3"/>
                <c:pt idx="0">
                  <c:v>5413.9719999999998</c:v>
                </c:pt>
                <c:pt idx="1">
                  <c:v>5066.8670000000002</c:v>
                </c:pt>
                <c:pt idx="2">
                  <c:v>4552.2789999999995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C-4332-BEC4-2ACA99A4C3FB}"/>
            </c:ext>
          </c:extLst>
        </c:ser>
        <c:ser>
          <c:idx val="2"/>
          <c:order val="2"/>
          <c:tx>
            <c:strRef>
              <c:f>'8.5'!$A$12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('8.5'!$B$12,'8.5'!$D$12,'8.5'!$F$12)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0C-4332-BEC4-2ACA99A4C3FB}"/>
            </c:ext>
          </c:extLst>
        </c:ser>
        <c:ser>
          <c:idx val="3"/>
          <c:order val="3"/>
          <c:tx>
            <c:strRef>
              <c:f>'8.5'!$A$13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('8.5'!$B$13,'8.5'!$D$13,'8.5'!$F$13)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0C-4332-BEC4-2ACA99A4C3FB}"/>
            </c:ext>
          </c:extLst>
        </c:ser>
        <c:ser>
          <c:idx val="4"/>
          <c:order val="4"/>
          <c:tx>
            <c:strRef>
              <c:f>'8.5'!$A$14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('8.5'!$B$14,'8.5'!$D$14,'8.5'!$F$14)</c:f>
              <c:numCache>
                <c:formatCode>#\ ##0.0</c:formatCode>
                <c:ptCount val="3"/>
                <c:pt idx="0">
                  <c:v>18.5</c:v>
                </c:pt>
                <c:pt idx="1">
                  <c:v>20.89</c:v>
                </c:pt>
                <c:pt idx="2">
                  <c:v>71.36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0C-4332-BEC4-2ACA99A4C3FB}"/>
            </c:ext>
          </c:extLst>
        </c:ser>
        <c:ser>
          <c:idx val="5"/>
          <c:order val="5"/>
          <c:tx>
            <c:strRef>
              <c:f>'8.5'!$A$15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('8.5'!$B$15,'8.5'!$D$15,'8.5'!$F$15)</c:f>
              <c:numCache>
                <c:formatCode>#\ ##0.0</c:formatCode>
                <c:ptCount val="3"/>
                <c:pt idx="0">
                  <c:v>1.8</c:v>
                </c:pt>
                <c:pt idx="1">
                  <c:v>8.4</c:v>
                </c:pt>
                <c:pt idx="2">
                  <c:v>14.1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0C-4332-BEC4-2ACA99A4C3FB}"/>
            </c:ext>
          </c:extLst>
        </c:ser>
        <c:ser>
          <c:idx val="6"/>
          <c:order val="6"/>
          <c:tx>
            <c:strRef>
              <c:f>'8.5'!$A$16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('8.5'!$B$16,'8.5'!$D$16,'8.5'!$F$16)</c:f>
              <c:numCache>
                <c:formatCode>#\ ##0.0</c:formatCode>
                <c:ptCount val="3"/>
                <c:pt idx="0">
                  <c:v>40010.565000000002</c:v>
                </c:pt>
                <c:pt idx="1">
                  <c:v>37414.563999999998</c:v>
                </c:pt>
                <c:pt idx="2">
                  <c:v>27660.49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0C-4332-BEC4-2ACA99A4C3FB}"/>
            </c:ext>
          </c:extLst>
        </c:ser>
        <c:ser>
          <c:idx val="7"/>
          <c:order val="7"/>
          <c:tx>
            <c:strRef>
              <c:f>'8.5'!$A$17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('8.5'!$B$17,'8.5'!$D$17,'8.5'!$F$17)</c:f>
              <c:numCache>
                <c:formatCode>#\ ##0.0</c:formatCode>
                <c:ptCount val="3"/>
                <c:pt idx="0">
                  <c:v>6510.56</c:v>
                </c:pt>
                <c:pt idx="1">
                  <c:v>5635.34</c:v>
                </c:pt>
                <c:pt idx="2">
                  <c:v>5026.78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0C-4332-BEC4-2ACA99A4C3FB}"/>
            </c:ext>
          </c:extLst>
        </c:ser>
        <c:ser>
          <c:idx val="8"/>
          <c:order val="8"/>
          <c:tx>
            <c:strRef>
              <c:f>'8.5'!$A$18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('8.5'!$B$18,'8.5'!$D$18,'8.5'!$F$18)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0C-4332-BEC4-2ACA99A4C3FB}"/>
            </c:ext>
          </c:extLst>
        </c:ser>
        <c:ser>
          <c:idx val="9"/>
          <c:order val="9"/>
          <c:tx>
            <c:strRef>
              <c:f>'8.5'!$A$19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('8.5'!$B$19,'8.5'!$D$19,'8.5'!$F$19)</c:f>
              <c:numCache>
                <c:formatCode>#\ ##0.0</c:formatCode>
                <c:ptCount val="3"/>
                <c:pt idx="0">
                  <c:v>1482.0840000000001</c:v>
                </c:pt>
                <c:pt idx="1">
                  <c:v>1579.422</c:v>
                </c:pt>
                <c:pt idx="2">
                  <c:v>1141.492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40C-4332-BEC4-2ACA99A4C3FB}"/>
            </c:ext>
          </c:extLst>
        </c:ser>
        <c:ser>
          <c:idx val="10"/>
          <c:order val="10"/>
          <c:tx>
            <c:strRef>
              <c:f>'8.5'!$A$20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('8.5'!$B$20,'8.5'!$D$20,'8.5'!$F$20)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40C-4332-BEC4-2ACA99A4C3FB}"/>
            </c:ext>
          </c:extLst>
        </c:ser>
        <c:ser>
          <c:idx val="11"/>
          <c:order val="11"/>
          <c:tx>
            <c:strRef>
              <c:f>'8.5'!$A$21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('8.5'!$B$21,'8.5'!$D$21,'8.5'!$F$21)</c:f>
              <c:numCache>
                <c:formatCode>#\ ##0.0</c:formatCode>
                <c:ptCount val="3"/>
                <c:pt idx="0">
                  <c:v>877.19299999999998</c:v>
                </c:pt>
                <c:pt idx="1">
                  <c:v>890.46</c:v>
                </c:pt>
                <c:pt idx="2">
                  <c:v>916.54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40C-4332-BEC4-2ACA99A4C3FB}"/>
            </c:ext>
          </c:extLst>
        </c:ser>
        <c:ser>
          <c:idx val="12"/>
          <c:order val="12"/>
          <c:tx>
            <c:strRef>
              <c:f>'8.5'!$A$22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('8.5'!$B$22,'8.5'!$D$22,'8.5'!$F$22)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0C-4332-BEC4-2ACA99A4C3FB}"/>
            </c:ext>
          </c:extLst>
        </c:ser>
        <c:ser>
          <c:idx val="13"/>
          <c:order val="13"/>
          <c:tx>
            <c:strRef>
              <c:f>'8.5'!$A$23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('8.5'!$B$23,'8.5'!$D$23,'8.5'!$F$23)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40C-4332-BEC4-2ACA99A4C3FB}"/>
            </c:ext>
          </c:extLst>
        </c:ser>
        <c:ser>
          <c:idx val="14"/>
          <c:order val="14"/>
          <c:tx>
            <c:strRef>
              <c:f>'8.5'!$A$24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('8.5'!$B$24,'8.5'!$D$24,'8.5'!$F$24)</c:f>
              <c:numCache>
                <c:formatCode>#\ ##0.0</c:formatCode>
                <c:ptCount val="3"/>
                <c:pt idx="0">
                  <c:v>25</c:v>
                </c:pt>
                <c:pt idx="1">
                  <c:v>25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40C-4332-BEC4-2ACA99A4C3FB}"/>
            </c:ext>
          </c:extLst>
        </c:ser>
        <c:ser>
          <c:idx val="15"/>
          <c:order val="15"/>
          <c:tx>
            <c:strRef>
              <c:f>'8.5'!$A$25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'8.5'!$C$38:$E$38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('8.5'!$B$25,'8.5'!$D$25,'8.5'!$F$25)</c:f>
              <c:numCache>
                <c:formatCode>#\ ##0.0</c:formatCode>
                <c:ptCount val="3"/>
                <c:pt idx="0">
                  <c:v>77372.692000000025</c:v>
                </c:pt>
                <c:pt idx="1">
                  <c:v>69255.47</c:v>
                </c:pt>
                <c:pt idx="2">
                  <c:v>52460.47099999999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40C-4332-BEC4-2ACA99A4C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6905088"/>
        <c:axId val="286906624"/>
      </c:barChart>
      <c:catAx>
        <c:axId val="28690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906624"/>
        <c:crosses val="autoZero"/>
        <c:auto val="1"/>
        <c:lblAlgn val="ctr"/>
        <c:lblOffset val="100"/>
        <c:noMultiLvlLbl val="0"/>
      </c:catAx>
      <c:valAx>
        <c:axId val="286906624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905088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13EF-4B87-8848-FCF0A19B1B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13EF-4B87-8848-FCF0A19B1B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13EF-4B87-8848-FCF0A19B1B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13EF-4B87-8848-FCF0A19B1B2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13EF-4B87-8848-FCF0A19B1B2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13EF-4B87-8848-FCF0A19B1B2C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13EF-4B87-8848-FCF0A19B1B2C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0875-4A16-9BC1-0D39CE297F06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0875-4A16-9BC1-0D39CE297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54E-4B39-8912-AE424469FADD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54E-4B39-8912-AE424469FADD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654E-4B39-8912-AE424469FADD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654E-4B39-8912-AE424469FADD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54E-4B39-8912-AE424469FADD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654E-4B39-8912-AE424469FADD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654E-4B39-8912-AE424469FADD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54E-4B39-8912-AE424469FADD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54E-4B39-8912-AE424469FADD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654E-4B39-8912-AE424469FADD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654E-4B39-8912-AE424469FADD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654E-4B39-8912-AE424469FADD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654E-4B39-8912-AE424469FADD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654E-4B39-8912-AE424469FADD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654E-4B39-8912-AE424469FADD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654E-4B39-8912-AE424469F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accent1"/>
                </a:solidFill>
              </a:rPr>
              <a:t>sektorů</a:t>
            </a:r>
            <a:r>
              <a:rPr lang="cs-CZ" sz="1000" baseline="0">
                <a:solidFill>
                  <a:schemeClr val="accent1"/>
                </a:solidFill>
              </a:rPr>
              <a:t> národního hospodářství</a:t>
            </a:r>
            <a:r>
              <a:rPr lang="cs-CZ" sz="1000">
                <a:solidFill>
                  <a:schemeClr val="accent1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7.41049752452908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198914290335355E-2"/>
          <c:y val="0.20676643896334151"/>
          <c:w val="0.61241682696674693"/>
          <c:h val="0.574433262067407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'8.6'!$A$28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('8.6'!$B$28,'8.6'!$D$28,'8.6'!$F$28)</c:f>
              <c:numCache>
                <c:formatCode>#\ ##0.0</c:formatCode>
                <c:ptCount val="3"/>
                <c:pt idx="0">
                  <c:v>74975.716</c:v>
                </c:pt>
                <c:pt idx="1">
                  <c:v>73093.343999999997</c:v>
                </c:pt>
                <c:pt idx="2">
                  <c:v>70166.936000000002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6-434E-9A23-488B9CF28F3E}"/>
            </c:ext>
          </c:extLst>
        </c:ser>
        <c:ser>
          <c:idx val="1"/>
          <c:order val="1"/>
          <c:tx>
            <c:strRef>
              <c:f>'8.6'!$A$29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('8.6'!$B$29,'8.6'!$D$29,'8.6'!$F$29)</c:f>
              <c:numCache>
                <c:formatCode>#\ ##0.0</c:formatCode>
                <c:ptCount val="3"/>
                <c:pt idx="0">
                  <c:v>925.48</c:v>
                </c:pt>
                <c:pt idx="1">
                  <c:v>1217.3600000000001</c:v>
                </c:pt>
                <c:pt idx="2">
                  <c:v>1157.6300000000001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C6-434E-9A23-488B9CF28F3E}"/>
            </c:ext>
          </c:extLst>
        </c:ser>
        <c:ser>
          <c:idx val="2"/>
          <c:order val="2"/>
          <c:tx>
            <c:strRef>
              <c:f>'8.6'!$A$30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('8.6'!$B$30,'8.6'!$D$30,'8.6'!$F$30)</c:f>
              <c:numCache>
                <c:formatCode>#\ ##0.0</c:formatCode>
                <c:ptCount val="3"/>
                <c:pt idx="0">
                  <c:v>2671</c:v>
                </c:pt>
                <c:pt idx="1">
                  <c:v>2424.8000000000002</c:v>
                </c:pt>
                <c:pt idx="2">
                  <c:v>1892.7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C6-434E-9A23-488B9CF28F3E}"/>
            </c:ext>
          </c:extLst>
        </c:ser>
        <c:ser>
          <c:idx val="3"/>
          <c:order val="3"/>
          <c:tx>
            <c:strRef>
              <c:f>'8.6'!$A$31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('8.6'!$B$31,'8.6'!$D$31,'8.6'!$F$31)</c:f>
              <c:numCache>
                <c:formatCode>#\ ##0.0</c:formatCode>
                <c:ptCount val="3"/>
                <c:pt idx="0">
                  <c:v>1298</c:v>
                </c:pt>
                <c:pt idx="1">
                  <c:v>1180</c:v>
                </c:pt>
                <c:pt idx="2">
                  <c:v>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C6-434E-9A23-488B9CF28F3E}"/>
            </c:ext>
          </c:extLst>
        </c:ser>
        <c:ser>
          <c:idx val="4"/>
          <c:order val="4"/>
          <c:tx>
            <c:strRef>
              <c:f>'8.6'!$A$32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('8.6'!$B$32,'8.6'!$D$32,'8.6'!$F$32)</c:f>
              <c:numCache>
                <c:formatCode>#\ ##0.0</c:formatCode>
                <c:ptCount val="3"/>
                <c:pt idx="0">
                  <c:v>172</c:v>
                </c:pt>
                <c:pt idx="1">
                  <c:v>149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C6-434E-9A23-488B9CF28F3E}"/>
            </c:ext>
          </c:extLst>
        </c:ser>
        <c:ser>
          <c:idx val="5"/>
          <c:order val="5"/>
          <c:tx>
            <c:strRef>
              <c:f>'8.6'!$A$33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('8.6'!$B$33,'8.6'!$D$33,'8.6'!$F$33)</c:f>
              <c:numCache>
                <c:formatCode>#\ ##0.0</c:formatCode>
                <c:ptCount val="3"/>
                <c:pt idx="0">
                  <c:v>234014.25899999999</c:v>
                </c:pt>
                <c:pt idx="1">
                  <c:v>205152.58300000001</c:v>
                </c:pt>
                <c:pt idx="2">
                  <c:v>153630.94000000006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C6-434E-9A23-488B9CF28F3E}"/>
            </c:ext>
          </c:extLst>
        </c:ser>
        <c:ser>
          <c:idx val="6"/>
          <c:order val="6"/>
          <c:tx>
            <c:strRef>
              <c:f>'8.6'!$A$34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('8.6'!$B$34,'8.6'!$D$34,'8.6'!$F$34)</c:f>
              <c:numCache>
                <c:formatCode>#\ ##0.0</c:formatCode>
                <c:ptCount val="3"/>
                <c:pt idx="0">
                  <c:v>145504.98699999999</c:v>
                </c:pt>
                <c:pt idx="1">
                  <c:v>129126.55600000001</c:v>
                </c:pt>
                <c:pt idx="2">
                  <c:v>97470.032000000007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C6-434E-9A23-488B9CF28F3E}"/>
            </c:ext>
          </c:extLst>
        </c:ser>
        <c:ser>
          <c:idx val="7"/>
          <c:order val="7"/>
          <c:tx>
            <c:strRef>
              <c:f>'8.6'!$A$35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('8.6'!$B$35,'8.6'!$D$35,'8.6'!$F$35)</c:f>
              <c:numCache>
                <c:formatCode>#\ ##0.0</c:formatCode>
                <c:ptCount val="3"/>
                <c:pt idx="0">
                  <c:v>6172.8379999999997</c:v>
                </c:pt>
                <c:pt idx="1">
                  <c:v>5559.0280000000002</c:v>
                </c:pt>
                <c:pt idx="2">
                  <c:v>4639.5599999999995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C6-434E-9A23-488B9CF28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6819840"/>
        <c:axId val="286821376"/>
      </c:barChart>
      <c:catAx>
        <c:axId val="28681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821376"/>
        <c:crosses val="autoZero"/>
        <c:auto val="1"/>
        <c:lblAlgn val="ctr"/>
        <c:lblOffset val="100"/>
        <c:noMultiLvlLbl val="0"/>
      </c:catAx>
      <c:valAx>
        <c:axId val="28682137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819840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001674014869284"/>
          <c:y val="0.20117725284339458"/>
          <c:w val="0.78119817301062278"/>
          <c:h val="0.307084514435695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'8.6'!$A$38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'8.6'!$B$38</c:f>
              <c:numCache>
                <c:formatCode>0.0%</c:formatCode>
                <c:ptCount val="1"/>
                <c:pt idx="0">
                  <c:v>2.5253257873801681E-2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C-46A4-A3E1-0DDC2617E363}"/>
            </c:ext>
          </c:extLst>
        </c:ser>
        <c:ser>
          <c:idx val="1"/>
          <c:order val="1"/>
          <c:tx>
            <c:strRef>
              <c:f>'8.6'!$A$39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'8.6'!$B$39</c:f>
              <c:numCache>
                <c:formatCode>0.0%</c:formatCode>
                <c:ptCount val="1"/>
                <c:pt idx="0">
                  <c:v>3.0192334922291428E-2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C-46A4-A3E1-0DDC2617E363}"/>
            </c:ext>
          </c:extLst>
        </c:ser>
        <c:ser>
          <c:idx val="2"/>
          <c:order val="2"/>
          <c:tx>
            <c:strRef>
              <c:f>'8.6'!$A$40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'8.6'!$B$40</c:f>
              <c:numCache>
                <c:formatCode>0.0%</c:formatCode>
                <c:ptCount val="1"/>
                <c:pt idx="0">
                  <c:v>3.472362286183981E-2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9C-46A4-A3E1-0DDC2617E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458816"/>
        <c:axId val="287460352"/>
      </c:barChart>
      <c:catAx>
        <c:axId val="2874588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7460352"/>
        <c:crosses val="autoZero"/>
        <c:auto val="1"/>
        <c:lblAlgn val="ctr"/>
        <c:lblOffset val="100"/>
        <c:noMultiLvlLbl val="0"/>
      </c:catAx>
      <c:valAx>
        <c:axId val="287460352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7458816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6.9449477811089509E-3"/>
          <c:y val="0.65802137779689651"/>
          <c:w val="0.69069517548809689"/>
          <c:h val="0.3315382608279463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1.5771851879898952E-3"/>
          <c:y val="1.62096792206590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97442402322599"/>
          <c:y val="0.22795698924731184"/>
          <c:w val="0.79622485973277224"/>
          <c:h val="0.582967741935483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'8.6'!$A$10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('8.6'!$B$10,'8.6'!$D$10,'8.6'!$F$10)</c:f>
              <c:numCache>
                <c:formatCode>#\ ##0.0</c:formatCode>
                <c:ptCount val="3"/>
                <c:pt idx="0">
                  <c:v>87820.241999999998</c:v>
                </c:pt>
                <c:pt idx="1">
                  <c:v>75965.58</c:v>
                </c:pt>
                <c:pt idx="2">
                  <c:v>77320.53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3-4E1A-9723-6717129C30F9}"/>
            </c:ext>
          </c:extLst>
        </c:ser>
        <c:ser>
          <c:idx val="1"/>
          <c:order val="1"/>
          <c:tx>
            <c:strRef>
              <c:f>'8.6'!$A$11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('8.6'!$B$11,'8.6'!$D$11,'8.6'!$F$11)</c:f>
              <c:numCache>
                <c:formatCode>#\ ##0.0</c:formatCode>
                <c:ptCount val="3"/>
                <c:pt idx="0">
                  <c:v>4934</c:v>
                </c:pt>
                <c:pt idx="1">
                  <c:v>3983</c:v>
                </c:pt>
                <c:pt idx="2">
                  <c:v>3632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3-4E1A-9723-6717129C30F9}"/>
            </c:ext>
          </c:extLst>
        </c:ser>
        <c:ser>
          <c:idx val="2"/>
          <c:order val="2"/>
          <c:tx>
            <c:strRef>
              <c:f>'8.6'!$A$12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('8.6'!$B$12,'8.6'!$D$12,'8.6'!$F$12)</c:f>
              <c:numCache>
                <c:formatCode>#\ ##0.0</c:formatCode>
                <c:ptCount val="3"/>
                <c:pt idx="0">
                  <c:v>106.28</c:v>
                </c:pt>
                <c:pt idx="1">
                  <c:v>0</c:v>
                </c:pt>
                <c:pt idx="2">
                  <c:v>21.49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3-4E1A-9723-6717129C30F9}"/>
            </c:ext>
          </c:extLst>
        </c:ser>
        <c:ser>
          <c:idx val="3"/>
          <c:order val="3"/>
          <c:tx>
            <c:strRef>
              <c:f>'8.6'!$A$13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('8.6'!$B$13,'8.6'!$D$13,'8.6'!$F$13)</c:f>
              <c:numCache>
                <c:formatCode>#\ ##0.0</c:formatCode>
                <c:ptCount val="3"/>
                <c:pt idx="0">
                  <c:v>72.099999999999994</c:v>
                </c:pt>
                <c:pt idx="1">
                  <c:v>129.69999999999999</c:v>
                </c:pt>
                <c:pt idx="2">
                  <c:v>236.1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3-4E1A-9723-6717129C30F9}"/>
            </c:ext>
          </c:extLst>
        </c:ser>
        <c:ser>
          <c:idx val="4"/>
          <c:order val="4"/>
          <c:tx>
            <c:strRef>
              <c:f>'8.6'!$A$14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('8.6'!$B$14,'8.6'!$D$14,'8.6'!$F$14)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03-4E1A-9723-6717129C30F9}"/>
            </c:ext>
          </c:extLst>
        </c:ser>
        <c:ser>
          <c:idx val="5"/>
          <c:order val="5"/>
          <c:tx>
            <c:strRef>
              <c:f>'8.6'!$A$15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('8.6'!$B$15,'8.6'!$D$15,'8.6'!$F$15)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03-4E1A-9723-6717129C30F9}"/>
            </c:ext>
          </c:extLst>
        </c:ser>
        <c:ser>
          <c:idx val="6"/>
          <c:order val="6"/>
          <c:tx>
            <c:strRef>
              <c:f>'8.6'!$A$16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('8.6'!$B$16,'8.6'!$D$16,'8.6'!$F$16)</c:f>
              <c:numCache>
                <c:formatCode>#\ ##0.0</c:formatCode>
                <c:ptCount val="3"/>
                <c:pt idx="0">
                  <c:v>147466.42000000001</c:v>
                </c:pt>
                <c:pt idx="1">
                  <c:v>135953.53</c:v>
                </c:pt>
                <c:pt idx="2">
                  <c:v>106558.92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03-4E1A-9723-6717129C30F9}"/>
            </c:ext>
          </c:extLst>
        </c:ser>
        <c:ser>
          <c:idx val="7"/>
          <c:order val="7"/>
          <c:tx>
            <c:strRef>
              <c:f>'8.6'!$A$17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('8.6'!$B$17,'8.6'!$D$17,'8.6'!$F$17)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903-4E1A-9723-6717129C30F9}"/>
            </c:ext>
          </c:extLst>
        </c:ser>
        <c:ser>
          <c:idx val="8"/>
          <c:order val="8"/>
          <c:tx>
            <c:strRef>
              <c:f>'8.6'!$A$18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('8.6'!$B$18,'8.6'!$D$18,'8.6'!$F$18)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903-4E1A-9723-6717129C30F9}"/>
            </c:ext>
          </c:extLst>
        </c:ser>
        <c:ser>
          <c:idx val="9"/>
          <c:order val="9"/>
          <c:tx>
            <c:strRef>
              <c:f>'8.6'!$A$19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('8.6'!$B$19,'8.6'!$D$19,'8.6'!$F$19)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903-4E1A-9723-6717129C30F9}"/>
            </c:ext>
          </c:extLst>
        </c:ser>
        <c:ser>
          <c:idx val="10"/>
          <c:order val="10"/>
          <c:tx>
            <c:strRef>
              <c:f>'8.6'!$A$20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('8.6'!$B$20,'8.6'!$D$20,'8.6'!$F$20)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03-4E1A-9723-6717129C30F9}"/>
            </c:ext>
          </c:extLst>
        </c:ser>
        <c:ser>
          <c:idx val="11"/>
          <c:order val="11"/>
          <c:tx>
            <c:strRef>
              <c:f>'8.6'!$A$21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('8.6'!$B$21,'8.6'!$D$21,'8.6'!$F$21)</c:f>
              <c:numCache>
                <c:formatCode>#\ ##0.0</c:formatCode>
                <c:ptCount val="3"/>
                <c:pt idx="0">
                  <c:v>0</c:v>
                </c:pt>
                <c:pt idx="1">
                  <c:v>1415.36</c:v>
                </c:pt>
                <c:pt idx="2">
                  <c:v>1876.01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903-4E1A-9723-6717129C30F9}"/>
            </c:ext>
          </c:extLst>
        </c:ser>
        <c:ser>
          <c:idx val="12"/>
          <c:order val="12"/>
          <c:tx>
            <c:strRef>
              <c:f>'8.6'!$A$22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('8.6'!$B$22,'8.6'!$D$22,'8.6'!$F$22)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03-4E1A-9723-6717129C30F9}"/>
            </c:ext>
          </c:extLst>
        </c:ser>
        <c:ser>
          <c:idx val="13"/>
          <c:order val="13"/>
          <c:tx>
            <c:strRef>
              <c:f>'8.6'!$A$23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('8.6'!$B$23,'8.6'!$D$23,'8.6'!$F$23)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903-4E1A-9723-6717129C30F9}"/>
            </c:ext>
          </c:extLst>
        </c:ser>
        <c:ser>
          <c:idx val="14"/>
          <c:order val="14"/>
          <c:tx>
            <c:strRef>
              <c:f>'8.6'!$A$24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('8.6'!$B$24,'8.6'!$D$24,'8.6'!$F$24)</c:f>
              <c:numCache>
                <c:formatCode>#\ ##0.0</c:formatCode>
                <c:ptCount val="3"/>
                <c:pt idx="0">
                  <c:v>411.75</c:v>
                </c:pt>
                <c:pt idx="1">
                  <c:v>824.37999999999988</c:v>
                </c:pt>
                <c:pt idx="2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903-4E1A-9723-6717129C30F9}"/>
            </c:ext>
          </c:extLst>
        </c:ser>
        <c:ser>
          <c:idx val="15"/>
          <c:order val="15"/>
          <c:tx>
            <c:strRef>
              <c:f>'8.6'!$A$25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'8.6'!$C$38:$E$38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('8.6'!$B$25,'8.6'!$D$25,'8.6'!$F$25)</c:f>
              <c:numCache>
                <c:formatCode>#\ ##0.0</c:formatCode>
                <c:ptCount val="3"/>
                <c:pt idx="0">
                  <c:v>146506.07499999998</c:v>
                </c:pt>
                <c:pt idx="1">
                  <c:v>133907.09899999999</c:v>
                </c:pt>
                <c:pt idx="2">
                  <c:v>104943.807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903-4E1A-9723-6717129C3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7557120"/>
        <c:axId val="287558656"/>
      </c:barChart>
      <c:catAx>
        <c:axId val="28755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558656"/>
        <c:crosses val="autoZero"/>
        <c:auto val="1"/>
        <c:lblAlgn val="ctr"/>
        <c:lblOffset val="100"/>
        <c:noMultiLvlLbl val="0"/>
      </c:catAx>
      <c:valAx>
        <c:axId val="287558656"/>
        <c:scaling>
          <c:orientation val="minMax"/>
          <c:max val="5000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557120"/>
        <c:crosses val="autoZero"/>
        <c:crossBetween val="between"/>
        <c:majorUnit val="100000"/>
        <c:min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24-C7A6-41D6-8E02-335B206504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25-C7A6-41D6-8E02-335B206504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26-C7A6-41D6-8E02-335B206504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7-C7A6-41D6-8E02-335B206504B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28-C7A6-41D6-8E02-335B206504B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29-C7A6-41D6-8E02-335B206504B2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2A-C7A6-41D6-8E02-335B206504B2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B-C7A6-41D6-8E02-335B206504B2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3-C7A6-41D6-8E02-335B206504B2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3-C7A6-41D6-8E02-335B206504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5-C7A6-41D6-8E02-335B206504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7-C7A6-41D6-8E02-335B206504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9-C7A6-41D6-8E02-335B206504B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B-C7A6-41D6-8E02-335B206504B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D-C7A6-41D6-8E02-335B206504B2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F-C7A6-41D6-8E02-335B206504B2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1-C7A6-41D6-8E02-335B206504B2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2-C7A6-41D6-8E02-335B20650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DB7-49D5-B805-7FABAC77FD8B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DB7-49D5-B805-7FABAC77FD8B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DB7-49D5-B805-7FABAC77FD8B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DB7-49D5-B805-7FABAC77FD8B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DB7-49D5-B805-7FABAC77FD8B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DB7-49D5-B805-7FABAC77FD8B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DB7-49D5-B805-7FABAC77FD8B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DB7-49D5-B805-7FABAC77FD8B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FDB7-49D5-B805-7FABAC77FD8B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FDB7-49D5-B805-7FABAC77FD8B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FDB7-49D5-B805-7FABAC77FD8B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FDB7-49D5-B805-7FABAC77FD8B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FDB7-49D5-B805-7FABAC77FD8B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FDB7-49D5-B805-7FABAC77FD8B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FDB7-49D5-B805-7FABAC77FD8B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FDB7-49D5-B805-7FABAC77F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4E3-4E6B-A9A6-15C8143D0876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4E3-4E6B-A9A6-15C8143D0876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64E3-4E6B-A9A6-15C8143D0876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64E3-4E6B-A9A6-15C8143D0876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4E3-4E6B-A9A6-15C8143D0876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64E3-4E6B-A9A6-15C8143D0876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64E3-4E6B-A9A6-15C8143D0876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4E3-4E6B-A9A6-15C8143D0876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4E3-4E6B-A9A6-15C8143D0876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64E3-4E6B-A9A6-15C8143D0876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64E3-4E6B-A9A6-15C8143D0876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64E3-4E6B-A9A6-15C8143D0876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64E3-4E6B-A9A6-15C8143D0876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64E3-4E6B-A9A6-15C8143D0876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64E3-4E6B-A9A6-15C8143D0876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64E3-4E6B-A9A6-15C8143D0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2.4453030715926344E-3"/>
          <c:y val="6.59742494545678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259161287294724E-2"/>
          <c:y val="0.23606582111367816"/>
          <c:w val="0.6823276432164449"/>
          <c:h val="0.589853364137866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'8.7'!$A$27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('8.7'!$B$27,'8.7'!$D$27,'8.7'!$F$27)</c:f>
              <c:numCache>
                <c:formatCode>#\ ##0.0</c:formatCode>
                <c:ptCount val="3"/>
                <c:pt idx="0">
                  <c:v>25227.864000000001</c:v>
                </c:pt>
                <c:pt idx="1">
                  <c:v>26099.277999999998</c:v>
                </c:pt>
                <c:pt idx="2">
                  <c:v>20778.106000000003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3-4244-B438-4F47DB704ED5}"/>
            </c:ext>
          </c:extLst>
        </c:ser>
        <c:ser>
          <c:idx val="1"/>
          <c:order val="1"/>
          <c:tx>
            <c:strRef>
              <c:f>'8.7'!$A$28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('8.7'!$B$28,'8.7'!$D$28,'8.7'!$F$28)</c:f>
              <c:numCache>
                <c:formatCode>#\ ##0.0</c:formatCode>
                <c:ptCount val="3"/>
                <c:pt idx="0">
                  <c:v>518</c:v>
                </c:pt>
                <c:pt idx="1">
                  <c:v>469</c:v>
                </c:pt>
                <c:pt idx="2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3-4244-B438-4F47DB704ED5}"/>
            </c:ext>
          </c:extLst>
        </c:ser>
        <c:ser>
          <c:idx val="2"/>
          <c:order val="2"/>
          <c:tx>
            <c:strRef>
              <c:f>'8.7'!$A$29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('8.7'!$B$29,'8.7'!$D$29,'8.7'!$F$29)</c:f>
              <c:numCache>
                <c:formatCode>#\ ##0.0</c:formatCode>
                <c:ptCount val="3"/>
                <c:pt idx="0">
                  <c:v>1002</c:v>
                </c:pt>
                <c:pt idx="1">
                  <c:v>1285</c:v>
                </c:pt>
                <c:pt idx="2">
                  <c:v>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83-4244-B438-4F47DB704ED5}"/>
            </c:ext>
          </c:extLst>
        </c:ser>
        <c:ser>
          <c:idx val="3"/>
          <c:order val="3"/>
          <c:tx>
            <c:strRef>
              <c:f>'8.7'!$A$30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('8.7'!$B$30,'8.7'!$D$30,'8.7'!$F$30)</c:f>
              <c:numCache>
                <c:formatCode>#\ ##0.0</c:formatCode>
                <c:ptCount val="3"/>
                <c:pt idx="0">
                  <c:v>415.4</c:v>
                </c:pt>
                <c:pt idx="1">
                  <c:v>366</c:v>
                </c:pt>
                <c:pt idx="2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83-4244-B438-4F47DB704ED5}"/>
            </c:ext>
          </c:extLst>
        </c:ser>
        <c:ser>
          <c:idx val="4"/>
          <c:order val="4"/>
          <c:tx>
            <c:strRef>
              <c:f>'8.7'!$A$31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('8.7'!$B$31,'8.7'!$D$31,'8.7'!$F$31)</c:f>
              <c:numCache>
                <c:formatCode>#\ ##0.0</c:formatCode>
                <c:ptCount val="3"/>
                <c:pt idx="0">
                  <c:v>885.53</c:v>
                </c:pt>
                <c:pt idx="1">
                  <c:v>819.61</c:v>
                </c:pt>
                <c:pt idx="2">
                  <c:v>827.01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83-4244-B438-4F47DB704ED5}"/>
            </c:ext>
          </c:extLst>
        </c:ser>
        <c:ser>
          <c:idx val="5"/>
          <c:order val="5"/>
          <c:tx>
            <c:strRef>
              <c:f>'8.7'!$A$32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('8.7'!$B$32,'8.7'!$D$32,'8.7'!$F$32)</c:f>
              <c:numCache>
                <c:formatCode>#\ ##0.0</c:formatCode>
                <c:ptCount val="3"/>
                <c:pt idx="0">
                  <c:v>147579.75599999999</c:v>
                </c:pt>
                <c:pt idx="1">
                  <c:v>130942.20000000001</c:v>
                </c:pt>
                <c:pt idx="2">
                  <c:v>100042.53499999999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83-4244-B438-4F47DB704ED5}"/>
            </c:ext>
          </c:extLst>
        </c:ser>
        <c:ser>
          <c:idx val="6"/>
          <c:order val="6"/>
          <c:tx>
            <c:strRef>
              <c:f>'8.7'!$A$33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('8.7'!$B$33,'8.7'!$D$33,'8.7'!$F$33)</c:f>
              <c:numCache>
                <c:formatCode>#\ ##0.0</c:formatCode>
                <c:ptCount val="3"/>
                <c:pt idx="0">
                  <c:v>85106.069999999992</c:v>
                </c:pt>
                <c:pt idx="1">
                  <c:v>76967.017000000007</c:v>
                </c:pt>
                <c:pt idx="2">
                  <c:v>57712.833000000006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83-4244-B438-4F47DB704ED5}"/>
            </c:ext>
          </c:extLst>
        </c:ser>
        <c:ser>
          <c:idx val="7"/>
          <c:order val="7"/>
          <c:tx>
            <c:strRef>
              <c:f>'8.7'!$A$34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('8.7'!$B$34,'8.7'!$D$34,'8.7'!$F$34)</c:f>
              <c:numCache>
                <c:formatCode>#\ ##0.0</c:formatCode>
                <c:ptCount val="3"/>
                <c:pt idx="0">
                  <c:v>1939.491</c:v>
                </c:pt>
                <c:pt idx="1">
                  <c:v>1752.665</c:v>
                </c:pt>
                <c:pt idx="2">
                  <c:v>1487.5430000000001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83-4244-B438-4F47DB70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7930624"/>
        <c:axId val="287936512"/>
      </c:barChart>
      <c:catAx>
        <c:axId val="28793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936512"/>
        <c:crosses val="autoZero"/>
        <c:auto val="1"/>
        <c:lblAlgn val="ctr"/>
        <c:lblOffset val="100"/>
        <c:noMultiLvlLbl val="0"/>
      </c:catAx>
      <c:valAx>
        <c:axId val="287936512"/>
        <c:scaling>
          <c:orientation val="minMax"/>
          <c:max val="3000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93062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4.3058406479069117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277624328372563E-2"/>
          <c:y val="0.22826396700412449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'8.7'!$A$38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'8.7'!$B$38</c:f>
              <c:numCache>
                <c:formatCode>0.0%</c:formatCode>
                <c:ptCount val="1"/>
                <c:pt idx="0">
                  <c:v>1.1716749969328869E-2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A9-4A0F-82BA-035962860AF3}"/>
            </c:ext>
          </c:extLst>
        </c:ser>
        <c:ser>
          <c:idx val="1"/>
          <c:order val="1"/>
          <c:tx>
            <c:strRef>
              <c:f>'8.7'!$A$39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'8.7'!$B$39</c:f>
              <c:numCache>
                <c:formatCode>0.0%</c:formatCode>
                <c:ptCount val="1"/>
                <c:pt idx="0">
                  <c:v>1.7650965878543604E-2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A9-4A0F-82BA-035962860AF3}"/>
            </c:ext>
          </c:extLst>
        </c:ser>
        <c:ser>
          <c:idx val="2"/>
          <c:order val="2"/>
          <c:tx>
            <c:strRef>
              <c:f>'8.7'!$A$40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'8.7'!$B$40</c:f>
              <c:numCache>
                <c:formatCode>0.0%</c:formatCode>
                <c:ptCount val="1"/>
                <c:pt idx="0">
                  <c:v>2.4912757795717926E-2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A9-4A0F-82BA-035962860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971584"/>
        <c:axId val="287973376"/>
      </c:barChart>
      <c:catAx>
        <c:axId val="2879715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7973376"/>
        <c:crosses val="autoZero"/>
        <c:auto val="1"/>
        <c:lblAlgn val="ctr"/>
        <c:lblOffset val="100"/>
        <c:noMultiLvlLbl val="0"/>
      </c:catAx>
      <c:valAx>
        <c:axId val="287973376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7971584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6.9808027923211171E-3"/>
          <c:y val="0.69218722659667542"/>
          <c:w val="0.63699220843467863"/>
          <c:h val="0.2284476352028839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4.2166403388874361E-3"/>
          <c:y val="1.90598211744893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64810906280163"/>
          <c:y val="0.22691036764352365"/>
          <c:w val="0.85638821011341448"/>
          <c:h val="0.581674088492769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'8.7'!$A$10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('8.7'!$B$10,'8.7'!$D$10,'8.7'!$F$10)</c:f>
              <c:numCache>
                <c:formatCode>#\ ##0.0</c:formatCode>
                <c:ptCount val="3"/>
                <c:pt idx="0">
                  <c:v>429.548</c:v>
                </c:pt>
                <c:pt idx="1">
                  <c:v>513.25400000000002</c:v>
                </c:pt>
                <c:pt idx="2">
                  <c:v>497.41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D-4DCF-A958-59F74F1F0970}"/>
            </c:ext>
          </c:extLst>
        </c:ser>
        <c:ser>
          <c:idx val="1"/>
          <c:order val="1"/>
          <c:tx>
            <c:strRef>
              <c:f>'8.7'!$A$11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('8.7'!$B$11,'8.7'!$D$11,'8.7'!$F$11)</c:f>
              <c:numCache>
                <c:formatCode>#\ ##0.0</c:formatCode>
                <c:ptCount val="3"/>
                <c:pt idx="0">
                  <c:v>885.53</c:v>
                </c:pt>
                <c:pt idx="1">
                  <c:v>819.61</c:v>
                </c:pt>
                <c:pt idx="2">
                  <c:v>827.01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D-4DCF-A958-59F74F1F0970}"/>
            </c:ext>
          </c:extLst>
        </c:ser>
        <c:ser>
          <c:idx val="2"/>
          <c:order val="2"/>
          <c:tx>
            <c:strRef>
              <c:f>'8.7'!$A$12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('8.7'!$B$12,'8.7'!$D$12,'8.7'!$F$12)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FD-4DCF-A958-59F74F1F0970}"/>
            </c:ext>
          </c:extLst>
        </c:ser>
        <c:ser>
          <c:idx val="3"/>
          <c:order val="3"/>
          <c:tx>
            <c:strRef>
              <c:f>'8.7'!$A$13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('8.7'!$B$13,'8.7'!$D$13,'8.7'!$F$13)</c:f>
              <c:numCache>
                <c:formatCode>#\ ##0.0</c:formatCode>
                <c:ptCount val="3"/>
                <c:pt idx="0">
                  <c:v>48</c:v>
                </c:pt>
                <c:pt idx="1">
                  <c:v>52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FD-4DCF-A958-59F74F1F0970}"/>
            </c:ext>
          </c:extLst>
        </c:ser>
        <c:ser>
          <c:idx val="4"/>
          <c:order val="4"/>
          <c:tx>
            <c:strRef>
              <c:f>'8.7'!$A$14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('8.7'!$B$14,'8.7'!$D$14,'8.7'!$F$14)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FD-4DCF-A958-59F74F1F0970}"/>
            </c:ext>
          </c:extLst>
        </c:ser>
        <c:ser>
          <c:idx val="5"/>
          <c:order val="5"/>
          <c:tx>
            <c:strRef>
              <c:f>'8.7'!$A$15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('8.7'!$B$15,'8.7'!$D$15,'8.7'!$F$15)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FD-4DCF-A958-59F74F1F0970}"/>
            </c:ext>
          </c:extLst>
        </c:ser>
        <c:ser>
          <c:idx val="6"/>
          <c:order val="6"/>
          <c:tx>
            <c:strRef>
              <c:f>'8.7'!$A$16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('8.7'!$B$16,'8.7'!$D$16,'8.7'!$F$16)</c:f>
              <c:numCache>
                <c:formatCode>#\ ##0.0</c:formatCode>
                <c:ptCount val="3"/>
                <c:pt idx="0">
                  <c:v>11265.451999999999</c:v>
                </c:pt>
                <c:pt idx="1">
                  <c:v>10019.745999999999</c:v>
                </c:pt>
                <c:pt idx="2">
                  <c:v>8493.59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FD-4DCF-A958-59F74F1F0970}"/>
            </c:ext>
          </c:extLst>
        </c:ser>
        <c:ser>
          <c:idx val="7"/>
          <c:order val="7"/>
          <c:tx>
            <c:strRef>
              <c:f>'8.7'!$A$17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('8.7'!$B$17,'8.7'!$D$17,'8.7'!$F$17)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FD-4DCF-A958-59F74F1F0970}"/>
            </c:ext>
          </c:extLst>
        </c:ser>
        <c:ser>
          <c:idx val="8"/>
          <c:order val="8"/>
          <c:tx>
            <c:strRef>
              <c:f>'8.7'!$A$18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('8.7'!$B$18,'8.7'!$D$18,'8.7'!$F$18)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BFD-4DCF-A958-59F74F1F0970}"/>
            </c:ext>
          </c:extLst>
        </c:ser>
        <c:ser>
          <c:idx val="9"/>
          <c:order val="9"/>
          <c:tx>
            <c:strRef>
              <c:f>'8.7'!$A$19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('8.7'!$B$19,'8.7'!$D$19,'8.7'!$F$19)</c:f>
              <c:numCache>
                <c:formatCode>#\ ##0.0</c:formatCode>
                <c:ptCount val="3"/>
                <c:pt idx="0">
                  <c:v>422</c:v>
                </c:pt>
                <c:pt idx="1">
                  <c:v>390</c:v>
                </c:pt>
                <c:pt idx="2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BFD-4DCF-A958-59F74F1F0970}"/>
            </c:ext>
          </c:extLst>
        </c:ser>
        <c:ser>
          <c:idx val="10"/>
          <c:order val="10"/>
          <c:tx>
            <c:strRef>
              <c:f>'8.7'!$A$20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('8.7'!$B$20,'8.7'!$D$20,'8.7'!$F$20)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FD-4DCF-A958-59F74F1F0970}"/>
            </c:ext>
          </c:extLst>
        </c:ser>
        <c:ser>
          <c:idx val="11"/>
          <c:order val="11"/>
          <c:tx>
            <c:strRef>
              <c:f>'8.7'!$A$21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('8.7'!$B$21,'8.7'!$D$21,'8.7'!$F$21)</c:f>
              <c:numCache>
                <c:formatCode>#\ ##0.0</c:formatCode>
                <c:ptCount val="3"/>
                <c:pt idx="0">
                  <c:v>62520</c:v>
                </c:pt>
                <c:pt idx="1">
                  <c:v>54952</c:v>
                </c:pt>
                <c:pt idx="2">
                  <c:v>62998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FD-4DCF-A958-59F74F1F0970}"/>
            </c:ext>
          </c:extLst>
        </c:ser>
        <c:ser>
          <c:idx val="12"/>
          <c:order val="12"/>
          <c:tx>
            <c:strRef>
              <c:f>'8.7'!$A$22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('8.7'!$B$22,'8.7'!$D$22,'8.7'!$F$22)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FD-4DCF-A958-59F74F1F0970}"/>
            </c:ext>
          </c:extLst>
        </c:ser>
        <c:ser>
          <c:idx val="13"/>
          <c:order val="13"/>
          <c:tx>
            <c:strRef>
              <c:f>'8.7'!$A$23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('8.7'!$B$23,'8.7'!$D$23,'8.7'!$F$23)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BFD-4DCF-A958-59F74F1F0970}"/>
            </c:ext>
          </c:extLst>
        </c:ser>
        <c:ser>
          <c:idx val="14"/>
          <c:order val="14"/>
          <c:tx>
            <c:strRef>
              <c:f>'8.7'!$A$24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('8.7'!$B$24,'8.7'!$D$24,'8.7'!$F$24)</c:f>
              <c:numCache>
                <c:formatCode>#\ ##0.0</c:formatCode>
                <c:ptCount val="3"/>
                <c:pt idx="0">
                  <c:v>1004.1869999999999</c:v>
                </c:pt>
                <c:pt idx="1">
                  <c:v>128.066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BFD-4DCF-A958-59F74F1F0970}"/>
            </c:ext>
          </c:extLst>
        </c:ser>
        <c:ser>
          <c:idx val="15"/>
          <c:order val="15"/>
          <c:tx>
            <c:strRef>
              <c:f>'8.7'!$A$25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'8.7'!$C$38:$E$38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('8.7'!$B$25,'8.7'!$D$25,'8.7'!$F$25)</c:f>
              <c:numCache>
                <c:formatCode>#\ ##0.0</c:formatCode>
                <c:ptCount val="3"/>
                <c:pt idx="0">
                  <c:v>206791.77099999998</c:v>
                </c:pt>
                <c:pt idx="1">
                  <c:v>190447.65499999994</c:v>
                </c:pt>
                <c:pt idx="2">
                  <c:v>128132.36500000001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BFD-4DCF-A958-59F74F1F0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8078080"/>
        <c:axId val="288083968"/>
      </c:barChart>
      <c:catAx>
        <c:axId val="28807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8083968"/>
        <c:crosses val="autoZero"/>
        <c:auto val="1"/>
        <c:lblAlgn val="ctr"/>
        <c:lblOffset val="100"/>
        <c:noMultiLvlLbl val="0"/>
      </c:catAx>
      <c:valAx>
        <c:axId val="288083968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8078080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1AB0-4C0C-BAAE-B9CF053FAA8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1AB0-4C0C-BAAE-B9CF053FAA8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1AB0-4C0C-BAAE-B9CF053FAA8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1AB0-4C0C-BAAE-B9CF053FAA8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1AB0-4C0C-BAAE-B9CF053FAA8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1AB0-4C0C-BAAE-B9CF053FAA8E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1AB0-4C0C-BAAE-B9CF053FAA8E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1AB0-4C0C-BAAE-B9CF053FAA8E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1AB0-4C0C-BAAE-B9CF053FAA8E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1AB0-4C0C-BAAE-B9CF053FAA8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1AB0-4C0C-BAAE-B9CF053FAA8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1AB0-4C0C-BAAE-B9CF053FAA8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1AB0-4C0C-BAAE-B9CF053FAA8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1AB0-4C0C-BAAE-B9CF053FAA8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1AB0-4C0C-BAAE-B9CF053FAA8E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1AB0-4C0C-BAAE-B9CF053FAA8E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1AB0-4C0C-BAAE-B9CF053FAA8E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1AB0-4C0C-BAAE-B9CF053FA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444-4465-873E-4A4FA00BDF58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444-4465-873E-4A4FA00BDF58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444-4465-873E-4A4FA00BDF58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444-4465-873E-4A4FA00BDF58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444-4465-873E-4A4FA00BDF58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444-4465-873E-4A4FA00BDF58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444-4465-873E-4A4FA00BDF58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444-4465-873E-4A4FA00BDF58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444-4465-873E-4A4FA00BDF58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444-4465-873E-4A4FA00BDF58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444-4465-873E-4A4FA00BDF58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444-4465-873E-4A4FA00BDF58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444-4465-873E-4A4FA00BDF58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444-4465-873E-4A4FA00BDF58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C444-4465-873E-4A4FA00BDF58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C444-4465-873E-4A4FA00BD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Spotřeba tepla podle </a:t>
            </a:r>
            <a:r>
              <a:rPr lang="cs-CZ" sz="100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sektorů</a:t>
            </a:r>
            <a:r>
              <a:rPr lang="cs-CZ" sz="1000" baseline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národního hospodářství</a:t>
            </a:r>
            <a:r>
              <a:rPr lang="cs-CZ" sz="100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(GJ)</a:t>
            </a:r>
          </a:p>
        </c:rich>
      </c:tx>
      <c:layout>
        <c:manualLayout>
          <c:xMode val="edge"/>
          <c:yMode val="edge"/>
          <c:x val="7.4263696808184957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40150053825764"/>
          <c:y val="0.2331370396882208"/>
          <c:w val="0.6585583535335946"/>
          <c:h val="0.573407288365807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'8.8'!$A$27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('8.8'!$B$27,'8.8'!$D$27,'8.8'!$F$27)</c:f>
              <c:numCache>
                <c:formatCode>#\ ##0.0</c:formatCode>
                <c:ptCount val="3"/>
                <c:pt idx="0">
                  <c:v>232880.95199999999</c:v>
                </c:pt>
                <c:pt idx="1">
                  <c:v>217877.13200000004</c:v>
                </c:pt>
                <c:pt idx="2">
                  <c:v>174795.54199999999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5-4A99-9853-A866AAAB61CA}"/>
            </c:ext>
          </c:extLst>
        </c:ser>
        <c:ser>
          <c:idx val="1"/>
          <c:order val="1"/>
          <c:tx>
            <c:strRef>
              <c:f>'8.8'!$A$28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('8.8'!$B$28,'8.8'!$D$28,'8.8'!$F$28)</c:f>
              <c:numCache>
                <c:formatCode>#\ ##0.0</c:formatCode>
                <c:ptCount val="3"/>
                <c:pt idx="0">
                  <c:v>97465.104999999996</c:v>
                </c:pt>
                <c:pt idx="1">
                  <c:v>78222.536999999997</c:v>
                </c:pt>
                <c:pt idx="2">
                  <c:v>68783.641000000003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5-4A99-9853-A866AAAB61CA}"/>
            </c:ext>
          </c:extLst>
        </c:ser>
        <c:ser>
          <c:idx val="2"/>
          <c:order val="2"/>
          <c:tx>
            <c:strRef>
              <c:f>'8.8'!$A$29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('8.8'!$B$29,'8.8'!$D$29,'8.8'!$F$29)</c:f>
              <c:numCache>
                <c:formatCode>#\ ##0.0</c:formatCode>
                <c:ptCount val="3"/>
                <c:pt idx="0">
                  <c:v>7424.6530000000002</c:v>
                </c:pt>
                <c:pt idx="1">
                  <c:v>7196.0240000000003</c:v>
                </c:pt>
                <c:pt idx="2">
                  <c:v>4698.3959999999997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35-4A99-9853-A866AAAB61CA}"/>
            </c:ext>
          </c:extLst>
        </c:ser>
        <c:ser>
          <c:idx val="3"/>
          <c:order val="3"/>
          <c:tx>
            <c:strRef>
              <c:f>'8.8'!$A$30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('8.8'!$B$30,'8.8'!$D$30,'8.8'!$F$30)</c:f>
              <c:numCache>
                <c:formatCode>#\ ##0.0</c:formatCode>
                <c:ptCount val="3"/>
                <c:pt idx="0">
                  <c:v>9944.3139999999985</c:v>
                </c:pt>
                <c:pt idx="1">
                  <c:v>8893.9719999999998</c:v>
                </c:pt>
                <c:pt idx="2">
                  <c:v>5967.5280000000002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35-4A99-9853-A866AAAB61CA}"/>
            </c:ext>
          </c:extLst>
        </c:ser>
        <c:ser>
          <c:idx val="4"/>
          <c:order val="4"/>
          <c:tx>
            <c:strRef>
              <c:f>'8.8'!$A$31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('8.8'!$B$31,'8.8'!$D$31,'8.8'!$F$31)</c:f>
              <c:numCache>
                <c:formatCode>#\ ##0.0</c:formatCode>
                <c:ptCount val="3"/>
                <c:pt idx="0">
                  <c:v>3117.5479999999998</c:v>
                </c:pt>
                <c:pt idx="1">
                  <c:v>3412.328</c:v>
                </c:pt>
                <c:pt idx="2">
                  <c:v>3344.1660000000002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35-4A99-9853-A866AAAB61CA}"/>
            </c:ext>
          </c:extLst>
        </c:ser>
        <c:ser>
          <c:idx val="5"/>
          <c:order val="5"/>
          <c:tx>
            <c:strRef>
              <c:f>'8.8'!$A$32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('8.8'!$B$32,'8.8'!$D$32,'8.8'!$F$32)</c:f>
              <c:numCache>
                <c:formatCode>#\ ##0.0</c:formatCode>
                <c:ptCount val="3"/>
                <c:pt idx="0">
                  <c:v>777331.39000000025</c:v>
                </c:pt>
                <c:pt idx="1">
                  <c:v>716969.42900000024</c:v>
                </c:pt>
                <c:pt idx="2">
                  <c:v>537036.0909999999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35-4A99-9853-A866AAAB61CA}"/>
            </c:ext>
          </c:extLst>
        </c:ser>
        <c:ser>
          <c:idx val="6"/>
          <c:order val="6"/>
          <c:tx>
            <c:strRef>
              <c:f>'8.8'!$A$33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('8.8'!$B$33,'8.8'!$D$33,'8.8'!$F$33)</c:f>
              <c:numCache>
                <c:formatCode>#\ ##0.0</c:formatCode>
                <c:ptCount val="3"/>
                <c:pt idx="0">
                  <c:v>408995.37199999992</c:v>
                </c:pt>
                <c:pt idx="1">
                  <c:v>384405.09500000003</c:v>
                </c:pt>
                <c:pt idx="2">
                  <c:v>271102.97200000007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35-4A99-9853-A866AAAB61CA}"/>
            </c:ext>
          </c:extLst>
        </c:ser>
        <c:ser>
          <c:idx val="7"/>
          <c:order val="7"/>
          <c:tx>
            <c:strRef>
              <c:f>'8.8'!$A$34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('8.8'!$B$34,'8.8'!$D$34,'8.8'!$F$34)</c:f>
              <c:numCache>
                <c:formatCode>#\ ##0.0</c:formatCode>
                <c:ptCount val="3"/>
                <c:pt idx="0">
                  <c:v>8305.719000000001</c:v>
                </c:pt>
                <c:pt idx="1">
                  <c:v>7572.753999999999</c:v>
                </c:pt>
                <c:pt idx="2">
                  <c:v>5130.9589999999998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35-4A99-9853-A866AAA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7894528"/>
        <c:axId val="287896320"/>
      </c:barChart>
      <c:catAx>
        <c:axId val="2878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896320"/>
        <c:crosses val="autoZero"/>
        <c:auto val="1"/>
        <c:lblAlgn val="ctr"/>
        <c:lblOffset val="100"/>
        <c:noMultiLvlLbl val="0"/>
      </c:catAx>
      <c:valAx>
        <c:axId val="287896320"/>
        <c:scaling>
          <c:orientation val="minMax"/>
          <c:max val="16000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894528"/>
        <c:crosses val="autoZero"/>
        <c:crossBetween val="between"/>
        <c:majorUnit val="4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535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'8.8'!$A$38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'8.8'!$B$38</c:f>
              <c:numCache>
                <c:formatCode>0.0%</c:formatCode>
                <c:ptCount val="1"/>
                <c:pt idx="0">
                  <c:v>0.13246971634040272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A-4B6C-9703-FB8588C05095}"/>
            </c:ext>
          </c:extLst>
        </c:ser>
        <c:ser>
          <c:idx val="1"/>
          <c:order val="1"/>
          <c:tx>
            <c:strRef>
              <c:f>'8.8'!$A$39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'8.8'!$B$39</c:f>
              <c:numCache>
                <c:formatCode>0.0%</c:formatCode>
                <c:ptCount val="1"/>
                <c:pt idx="0">
                  <c:v>0.16289780357094327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A-4B6C-9703-FB8588C05095}"/>
            </c:ext>
          </c:extLst>
        </c:ser>
        <c:ser>
          <c:idx val="2"/>
          <c:order val="2"/>
          <c:tx>
            <c:strRef>
              <c:f>'8.8'!$A$40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'8.8'!$B$40</c:f>
              <c:numCache>
                <c:formatCode>0.0%</c:formatCode>
                <c:ptCount val="1"/>
                <c:pt idx="0">
                  <c:v>0.14129684536572062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5A-4B6C-9703-FB8588C05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455680"/>
        <c:axId val="288461568"/>
      </c:barChart>
      <c:catAx>
        <c:axId val="2884556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8461568"/>
        <c:crosses val="autoZero"/>
        <c:auto val="1"/>
        <c:lblAlgn val="ctr"/>
        <c:lblOffset val="100"/>
        <c:noMultiLvlLbl val="0"/>
      </c:catAx>
      <c:valAx>
        <c:axId val="288461568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8455680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2.8660647875041679E-2"/>
          <c:y val="0.73001149180090974"/>
          <c:w val="0.63215986890527576"/>
          <c:h val="0.2699885081990903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3.1527539467353077E-3"/>
          <c:y val="2.0293264279007205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'8.8'!$A$10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('8.8'!$B$10,'8.8'!$D$10,'8.8'!$F$10)</c:f>
              <c:numCache>
                <c:formatCode>#\ ##0.0</c:formatCode>
                <c:ptCount val="3"/>
                <c:pt idx="0">
                  <c:v>115869.34299999999</c:v>
                </c:pt>
                <c:pt idx="1">
                  <c:v>92074.122000000003</c:v>
                </c:pt>
                <c:pt idx="2">
                  <c:v>94352.40400000001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9-4AAC-A061-D4A990A73091}"/>
            </c:ext>
          </c:extLst>
        </c:ser>
        <c:ser>
          <c:idx val="1"/>
          <c:order val="1"/>
          <c:tx>
            <c:strRef>
              <c:f>'8.8'!$A$11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('8.8'!$B$11,'8.8'!$D$11,'8.8'!$F$11)</c:f>
              <c:numCache>
                <c:formatCode>#\ ##0.0</c:formatCode>
                <c:ptCount val="3"/>
                <c:pt idx="0">
                  <c:v>160.60899999999998</c:v>
                </c:pt>
                <c:pt idx="1">
                  <c:v>135.85599999999999</c:v>
                </c:pt>
                <c:pt idx="2">
                  <c:v>68.298999999999992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D9-4AAC-A061-D4A990A73091}"/>
            </c:ext>
          </c:extLst>
        </c:ser>
        <c:ser>
          <c:idx val="2"/>
          <c:order val="2"/>
          <c:tx>
            <c:strRef>
              <c:f>'8.8'!$A$12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('8.8'!$B$12,'8.8'!$D$12,'8.8'!$F$12)</c:f>
              <c:numCache>
                <c:formatCode>#\ ##0.0</c:formatCode>
                <c:ptCount val="3"/>
                <c:pt idx="0">
                  <c:v>849054.90399999998</c:v>
                </c:pt>
                <c:pt idx="1">
                  <c:v>791121.70600000001</c:v>
                </c:pt>
                <c:pt idx="2">
                  <c:v>581498.85600000003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D9-4AAC-A061-D4A990A73091}"/>
            </c:ext>
          </c:extLst>
        </c:ser>
        <c:ser>
          <c:idx val="3"/>
          <c:order val="3"/>
          <c:tx>
            <c:strRef>
              <c:f>'8.8'!$A$13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('8.8'!$B$13,'8.8'!$D$13,'8.8'!$F$13)</c:f>
              <c:numCache>
                <c:formatCode>#\ ##0.0</c:formatCode>
                <c:ptCount val="3"/>
                <c:pt idx="0">
                  <c:v>18.494</c:v>
                </c:pt>
                <c:pt idx="1">
                  <c:v>15.753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D9-4AAC-A061-D4A990A73091}"/>
            </c:ext>
          </c:extLst>
        </c:ser>
        <c:ser>
          <c:idx val="4"/>
          <c:order val="4"/>
          <c:tx>
            <c:strRef>
              <c:f>'8.8'!$A$14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('8.8'!$B$14,'8.8'!$D$14,'8.8'!$F$14)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D9-4AAC-A061-D4A990A73091}"/>
            </c:ext>
          </c:extLst>
        </c:ser>
        <c:ser>
          <c:idx val="5"/>
          <c:order val="5"/>
          <c:tx>
            <c:strRef>
              <c:f>'8.8'!$A$15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('8.8'!$B$15,'8.8'!$D$15,'8.8'!$F$15)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D9-4AAC-A061-D4A990A73091}"/>
            </c:ext>
          </c:extLst>
        </c:ser>
        <c:ser>
          <c:idx val="6"/>
          <c:order val="6"/>
          <c:tx>
            <c:strRef>
              <c:f>'8.8'!$A$16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('8.8'!$B$16,'8.8'!$D$16,'8.8'!$F$16)</c:f>
              <c:numCache>
                <c:formatCode>#\ ##0.0</c:formatCode>
                <c:ptCount val="3"/>
                <c:pt idx="0">
                  <c:v>30539.4</c:v>
                </c:pt>
                <c:pt idx="1">
                  <c:v>31057.23</c:v>
                </c:pt>
                <c:pt idx="2">
                  <c:v>23903.949999999997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D9-4AAC-A061-D4A990A73091}"/>
            </c:ext>
          </c:extLst>
        </c:ser>
        <c:ser>
          <c:idx val="7"/>
          <c:order val="7"/>
          <c:tx>
            <c:strRef>
              <c:f>'8.8'!$A$17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('8.8'!$B$17,'8.8'!$D$17,'8.8'!$F$17)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9D9-4AAC-A061-D4A990A73091}"/>
            </c:ext>
          </c:extLst>
        </c:ser>
        <c:ser>
          <c:idx val="8"/>
          <c:order val="8"/>
          <c:tx>
            <c:strRef>
              <c:f>'8.8'!$A$18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('8.8'!$B$18,'8.8'!$D$18,'8.8'!$F$18)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D9-4AAC-A061-D4A990A73091}"/>
            </c:ext>
          </c:extLst>
        </c:ser>
        <c:ser>
          <c:idx val="9"/>
          <c:order val="9"/>
          <c:tx>
            <c:strRef>
              <c:f>'8.8'!$A$19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('8.8'!$B$19,'8.8'!$D$19,'8.8'!$F$19)</c:f>
              <c:numCache>
                <c:formatCode>#\ ##0.0</c:formatCode>
                <c:ptCount val="3"/>
                <c:pt idx="0">
                  <c:v>55830.400000000001</c:v>
                </c:pt>
                <c:pt idx="1">
                  <c:v>50245.59</c:v>
                </c:pt>
                <c:pt idx="2">
                  <c:v>54068.31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9D9-4AAC-A061-D4A990A73091}"/>
            </c:ext>
          </c:extLst>
        </c:ser>
        <c:ser>
          <c:idx val="10"/>
          <c:order val="10"/>
          <c:tx>
            <c:strRef>
              <c:f>'8.8'!$A$20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('8.8'!$B$20,'8.8'!$D$20,'8.8'!$F$20)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9D9-4AAC-A061-D4A990A73091}"/>
            </c:ext>
          </c:extLst>
        </c:ser>
        <c:ser>
          <c:idx val="11"/>
          <c:order val="11"/>
          <c:tx>
            <c:strRef>
              <c:f>'8.8'!$A$21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('8.8'!$B$21,'8.8'!$D$21,'8.8'!$F$21)</c:f>
              <c:numCache>
                <c:formatCode>#\ ##0.0</c:formatCode>
                <c:ptCount val="3"/>
                <c:pt idx="0">
                  <c:v>4582</c:v>
                </c:pt>
                <c:pt idx="1">
                  <c:v>3758</c:v>
                </c:pt>
                <c:pt idx="2">
                  <c:v>3613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9D9-4AAC-A061-D4A990A73091}"/>
            </c:ext>
          </c:extLst>
        </c:ser>
        <c:ser>
          <c:idx val="12"/>
          <c:order val="12"/>
          <c:tx>
            <c:strRef>
              <c:f>'8.8'!$A$22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('8.8'!$B$22,'8.8'!$D$22,'8.8'!$F$22)</c:f>
              <c:numCache>
                <c:formatCode>#\ ##0.0</c:formatCode>
                <c:ptCount val="3"/>
                <c:pt idx="0">
                  <c:v>150370.54100000003</c:v>
                </c:pt>
                <c:pt idx="1">
                  <c:v>138889.43800000002</c:v>
                </c:pt>
                <c:pt idx="2">
                  <c:v>128037.995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D9-4AAC-A061-D4A990A73091}"/>
            </c:ext>
          </c:extLst>
        </c:ser>
        <c:ser>
          <c:idx val="13"/>
          <c:order val="13"/>
          <c:tx>
            <c:strRef>
              <c:f>'8.8'!$A$23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('8.8'!$B$23,'8.8'!$D$23,'8.8'!$F$23)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9D9-4AAC-A061-D4A990A73091}"/>
            </c:ext>
          </c:extLst>
        </c:ser>
        <c:ser>
          <c:idx val="14"/>
          <c:order val="14"/>
          <c:tx>
            <c:strRef>
              <c:f>'8.8'!$A$24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('8.8'!$B$24,'8.8'!$D$24,'8.8'!$F$24)</c:f>
              <c:numCache>
                <c:formatCode>#\ ##0.0</c:formatCode>
                <c:ptCount val="3"/>
                <c:pt idx="0">
                  <c:v>14220.693000000001</c:v>
                </c:pt>
                <c:pt idx="1">
                  <c:v>16508.099999999999</c:v>
                </c:pt>
                <c:pt idx="2">
                  <c:v>6848.8429999999998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9D9-4AAC-A061-D4A990A73091}"/>
            </c:ext>
          </c:extLst>
        </c:ser>
        <c:ser>
          <c:idx val="15"/>
          <c:order val="15"/>
          <c:tx>
            <c:strRef>
              <c:f>'8.8'!$A$25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'8.8'!$C$38:$E$38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('8.8'!$B$25,'8.8'!$D$25,'8.8'!$F$25)</c:f>
              <c:numCache>
                <c:formatCode>#\ ##0.0</c:formatCode>
                <c:ptCount val="3"/>
                <c:pt idx="0">
                  <c:v>380478.348</c:v>
                </c:pt>
                <c:pt idx="1">
                  <c:v>360327.80099999992</c:v>
                </c:pt>
                <c:pt idx="2">
                  <c:v>231349.28999999992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9D9-4AAC-A061-D4A990A73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3565184"/>
        <c:axId val="288228096"/>
      </c:barChart>
      <c:catAx>
        <c:axId val="23356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8228096"/>
        <c:crosses val="autoZero"/>
        <c:auto val="1"/>
        <c:lblAlgn val="ctr"/>
        <c:lblOffset val="100"/>
        <c:noMultiLvlLbl val="0"/>
      </c:catAx>
      <c:valAx>
        <c:axId val="288228096"/>
        <c:scaling>
          <c:orientation val="minMax"/>
          <c:max val="16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3565184"/>
        <c:crosses val="autoZero"/>
        <c:crossBetween val="between"/>
        <c:majorUnit val="4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C86F-4DF0-AB68-7782C13EFE9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86F-4DF0-AB68-7782C13EFE9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86F-4DF0-AB68-7782C13EFE9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86F-4DF0-AB68-7782C13EFE9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C86F-4DF0-AB68-7782C13EFE9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C86F-4DF0-AB68-7782C13EFE9A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C86F-4DF0-AB68-7782C13EFE9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C86F-4DF0-AB68-7782C13EFE9A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C86F-4DF0-AB68-7782C13EFE9A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C86F-4DF0-AB68-7782C13EFE9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C86F-4DF0-AB68-7782C13EFE9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C86F-4DF0-AB68-7782C13EFE9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C86F-4DF0-AB68-7782C13EFE9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C86F-4DF0-AB68-7782C13EFE9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C86F-4DF0-AB68-7782C13EFE9A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C86F-4DF0-AB68-7782C13EFE9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C86F-4DF0-AB68-7782C13EFE9A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C86F-4DF0-AB68-7782C13EF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accent1"/>
                </a:solidFill>
              </a:rPr>
              <a:t>Podíl </a:t>
            </a:r>
            <a:r>
              <a:rPr lang="cs-CZ" sz="1000">
                <a:solidFill>
                  <a:schemeClr val="accent1"/>
                </a:solidFill>
              </a:rPr>
              <a:t>krajů ČR</a:t>
            </a:r>
            <a:r>
              <a:rPr lang="cs-CZ" sz="1000" baseline="0">
                <a:solidFill>
                  <a:schemeClr val="accent1"/>
                </a:solidFill>
              </a:rPr>
              <a:t> na </a:t>
            </a:r>
            <a:r>
              <a:rPr lang="cs-CZ" sz="1000">
                <a:solidFill>
                  <a:schemeClr val="accent1"/>
                </a:solidFill>
              </a:rPr>
              <a:t>dodávkách tepla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2.1699430658502519E-2"/>
          <c:y val="1.7054375505371498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88706547475116"/>
          <c:y val="0.11085016350600201"/>
          <c:w val="0.84366886529688589"/>
          <c:h val="0.7730427545344885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C-DE1A-44E4-AEB6-A3524CFE6F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B-DE1A-44E4-AEB6-A3524CFE6F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A-DE1A-44E4-AEB6-A3524CFE6F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9-DE1A-44E4-AEB6-A3524CFE6F2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8-DE1A-44E4-AEB6-A3524CFE6F2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0-58CD-40D8-A955-463567CFDADD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DE1A-44E4-AEB6-A3524CFE6F2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58CD-40D8-A955-463567CFDADD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2-BBDD-4778-8908-D00B076481BE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06-DE1A-44E4-AEB6-A3524CFE6F2B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05-DE1A-44E4-AEB6-A3524CFE6F2B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04-DE1A-44E4-AEB6-A3524CFE6F2B}"/>
              </c:ext>
            </c:extLst>
          </c:dPt>
          <c:dPt>
            <c:idx val="12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DE1A-44E4-AEB6-A3524CFE6F2B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2-DE1A-44E4-AEB6-A3524CFE6F2B}"/>
              </c:ext>
            </c:extLst>
          </c:dPt>
          <c:dLbls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BBDD-4778-8908-D00B076481BE}"/>
                </c:ext>
              </c:extLst>
            </c:dLbl>
            <c:dLbl>
              <c:idx val="12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E1A-44E4-AEB6-A3524CFE6F2B}"/>
                </c:ext>
              </c:extLst>
            </c:dLbl>
            <c:dLbl>
              <c:idx val="13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DE1A-44E4-AEB6-A3524CFE6F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'5.2'!$A$22:$A$35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'5.2'!$B$22:$B$35</c:f>
              <c:numCache>
                <c:formatCode>#\ ##0.0</c:formatCode>
                <c:ptCount val="14"/>
                <c:pt idx="0">
                  <c:v>1404.014651</c:v>
                </c:pt>
                <c:pt idx="1">
                  <c:v>1670.0702219999998</c:v>
                </c:pt>
                <c:pt idx="2">
                  <c:v>2001.7665700000002</c:v>
                </c:pt>
                <c:pt idx="3">
                  <c:v>1244.4251109999998</c:v>
                </c:pt>
                <c:pt idx="4">
                  <c:v>625.45519100000001</c:v>
                </c:pt>
                <c:pt idx="5">
                  <c:v>1034.3597730000001</c:v>
                </c:pt>
                <c:pt idx="6">
                  <c:v>742.11019399999998</c:v>
                </c:pt>
                <c:pt idx="7">
                  <c:v>4209.0012750000005</c:v>
                </c:pt>
                <c:pt idx="8">
                  <c:v>1215.2007780000004</c:v>
                </c:pt>
                <c:pt idx="9">
                  <c:v>1608.4637120000002</c:v>
                </c:pt>
                <c:pt idx="10">
                  <c:v>1621.4816580000006</c:v>
                </c:pt>
                <c:pt idx="11">
                  <c:v>7104.7812180000001</c:v>
                </c:pt>
                <c:pt idx="12">
                  <c:v>4091.1781980000001</c:v>
                </c:pt>
                <c:pt idx="13">
                  <c:v>1216.054196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CD-40D8-A955-463567CFDAD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B64-4BEB-9793-3957C5444001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B64-4BEB-9793-3957C5444001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B64-4BEB-9793-3957C5444001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B64-4BEB-9793-3957C5444001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B64-4BEB-9793-3957C5444001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B64-4BEB-9793-3957C5444001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B64-4BEB-9793-3957C5444001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B64-4BEB-9793-3957C5444001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B64-4BEB-9793-3957C5444001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B64-4BEB-9793-3957C5444001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B64-4BEB-9793-3957C5444001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B64-4BEB-9793-3957C5444001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B64-4BEB-9793-3957C5444001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B64-4BEB-9793-3957C5444001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CB64-4BEB-9793-3957C5444001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CB64-4BEB-9793-3957C5444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3.9457994814478463E-4"/>
          <c:y val="1.325996270235830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97119597625161E-2"/>
          <c:y val="0.25384901537268989"/>
          <c:w val="0.63463183778965071"/>
          <c:h val="0.546008028155024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'8.9'!$A$27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('8.9'!$B$27,'8.9'!$D$27,'8.9'!$F$27)</c:f>
              <c:numCache>
                <c:formatCode>#\ ##0.0</c:formatCode>
                <c:ptCount val="3"/>
                <c:pt idx="0">
                  <c:v>67121.528999999995</c:v>
                </c:pt>
                <c:pt idx="1">
                  <c:v>61575.908000000003</c:v>
                </c:pt>
                <c:pt idx="2">
                  <c:v>47296.601999999999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7-474C-83B6-66F9D6E7D10B}"/>
            </c:ext>
          </c:extLst>
        </c:ser>
        <c:ser>
          <c:idx val="1"/>
          <c:order val="1"/>
          <c:tx>
            <c:strRef>
              <c:f>'8.9'!$A$28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('8.9'!$B$28,'8.9'!$D$28,'8.9'!$F$28)</c:f>
              <c:numCache>
                <c:formatCode>#\ ##0.0</c:formatCode>
                <c:ptCount val="3"/>
                <c:pt idx="0">
                  <c:v>8015.4079999999994</c:v>
                </c:pt>
                <c:pt idx="1">
                  <c:v>7362.02</c:v>
                </c:pt>
                <c:pt idx="2">
                  <c:v>3362.85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7-474C-83B6-66F9D6E7D10B}"/>
            </c:ext>
          </c:extLst>
        </c:ser>
        <c:ser>
          <c:idx val="2"/>
          <c:order val="2"/>
          <c:tx>
            <c:strRef>
              <c:f>'8.9'!$A$29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('8.9'!$B$29,'8.9'!$D$29,'8.9'!$F$29)</c:f>
              <c:numCache>
                <c:formatCode>#\ ##0.0</c:formatCode>
                <c:ptCount val="3"/>
                <c:pt idx="0">
                  <c:v>141</c:v>
                </c:pt>
                <c:pt idx="1">
                  <c:v>156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7-474C-83B6-66F9D6E7D10B}"/>
            </c:ext>
          </c:extLst>
        </c:ser>
        <c:ser>
          <c:idx val="3"/>
          <c:order val="3"/>
          <c:tx>
            <c:strRef>
              <c:f>'8.9'!$A$30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('8.9'!$B$30,'8.9'!$D$30,'8.9'!$F$30)</c:f>
              <c:numCache>
                <c:formatCode>#\ ##0.0</c:formatCode>
                <c:ptCount val="3"/>
                <c:pt idx="0">
                  <c:v>5503.5569999999998</c:v>
                </c:pt>
                <c:pt idx="1">
                  <c:v>4505.3329999999996</c:v>
                </c:pt>
                <c:pt idx="2">
                  <c:v>2642.0349999999999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7-474C-83B6-66F9D6E7D10B}"/>
            </c:ext>
          </c:extLst>
        </c:ser>
        <c:ser>
          <c:idx val="4"/>
          <c:order val="4"/>
          <c:tx>
            <c:strRef>
              <c:f>'8.9'!$A$31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('8.9'!$B$31,'8.9'!$D$31,'8.9'!$F$31)</c:f>
              <c:numCache>
                <c:formatCode>#\ ##0.0</c:formatCode>
                <c:ptCount val="3"/>
                <c:pt idx="0">
                  <c:v>2169.875</c:v>
                </c:pt>
                <c:pt idx="1">
                  <c:v>1786.3890000000001</c:v>
                </c:pt>
                <c:pt idx="2">
                  <c:v>1777.009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7-474C-83B6-66F9D6E7D10B}"/>
            </c:ext>
          </c:extLst>
        </c:ser>
        <c:ser>
          <c:idx val="5"/>
          <c:order val="5"/>
          <c:tx>
            <c:strRef>
              <c:f>'8.9'!$A$32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('8.9'!$B$32,'8.9'!$D$32,'8.9'!$F$32)</c:f>
              <c:numCache>
                <c:formatCode>#\ ##0.0</c:formatCode>
                <c:ptCount val="3"/>
                <c:pt idx="0">
                  <c:v>230901.52000000002</c:v>
                </c:pt>
                <c:pt idx="1">
                  <c:v>203608.30299999996</c:v>
                </c:pt>
                <c:pt idx="2">
                  <c:v>151219.69400000002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7-474C-83B6-66F9D6E7D10B}"/>
            </c:ext>
          </c:extLst>
        </c:ser>
        <c:ser>
          <c:idx val="6"/>
          <c:order val="6"/>
          <c:tx>
            <c:strRef>
              <c:f>'8.9'!$A$33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('8.9'!$B$33,'8.9'!$D$33,'8.9'!$F$33)</c:f>
              <c:numCache>
                <c:formatCode>#\ ##0.0</c:formatCode>
                <c:ptCount val="3"/>
                <c:pt idx="0">
                  <c:v>130316.30699999997</c:v>
                </c:pt>
                <c:pt idx="1">
                  <c:v>120046.85700000002</c:v>
                </c:pt>
                <c:pt idx="2">
                  <c:v>91828.372000000003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7-474C-83B6-66F9D6E7D10B}"/>
            </c:ext>
          </c:extLst>
        </c:ser>
        <c:ser>
          <c:idx val="7"/>
          <c:order val="7"/>
          <c:tx>
            <c:strRef>
              <c:f>'8.9'!$A$34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('8.9'!$B$34,'8.9'!$D$34,'8.9'!$F$34)</c:f>
              <c:numCache>
                <c:formatCode>#\ ##0.0</c:formatCode>
                <c:ptCount val="3"/>
                <c:pt idx="0">
                  <c:v>2257.6</c:v>
                </c:pt>
                <c:pt idx="1">
                  <c:v>2137.864</c:v>
                </c:pt>
                <c:pt idx="2">
                  <c:v>1667.4269999999999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7-474C-83B6-66F9D6E7D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536640"/>
        <c:axId val="199538176"/>
      </c:barChart>
      <c:catAx>
        <c:axId val="19953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9538176"/>
        <c:crosses val="autoZero"/>
        <c:auto val="1"/>
        <c:lblAlgn val="ctr"/>
        <c:lblOffset val="100"/>
        <c:noMultiLvlLbl val="0"/>
      </c:catAx>
      <c:valAx>
        <c:axId val="19953817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9536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'8.9'!$A$38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'8.9'!$B$38</c:f>
              <c:numCache>
                <c:formatCode>0.0%</c:formatCode>
                <c:ptCount val="1"/>
                <c:pt idx="0">
                  <c:v>3.2587036965120213E-2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61-40B9-86E9-FCC4A9713A4F}"/>
            </c:ext>
          </c:extLst>
        </c:ser>
        <c:ser>
          <c:idx val="1"/>
          <c:order val="1"/>
          <c:tx>
            <c:strRef>
              <c:f>'8.9'!$A$39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'8.9'!$B$39</c:f>
              <c:numCache>
                <c:formatCode>0.0%</c:formatCode>
                <c:ptCount val="1"/>
                <c:pt idx="0">
                  <c:v>4.5743455498685859E-2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61-40B9-86E9-FCC4A9713A4F}"/>
            </c:ext>
          </c:extLst>
        </c:ser>
        <c:ser>
          <c:idx val="2"/>
          <c:order val="2"/>
          <c:tx>
            <c:strRef>
              <c:f>'8.9'!$A$40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'8.9'!$B$40</c:f>
              <c:numCache>
                <c:formatCode>0.0%</c:formatCode>
                <c:ptCount val="1"/>
                <c:pt idx="0">
                  <c:v>4.0794484296602984E-2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61-40B9-86E9-FCC4A9713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329728"/>
        <c:axId val="288331264"/>
      </c:barChart>
      <c:catAx>
        <c:axId val="2883297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8331264"/>
        <c:crosses val="autoZero"/>
        <c:auto val="1"/>
        <c:lblAlgn val="ctr"/>
        <c:lblOffset val="100"/>
        <c:noMultiLvlLbl val="0"/>
      </c:catAx>
      <c:valAx>
        <c:axId val="288331264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8329728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6.9444444444444441E-3"/>
          <c:y val="0.71354583342734568"/>
          <c:w val="0.69889982502187231"/>
          <c:h val="0.2782670358396482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 baseline="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5.1063114008915024E-4"/>
          <c:y val="1.924944983567779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'8.9'!$A$10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('8.9'!$B$10,'8.9'!$D$10,'8.9'!$F$10)</c:f>
              <c:numCache>
                <c:formatCode>#\ ##0.0</c:formatCode>
                <c:ptCount val="3"/>
                <c:pt idx="0">
                  <c:v>12539.402</c:v>
                </c:pt>
                <c:pt idx="1">
                  <c:v>12906.971999999998</c:v>
                </c:pt>
                <c:pt idx="2">
                  <c:v>13921.612000000001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9-49E0-B9F8-A65835EE11A6}"/>
            </c:ext>
          </c:extLst>
        </c:ser>
        <c:ser>
          <c:idx val="1"/>
          <c:order val="1"/>
          <c:tx>
            <c:strRef>
              <c:f>'8.9'!$A$11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('8.9'!$B$11,'8.9'!$D$11,'8.9'!$F$11)</c:f>
              <c:numCache>
                <c:formatCode>#\ ##0.0</c:formatCode>
                <c:ptCount val="3"/>
                <c:pt idx="0">
                  <c:v>5324.5059999999994</c:v>
                </c:pt>
                <c:pt idx="1">
                  <c:v>4664.2250000000004</c:v>
                </c:pt>
                <c:pt idx="2">
                  <c:v>4362.5390000000007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F9-49E0-B9F8-A65835EE11A6}"/>
            </c:ext>
          </c:extLst>
        </c:ser>
        <c:ser>
          <c:idx val="2"/>
          <c:order val="2"/>
          <c:tx>
            <c:strRef>
              <c:f>'8.9'!$A$12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('8.9'!$B$12,'8.9'!$D$12,'8.9'!$F$12)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F9-49E0-B9F8-A65835EE11A6}"/>
            </c:ext>
          </c:extLst>
        </c:ser>
        <c:ser>
          <c:idx val="3"/>
          <c:order val="3"/>
          <c:tx>
            <c:strRef>
              <c:f>'8.9'!$A$13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('8.9'!$B$13,'8.9'!$D$13,'8.9'!$F$13)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F9-49E0-B9F8-A65835EE11A6}"/>
            </c:ext>
          </c:extLst>
        </c:ser>
        <c:ser>
          <c:idx val="4"/>
          <c:order val="4"/>
          <c:tx>
            <c:strRef>
              <c:f>'8.9'!$A$14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('8.9'!$B$14,'8.9'!$D$14,'8.9'!$F$14)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F9-49E0-B9F8-A65835EE11A6}"/>
            </c:ext>
          </c:extLst>
        </c:ser>
        <c:ser>
          <c:idx val="5"/>
          <c:order val="5"/>
          <c:tx>
            <c:strRef>
              <c:f>'8.9'!$A$15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('8.9'!$B$15,'8.9'!$D$15,'8.9'!$F$15)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F9-49E0-B9F8-A65835EE11A6}"/>
            </c:ext>
          </c:extLst>
        </c:ser>
        <c:ser>
          <c:idx val="6"/>
          <c:order val="6"/>
          <c:tx>
            <c:strRef>
              <c:f>'8.9'!$A$16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('8.9'!$B$16,'8.9'!$D$16,'8.9'!$F$16)</c:f>
              <c:numCache>
                <c:formatCode>#\ ##0.0</c:formatCode>
                <c:ptCount val="3"/>
                <c:pt idx="0">
                  <c:v>190715.27799999999</c:v>
                </c:pt>
                <c:pt idx="1">
                  <c:v>173441.83</c:v>
                </c:pt>
                <c:pt idx="2">
                  <c:v>147545.20899999997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F9-49E0-B9F8-A65835EE11A6}"/>
            </c:ext>
          </c:extLst>
        </c:ser>
        <c:ser>
          <c:idx val="7"/>
          <c:order val="7"/>
          <c:tx>
            <c:strRef>
              <c:f>'8.9'!$A$17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('8.9'!$B$17,'8.9'!$D$17,'8.9'!$F$17)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F9-49E0-B9F8-A65835EE11A6}"/>
            </c:ext>
          </c:extLst>
        </c:ser>
        <c:ser>
          <c:idx val="8"/>
          <c:order val="8"/>
          <c:tx>
            <c:strRef>
              <c:f>'8.9'!$A$18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('8.9'!$B$18,'8.9'!$D$18,'8.9'!$F$18)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F9-49E0-B9F8-A65835EE11A6}"/>
            </c:ext>
          </c:extLst>
        </c:ser>
        <c:ser>
          <c:idx val="9"/>
          <c:order val="9"/>
          <c:tx>
            <c:strRef>
              <c:f>'8.9'!$A$19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('8.9'!$B$19,'8.9'!$D$19,'8.9'!$F$19)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6F9-49E0-B9F8-A65835EE11A6}"/>
            </c:ext>
          </c:extLst>
        </c:ser>
        <c:ser>
          <c:idx val="10"/>
          <c:order val="10"/>
          <c:tx>
            <c:strRef>
              <c:f>'8.9'!$A$20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('8.9'!$B$20,'8.9'!$D$20,'8.9'!$F$20)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F9-49E0-B9F8-A65835EE11A6}"/>
            </c:ext>
          </c:extLst>
        </c:ser>
        <c:ser>
          <c:idx val="11"/>
          <c:order val="11"/>
          <c:tx>
            <c:strRef>
              <c:f>'8.9'!$A$21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('8.9'!$B$21,'8.9'!$D$21,'8.9'!$F$21)</c:f>
              <c:numCache>
                <c:formatCode>#\ ##0.0</c:formatCode>
                <c:ptCount val="3"/>
                <c:pt idx="0">
                  <c:v>64147.231</c:v>
                </c:pt>
                <c:pt idx="1">
                  <c:v>53245.470999999998</c:v>
                </c:pt>
                <c:pt idx="2">
                  <c:v>36098.582999999999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6F9-49E0-B9F8-A65835EE11A6}"/>
            </c:ext>
          </c:extLst>
        </c:ser>
        <c:ser>
          <c:idx val="12"/>
          <c:order val="12"/>
          <c:tx>
            <c:strRef>
              <c:f>'8.9'!$A$22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('8.9'!$B$22,'8.9'!$D$22,'8.9'!$F$22)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6F9-49E0-B9F8-A65835EE11A6}"/>
            </c:ext>
          </c:extLst>
        </c:ser>
        <c:ser>
          <c:idx val="13"/>
          <c:order val="13"/>
          <c:tx>
            <c:strRef>
              <c:f>'8.9'!$A$23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('8.9'!$B$23,'8.9'!$D$23,'8.9'!$F$23)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6F9-49E0-B9F8-A65835EE11A6}"/>
            </c:ext>
          </c:extLst>
        </c:ser>
        <c:ser>
          <c:idx val="14"/>
          <c:order val="14"/>
          <c:tx>
            <c:strRef>
              <c:f>'8.9'!$A$24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('8.9'!$B$24,'8.9'!$D$24,'8.9'!$F$24)</c:f>
              <c:numCache>
                <c:formatCode>#\ ##0.0</c:formatCode>
                <c:ptCount val="3"/>
                <c:pt idx="0">
                  <c:v>1884</c:v>
                </c:pt>
                <c:pt idx="1">
                  <c:v>1851</c:v>
                </c:pt>
                <c:pt idx="2">
                  <c:v>1421.7280000000001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6F9-49E0-B9F8-A65835EE11A6}"/>
            </c:ext>
          </c:extLst>
        </c:ser>
        <c:ser>
          <c:idx val="15"/>
          <c:order val="15"/>
          <c:tx>
            <c:strRef>
              <c:f>'8.9'!$A$25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'8.9'!$C$38:$E$38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('8.9'!$B$25,'8.9'!$D$25,'8.9'!$F$25)</c:f>
              <c:numCache>
                <c:formatCode>#\ ##0.0</c:formatCode>
                <c:ptCount val="3"/>
                <c:pt idx="0">
                  <c:v>195794.19899999999</c:v>
                </c:pt>
                <c:pt idx="1">
                  <c:v>176088.26300000001</c:v>
                </c:pt>
                <c:pt idx="2">
                  <c:v>119248.73000000001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6F9-49E0-B9F8-A65835EE1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046528"/>
        <c:axId val="289048064"/>
      </c:barChart>
      <c:catAx>
        <c:axId val="28904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048064"/>
        <c:crosses val="autoZero"/>
        <c:auto val="1"/>
        <c:lblAlgn val="ctr"/>
        <c:lblOffset val="100"/>
        <c:noMultiLvlLbl val="0"/>
      </c:catAx>
      <c:valAx>
        <c:axId val="289048064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0465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4086-4D7F-B1F4-DA43308C2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086-4D7F-B1F4-DA43308C2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086-4D7F-B1F4-DA43308C2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086-4D7F-B1F4-DA43308C29E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4086-4D7F-B1F4-DA43308C29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4086-4D7F-B1F4-DA43308C29EB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4086-4D7F-B1F4-DA43308C29E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4086-4D7F-B1F4-DA43308C29EB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4086-4D7F-B1F4-DA43308C29EB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4086-4D7F-B1F4-DA43308C2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4086-4D7F-B1F4-DA43308C2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4086-4D7F-B1F4-DA43308C2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4086-4D7F-B1F4-DA43308C29E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4086-4D7F-B1F4-DA43308C29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4086-4D7F-B1F4-DA43308C29EB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4086-4D7F-B1F4-DA43308C29E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4086-4D7F-B1F4-DA43308C29EB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4086-4D7F-B1F4-DA43308C2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EB79-47F7-90AB-429F41054E43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EB79-47F7-90AB-429F41054E43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EB79-47F7-90AB-429F41054E43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EB79-47F7-90AB-429F41054E43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EB79-47F7-90AB-429F41054E43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EB79-47F7-90AB-429F41054E43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EB79-47F7-90AB-429F41054E43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EB79-47F7-90AB-429F41054E43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EB79-47F7-90AB-429F41054E43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EB79-47F7-90AB-429F41054E43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EB79-47F7-90AB-429F41054E43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EB79-47F7-90AB-429F41054E43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EB79-47F7-90AB-429F41054E43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EB79-47F7-90AB-429F41054E43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EB79-47F7-90AB-429F41054E43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EB79-47F7-90AB-429F41054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1.0726692511942471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31919219025079E-2"/>
          <c:y val="0.25777366064536045"/>
          <c:w val="0.6353664721138359"/>
          <c:h val="0.543302283293019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'8.10'!$A$28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('8.10'!$B$28,'8.10'!$D$28,'8.10'!$F$28)</c:f>
              <c:numCache>
                <c:formatCode>#\ ##0.0</c:formatCode>
                <c:ptCount val="3"/>
                <c:pt idx="0">
                  <c:v>65115.839999999997</c:v>
                </c:pt>
                <c:pt idx="1">
                  <c:v>64187.47</c:v>
                </c:pt>
                <c:pt idx="2">
                  <c:v>46023.745999999999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39-477E-9522-6A9F2FCCFBB0}"/>
            </c:ext>
          </c:extLst>
        </c:ser>
        <c:ser>
          <c:idx val="1"/>
          <c:order val="1"/>
          <c:tx>
            <c:strRef>
              <c:f>'8.10'!$A$29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('8.10'!$B$29,'8.10'!$D$29,'8.10'!$F$29)</c:f>
              <c:numCache>
                <c:formatCode>#\ ##0.0</c:formatCode>
                <c:ptCount val="3"/>
                <c:pt idx="0">
                  <c:v>2012.2</c:v>
                </c:pt>
                <c:pt idx="1">
                  <c:v>1722.6</c:v>
                </c:pt>
                <c:pt idx="2">
                  <c:v>1398.2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39-477E-9522-6A9F2FCCFBB0}"/>
            </c:ext>
          </c:extLst>
        </c:ser>
        <c:ser>
          <c:idx val="2"/>
          <c:order val="2"/>
          <c:tx>
            <c:strRef>
              <c:f>'8.10'!$A$30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('8.10'!$B$30,'8.10'!$D$30,'8.10'!$F$30)</c:f>
              <c:numCache>
                <c:formatCode>#\ ##0.0</c:formatCode>
                <c:ptCount val="3"/>
                <c:pt idx="0">
                  <c:v>10455.9</c:v>
                </c:pt>
                <c:pt idx="1">
                  <c:v>9141.7999999999993</c:v>
                </c:pt>
                <c:pt idx="2">
                  <c:v>6306.4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39-477E-9522-6A9F2FCCFBB0}"/>
            </c:ext>
          </c:extLst>
        </c:ser>
        <c:ser>
          <c:idx val="3"/>
          <c:order val="3"/>
          <c:tx>
            <c:strRef>
              <c:f>'8.10'!$A$31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('8.10'!$B$31,'8.10'!$D$31,'8.10'!$F$31)</c:f>
              <c:numCache>
                <c:formatCode>#\ ##0.0</c:formatCode>
                <c:ptCount val="3"/>
                <c:pt idx="0">
                  <c:v>3939.7939999999999</c:v>
                </c:pt>
                <c:pt idx="1">
                  <c:v>3399.94</c:v>
                </c:pt>
                <c:pt idx="2">
                  <c:v>2533.0140000000001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39-477E-9522-6A9F2FCCFBB0}"/>
            </c:ext>
          </c:extLst>
        </c:ser>
        <c:ser>
          <c:idx val="4"/>
          <c:order val="4"/>
          <c:tx>
            <c:strRef>
              <c:f>'8.10'!$A$32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('8.10'!$B$32,'8.10'!$D$32,'8.10'!$F$32)</c:f>
              <c:numCache>
                <c:formatCode>#\ ##0.0</c:formatCode>
                <c:ptCount val="3"/>
                <c:pt idx="0">
                  <c:v>6293.67</c:v>
                </c:pt>
                <c:pt idx="1">
                  <c:v>6266.39</c:v>
                </c:pt>
                <c:pt idx="2">
                  <c:v>5960.7199999999993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39-477E-9522-6A9F2FCCFBB0}"/>
            </c:ext>
          </c:extLst>
        </c:ser>
        <c:ser>
          <c:idx val="5"/>
          <c:order val="5"/>
          <c:tx>
            <c:strRef>
              <c:f>'8.10'!$A$33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('8.10'!$B$33,'8.10'!$D$33,'8.10'!$F$33)</c:f>
              <c:numCache>
                <c:formatCode>#\ ##0.0</c:formatCode>
                <c:ptCount val="3"/>
                <c:pt idx="0">
                  <c:v>194187.36299999998</c:v>
                </c:pt>
                <c:pt idx="1">
                  <c:v>170584.95699999999</c:v>
                </c:pt>
                <c:pt idx="2">
                  <c:v>129683.73999999999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39-477E-9522-6A9F2FCCFBB0}"/>
            </c:ext>
          </c:extLst>
        </c:ser>
        <c:ser>
          <c:idx val="6"/>
          <c:order val="6"/>
          <c:tx>
            <c:strRef>
              <c:f>'8.10'!$A$34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('8.10'!$B$34,'8.10'!$D$34,'8.10'!$F$34)</c:f>
              <c:numCache>
                <c:formatCode>#\ ##0.0</c:formatCode>
                <c:ptCount val="3"/>
                <c:pt idx="0">
                  <c:v>128901.352</c:v>
                </c:pt>
                <c:pt idx="1">
                  <c:v>118095.71799999999</c:v>
                </c:pt>
                <c:pt idx="2">
                  <c:v>84311.201000000001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39-477E-9522-6A9F2FCCFBB0}"/>
            </c:ext>
          </c:extLst>
        </c:ser>
        <c:ser>
          <c:idx val="7"/>
          <c:order val="7"/>
          <c:tx>
            <c:strRef>
              <c:f>'8.10'!$A$35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('8.10'!$B$35,'8.10'!$D$35,'8.10'!$F$35)</c:f>
              <c:numCache>
                <c:formatCode>#\ ##0.0</c:formatCode>
                <c:ptCount val="3"/>
                <c:pt idx="0">
                  <c:v>31922.99</c:v>
                </c:pt>
                <c:pt idx="1">
                  <c:v>29694.875</c:v>
                </c:pt>
                <c:pt idx="2">
                  <c:v>20065.597000000002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39-477E-9522-6A9F2FCCF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6475008"/>
        <c:axId val="286476544"/>
      </c:barChart>
      <c:catAx>
        <c:axId val="28647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476544"/>
        <c:crosses val="autoZero"/>
        <c:auto val="1"/>
        <c:lblAlgn val="ctr"/>
        <c:lblOffset val="100"/>
        <c:noMultiLvlLbl val="0"/>
      </c:catAx>
      <c:valAx>
        <c:axId val="286476544"/>
        <c:scaling>
          <c:orientation val="minMax"/>
          <c:max val="7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475008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cs-CZ" sz="100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'8.10'!$A$38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'8.10'!$B$38</c:f>
              <c:numCache>
                <c:formatCode>0.0%</c:formatCode>
                <c:ptCount val="1"/>
                <c:pt idx="0">
                  <c:v>9.0922917147089263E-2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D-442C-B4FC-8CD6B342584C}"/>
            </c:ext>
          </c:extLst>
        </c:ser>
        <c:ser>
          <c:idx val="1"/>
          <c:order val="1"/>
          <c:tx>
            <c:strRef>
              <c:f>'8.10'!$A$39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'8.10'!$B$39</c:f>
              <c:numCache>
                <c:formatCode>0.0%</c:formatCode>
                <c:ptCount val="1"/>
                <c:pt idx="0">
                  <c:v>4.9154231860805558E-2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D-442C-B4FC-8CD6B342584C}"/>
            </c:ext>
          </c:extLst>
        </c:ser>
        <c:ser>
          <c:idx val="2"/>
          <c:order val="2"/>
          <c:tx>
            <c:strRef>
              <c:f>'8.10'!$A$40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'8.10'!$B$40</c:f>
              <c:numCache>
                <c:formatCode>0.0%</c:formatCode>
                <c:ptCount val="1"/>
                <c:pt idx="0">
                  <c:v>5.3996383831182611E-2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AD-442C-B4FC-8CD6B3425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511872"/>
        <c:axId val="286513408"/>
      </c:barChart>
      <c:catAx>
        <c:axId val="28651187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6513408"/>
        <c:crosses val="autoZero"/>
        <c:auto val="1"/>
        <c:lblAlgn val="ctr"/>
        <c:lblOffset val="100"/>
        <c:noMultiLvlLbl val="0"/>
      </c:catAx>
      <c:valAx>
        <c:axId val="286513408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511872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1.5162396231415507E-3"/>
          <c:y val="0.73213894374448296"/>
          <c:w val="0.63981933730364926"/>
          <c:h val="0.26786109725220048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  <a:latin typeface="+mn-lt"/>
              </a:defRPr>
            </a:pPr>
            <a:r>
              <a:rPr lang="cs-CZ" sz="1000" baseline="0">
                <a:solidFill>
                  <a:srgbClr val="233060"/>
                </a:solidFill>
                <a:latin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1.1007654639433836E-3"/>
          <c:y val="0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'8.10'!$A$10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('8.10'!$B$10,'8.10'!$D$10,'8.10'!$F$10)</c:f>
              <c:numCache>
                <c:formatCode>#\ ##0.0</c:formatCode>
                <c:ptCount val="3"/>
                <c:pt idx="0">
                  <c:v>8690.8829999999998</c:v>
                </c:pt>
                <c:pt idx="1">
                  <c:v>8196.2939999999999</c:v>
                </c:pt>
                <c:pt idx="2">
                  <c:v>6609.299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5-4F4A-A54D-47D52AA346C4}"/>
            </c:ext>
          </c:extLst>
        </c:ser>
        <c:ser>
          <c:idx val="1"/>
          <c:order val="1"/>
          <c:tx>
            <c:strRef>
              <c:f>'8.10'!$A$11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('8.10'!$B$11,'8.10'!$D$11,'8.10'!$F$11)</c:f>
              <c:numCache>
                <c:formatCode>#\ ##0.0</c:formatCode>
                <c:ptCount val="3"/>
                <c:pt idx="0">
                  <c:v>6707.4209999999994</c:v>
                </c:pt>
                <c:pt idx="1">
                  <c:v>6739.2119999999995</c:v>
                </c:pt>
                <c:pt idx="2">
                  <c:v>6355.5919999999996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5-4F4A-A54D-47D52AA346C4}"/>
            </c:ext>
          </c:extLst>
        </c:ser>
        <c:ser>
          <c:idx val="2"/>
          <c:order val="2"/>
          <c:tx>
            <c:strRef>
              <c:f>'8.10'!$A$12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('8.10'!$B$12,'8.10'!$D$12,'8.10'!$F$12)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C5-4F4A-A54D-47D52AA346C4}"/>
            </c:ext>
          </c:extLst>
        </c:ser>
        <c:ser>
          <c:idx val="3"/>
          <c:order val="3"/>
          <c:tx>
            <c:strRef>
              <c:f>'8.10'!$A$13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('8.10'!$B$13,'8.10'!$D$13,'8.10'!$F$13)</c:f>
              <c:numCache>
                <c:formatCode>#\ ##0.0</c:formatCode>
                <c:ptCount val="3"/>
                <c:pt idx="0">
                  <c:v>2434</c:v>
                </c:pt>
                <c:pt idx="1">
                  <c:v>1935</c:v>
                </c:pt>
                <c:pt idx="2">
                  <c:v>2441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C5-4F4A-A54D-47D52AA346C4}"/>
            </c:ext>
          </c:extLst>
        </c:ser>
        <c:ser>
          <c:idx val="4"/>
          <c:order val="4"/>
          <c:tx>
            <c:strRef>
              <c:f>'8.10'!$A$14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('8.10'!$B$14,'8.10'!$D$14,'8.10'!$F$14)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C5-4F4A-A54D-47D52AA346C4}"/>
            </c:ext>
          </c:extLst>
        </c:ser>
        <c:ser>
          <c:idx val="5"/>
          <c:order val="5"/>
          <c:tx>
            <c:strRef>
              <c:f>'8.10'!$A$15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('8.10'!$B$15,'8.10'!$D$15,'8.10'!$F$15)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C5-4F4A-A54D-47D52AA346C4}"/>
            </c:ext>
          </c:extLst>
        </c:ser>
        <c:ser>
          <c:idx val="6"/>
          <c:order val="6"/>
          <c:tx>
            <c:strRef>
              <c:f>'8.10'!$A$16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('8.10'!$B$16,'8.10'!$D$16,'8.10'!$F$16)</c:f>
              <c:numCache>
                <c:formatCode>#\ ##0.0</c:formatCode>
                <c:ptCount val="3"/>
                <c:pt idx="0">
                  <c:v>549399.44299999997</c:v>
                </c:pt>
                <c:pt idx="1">
                  <c:v>495876.23699999996</c:v>
                </c:pt>
                <c:pt idx="2">
                  <c:v>362101.72899999999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C5-4F4A-A54D-47D52AA346C4}"/>
            </c:ext>
          </c:extLst>
        </c:ser>
        <c:ser>
          <c:idx val="7"/>
          <c:order val="7"/>
          <c:tx>
            <c:strRef>
              <c:f>'8.10'!$A$17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('8.10'!$B$17,'8.10'!$D$17,'8.10'!$F$17)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C5-4F4A-A54D-47D52AA346C4}"/>
            </c:ext>
          </c:extLst>
        </c:ser>
        <c:ser>
          <c:idx val="8"/>
          <c:order val="8"/>
          <c:tx>
            <c:strRef>
              <c:f>'8.10'!$A$18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('8.10'!$B$18,'8.10'!$D$18,'8.10'!$F$18)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C5-4F4A-A54D-47D52AA346C4}"/>
            </c:ext>
          </c:extLst>
        </c:ser>
        <c:ser>
          <c:idx val="9"/>
          <c:order val="9"/>
          <c:tx>
            <c:strRef>
              <c:f>'8.10'!$A$19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('8.10'!$B$19,'8.10'!$D$19,'8.10'!$F$19)</c:f>
              <c:numCache>
                <c:formatCode>#\ ##0.0</c:formatCode>
                <c:ptCount val="3"/>
                <c:pt idx="0">
                  <c:v>2363</c:v>
                </c:pt>
                <c:pt idx="1">
                  <c:v>2569</c:v>
                </c:pt>
                <c:pt idx="2">
                  <c:v>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CC5-4F4A-A54D-47D52AA346C4}"/>
            </c:ext>
          </c:extLst>
        </c:ser>
        <c:ser>
          <c:idx val="10"/>
          <c:order val="10"/>
          <c:tx>
            <c:strRef>
              <c:f>'8.10'!$A$20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('8.10'!$B$20,'8.10'!$D$20,'8.10'!$F$20)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C5-4F4A-A54D-47D52AA346C4}"/>
            </c:ext>
          </c:extLst>
        </c:ser>
        <c:ser>
          <c:idx val="11"/>
          <c:order val="11"/>
          <c:tx>
            <c:strRef>
              <c:f>'8.10'!$A$21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('8.10'!$B$21,'8.10'!$D$21,'8.10'!$F$21)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CC5-4F4A-A54D-47D52AA346C4}"/>
            </c:ext>
          </c:extLst>
        </c:ser>
        <c:ser>
          <c:idx val="12"/>
          <c:order val="12"/>
          <c:tx>
            <c:strRef>
              <c:f>'8.10'!$A$22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('8.10'!$B$22,'8.10'!$D$22,'8.10'!$F$22)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C5-4F4A-A54D-47D52AA346C4}"/>
            </c:ext>
          </c:extLst>
        </c:ser>
        <c:ser>
          <c:idx val="13"/>
          <c:order val="13"/>
          <c:tx>
            <c:strRef>
              <c:f>'8.10'!$A$23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('8.10'!$B$23,'8.10'!$D$23,'8.10'!$F$23)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CC5-4F4A-A54D-47D52AA346C4}"/>
            </c:ext>
          </c:extLst>
        </c:ser>
        <c:ser>
          <c:idx val="14"/>
          <c:order val="14"/>
          <c:tx>
            <c:strRef>
              <c:f>'8.10'!$A$24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('8.10'!$B$24,'8.10'!$D$24,'8.10'!$F$24)</c:f>
              <c:numCache>
                <c:formatCode>#\ ##0.0</c:formatCode>
                <c:ptCount val="3"/>
                <c:pt idx="0">
                  <c:v>38.543999999999997</c:v>
                </c:pt>
                <c:pt idx="1">
                  <c:v>31.306000000000001</c:v>
                </c:pt>
                <c:pt idx="2">
                  <c:v>31.212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CC5-4F4A-A54D-47D52AA346C4}"/>
            </c:ext>
          </c:extLst>
        </c:ser>
        <c:ser>
          <c:idx val="15"/>
          <c:order val="15"/>
          <c:tx>
            <c:strRef>
              <c:f>'8.10'!$A$25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'8.10'!$C$38:$E$38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('8.10'!$B$25,'8.10'!$D$25,'8.10'!$F$25)</c:f>
              <c:numCache>
                <c:formatCode>#\ ##0.0</c:formatCode>
                <c:ptCount val="3"/>
                <c:pt idx="0">
                  <c:v>55067.847000000002</c:v>
                </c:pt>
                <c:pt idx="1">
                  <c:v>48564.222999999998</c:v>
                </c:pt>
                <c:pt idx="2">
                  <c:v>39629.47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CC5-4F4A-A54D-47D52AA34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8781056"/>
        <c:axId val="288782592"/>
      </c:barChart>
      <c:catAx>
        <c:axId val="28878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8782592"/>
        <c:crosses val="autoZero"/>
        <c:auto val="1"/>
        <c:lblAlgn val="ctr"/>
        <c:lblOffset val="100"/>
        <c:noMultiLvlLbl val="0"/>
      </c:catAx>
      <c:valAx>
        <c:axId val="288782592"/>
        <c:scaling>
          <c:orientation val="minMax"/>
          <c:max val="7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8781056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10CE-4878-9BBB-E2DE627D7D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10CE-4878-9BBB-E2DE627D7D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10CE-4878-9BBB-E2DE627D7D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10CE-4878-9BBB-E2DE627D7DA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10CE-4878-9BBB-E2DE627D7DA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10CE-4878-9BBB-E2DE627D7DA4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10CE-4878-9BBB-E2DE627D7DA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10CE-4878-9BBB-E2DE627D7DA4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10CE-4878-9BBB-E2DE627D7DA4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10CE-4878-9BBB-E2DE627D7D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10CE-4878-9BBB-E2DE627D7D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10CE-4878-9BBB-E2DE627D7D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10CE-4878-9BBB-E2DE627D7DA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10CE-4878-9BBB-E2DE627D7DA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10CE-4878-9BBB-E2DE627D7DA4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10CE-4878-9BBB-E2DE627D7DA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10CE-4878-9BBB-E2DE627D7DA4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10CE-4878-9BBB-E2DE627D7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Dodávky tepla v</a:t>
            </a:r>
            <a:r>
              <a:rPr lang="en-US" sz="1000">
                <a:solidFill>
                  <a:schemeClr val="accent1"/>
                </a:solidFill>
              </a:rPr>
              <a:t> krajích ČR</a:t>
            </a:r>
            <a:r>
              <a:rPr lang="cs-CZ" sz="1000">
                <a:solidFill>
                  <a:schemeClr val="accent1"/>
                </a:solidFill>
              </a:rPr>
              <a:t> </a:t>
            </a:r>
            <a:r>
              <a:rPr lang="en-US" sz="1000">
                <a:solidFill>
                  <a:schemeClr val="accent1"/>
                </a:solidFill>
              </a:rPr>
              <a:t>(</a:t>
            </a:r>
            <a:r>
              <a:rPr lang="cs-CZ" sz="1000">
                <a:solidFill>
                  <a:schemeClr val="accent1"/>
                </a:solidFill>
              </a:rPr>
              <a:t>TJ</a:t>
            </a:r>
            <a:r>
              <a:rPr lang="en-US" sz="1000">
                <a:solidFill>
                  <a:schemeClr val="accent1"/>
                </a:solidFill>
              </a:rPr>
              <a:t>)</a:t>
            </a:r>
          </a:p>
        </c:rich>
      </c:tx>
      <c:layout>
        <c:manualLayout>
          <c:xMode val="edge"/>
          <c:yMode val="edge"/>
          <c:x val="1.6942894925858127E-3"/>
          <c:y val="2.4028834601521828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8357197038349743E-2"/>
          <c:y val="0.11692046203475667"/>
          <c:w val="0.88754220620120694"/>
          <c:h val="0.795053907208335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'5.2'!$A$7</c:f>
              <c:strCache>
                <c:ptCount val="1"/>
                <c:pt idx="0">
                  <c:v>Hlavní město Praha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'5.2'!$B$7:$M$7</c:f>
              <c:numCache>
                <c:formatCode>#\ ##0.0</c:formatCode>
                <c:ptCount val="12"/>
                <c:pt idx="0">
                  <c:v>523.52871899999991</c:v>
                </c:pt>
                <c:pt idx="1">
                  <c:v>491.35251699999992</c:v>
                </c:pt>
                <c:pt idx="2">
                  <c:v>389.13341500000001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6-47C3-BB64-4A2AA1CEB551}"/>
            </c:ext>
          </c:extLst>
        </c:ser>
        <c:ser>
          <c:idx val="1"/>
          <c:order val="1"/>
          <c:tx>
            <c:strRef>
              <c:f>'5.2'!$A$8</c:f>
              <c:strCache>
                <c:ptCount val="1"/>
                <c:pt idx="0">
                  <c:v>Jihočeský kraj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'5.2'!$B$8:$M$8</c:f>
              <c:numCache>
                <c:formatCode>#\ ##0.0</c:formatCode>
                <c:ptCount val="12"/>
                <c:pt idx="0">
                  <c:v>640.60401499999978</c:v>
                </c:pt>
                <c:pt idx="1">
                  <c:v>572.78641199999993</c:v>
                </c:pt>
                <c:pt idx="2">
                  <c:v>456.67979499999996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66-47C3-BB64-4A2AA1CEB551}"/>
            </c:ext>
          </c:extLst>
        </c:ser>
        <c:ser>
          <c:idx val="2"/>
          <c:order val="2"/>
          <c:tx>
            <c:strRef>
              <c:f>'5.2'!$A$9</c:f>
              <c:strCache>
                <c:ptCount val="1"/>
                <c:pt idx="0">
                  <c:v>Jihomoravský kraj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'5.2'!$B$9:$M$9</c:f>
              <c:numCache>
                <c:formatCode>#\ ##0.0</c:formatCode>
                <c:ptCount val="12"/>
                <c:pt idx="0">
                  <c:v>794.87580000000037</c:v>
                </c:pt>
                <c:pt idx="1">
                  <c:v>703.05548099999976</c:v>
                </c:pt>
                <c:pt idx="2">
                  <c:v>503.8352890000001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66-47C3-BB64-4A2AA1CEB551}"/>
            </c:ext>
          </c:extLst>
        </c:ser>
        <c:ser>
          <c:idx val="3"/>
          <c:order val="3"/>
          <c:tx>
            <c:strRef>
              <c:f>'5.2'!$A$10</c:f>
              <c:strCache>
                <c:ptCount val="1"/>
                <c:pt idx="0">
                  <c:v>Karlovarský kraj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'5.2'!$B$10:$M$10</c:f>
              <c:numCache>
                <c:formatCode>#\ ##0.0</c:formatCode>
                <c:ptCount val="12"/>
                <c:pt idx="0">
                  <c:v>465.5762499999999</c:v>
                </c:pt>
                <c:pt idx="1">
                  <c:v>430.26862399999993</c:v>
                </c:pt>
                <c:pt idx="2">
                  <c:v>348.58023699999995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66-47C3-BB64-4A2AA1CEB551}"/>
            </c:ext>
          </c:extLst>
        </c:ser>
        <c:ser>
          <c:idx val="4"/>
          <c:order val="4"/>
          <c:tx>
            <c:strRef>
              <c:f>'5.2'!$A$11</c:f>
              <c:strCache>
                <c:ptCount val="1"/>
                <c:pt idx="0">
                  <c:v>Kraj Vysočina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'5.2'!$B$11:$M$11</c:f>
              <c:numCache>
                <c:formatCode>#\ ##0.0</c:formatCode>
                <c:ptCount val="12"/>
                <c:pt idx="0">
                  <c:v>242.25321599999995</c:v>
                </c:pt>
                <c:pt idx="1">
                  <c:v>215.99745299999998</c:v>
                </c:pt>
                <c:pt idx="2">
                  <c:v>167.20452200000005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66-47C3-BB64-4A2AA1CEB551}"/>
            </c:ext>
          </c:extLst>
        </c:ser>
        <c:ser>
          <c:idx val="5"/>
          <c:order val="5"/>
          <c:tx>
            <c:strRef>
              <c:f>'5.2'!$A$12</c:f>
              <c:strCache>
                <c:ptCount val="1"/>
                <c:pt idx="0">
                  <c:v>Královéhradecký kraj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'5.2'!$B$12:$M$12</c:f>
              <c:numCache>
                <c:formatCode>#\ ##0.0</c:formatCode>
                <c:ptCount val="12"/>
                <c:pt idx="0">
                  <c:v>387.31686700000012</c:v>
                </c:pt>
                <c:pt idx="1">
                  <c:v>352.17864899999995</c:v>
                </c:pt>
                <c:pt idx="2">
                  <c:v>294.86425700000001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66-47C3-BB64-4A2AA1CEB551}"/>
            </c:ext>
          </c:extLst>
        </c:ser>
        <c:ser>
          <c:idx val="6"/>
          <c:order val="6"/>
          <c:tx>
            <c:strRef>
              <c:f>'5.2'!$A$13</c:f>
              <c:strCache>
                <c:ptCount val="1"/>
                <c:pt idx="0">
                  <c:v>Liberecký kraj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'5.2'!$B$13:$M$13</c:f>
              <c:numCache>
                <c:formatCode>#\ ##0.0</c:formatCode>
                <c:ptCount val="12"/>
                <c:pt idx="0">
                  <c:v>283.366488</c:v>
                </c:pt>
                <c:pt idx="1">
                  <c:v>257.32233099999991</c:v>
                </c:pt>
                <c:pt idx="2">
                  <c:v>201.42137499999998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66-47C3-BB64-4A2AA1CEB551}"/>
            </c:ext>
          </c:extLst>
        </c:ser>
        <c:ser>
          <c:idx val="7"/>
          <c:order val="7"/>
          <c:tx>
            <c:strRef>
              <c:f>'5.2'!$A$14</c:f>
              <c:strCache>
                <c:ptCount val="1"/>
                <c:pt idx="0">
                  <c:v>Moravskoslezský kraj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'5.2'!$B$14:$M$14</c:f>
              <c:numCache>
                <c:formatCode>#\ ##0.0</c:formatCode>
                <c:ptCount val="12"/>
                <c:pt idx="0">
                  <c:v>1601.1247320000007</c:v>
                </c:pt>
                <c:pt idx="1">
                  <c:v>1484.1335959999997</c:v>
                </c:pt>
                <c:pt idx="2">
                  <c:v>1123.742947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66-47C3-BB64-4A2AA1CEB551}"/>
            </c:ext>
          </c:extLst>
        </c:ser>
        <c:ser>
          <c:idx val="8"/>
          <c:order val="8"/>
          <c:tx>
            <c:strRef>
              <c:f>'5.2'!$A$15</c:f>
              <c:strCache>
                <c:ptCount val="1"/>
                <c:pt idx="0">
                  <c:v>Olomoucký kraj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'5.2'!$B$15:$M$15</c:f>
              <c:numCache>
                <c:formatCode>#\ ##0.0</c:formatCode>
                <c:ptCount val="12"/>
                <c:pt idx="0">
                  <c:v>470.40461600000015</c:v>
                </c:pt>
                <c:pt idx="1">
                  <c:v>422.19776100000013</c:v>
                </c:pt>
                <c:pt idx="2">
                  <c:v>322.59840100000019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66-47C3-BB64-4A2AA1CEB551}"/>
            </c:ext>
          </c:extLst>
        </c:ser>
        <c:ser>
          <c:idx val="9"/>
          <c:order val="9"/>
          <c:tx>
            <c:strRef>
              <c:f>'5.2'!$A$16</c:f>
              <c:strCache>
                <c:ptCount val="1"/>
                <c:pt idx="0">
                  <c:v>Pardubický kraj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'5.2'!$B$16:$M$16</c:f>
              <c:numCache>
                <c:formatCode>#\ ##0.0</c:formatCode>
                <c:ptCount val="12"/>
                <c:pt idx="0">
                  <c:v>624.70113800000001</c:v>
                </c:pt>
                <c:pt idx="1">
                  <c:v>563.91127200000005</c:v>
                </c:pt>
                <c:pt idx="2">
                  <c:v>419.85130199999998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D66-47C3-BB64-4A2AA1CEB551}"/>
            </c:ext>
          </c:extLst>
        </c:ser>
        <c:ser>
          <c:idx val="10"/>
          <c:order val="10"/>
          <c:tx>
            <c:strRef>
              <c:f>'5.2'!$A$17</c:f>
              <c:strCache>
                <c:ptCount val="1"/>
                <c:pt idx="0">
                  <c:v>Plzeňský kraj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'5.2'!$B$17:$M$17</c:f>
              <c:numCache>
                <c:formatCode>#\ ##0.0</c:formatCode>
                <c:ptCount val="12"/>
                <c:pt idx="0">
                  <c:v>619.76153000000045</c:v>
                </c:pt>
                <c:pt idx="1">
                  <c:v>565.44886399999996</c:v>
                </c:pt>
                <c:pt idx="2">
                  <c:v>436.27126400000009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66-47C3-BB64-4A2AA1CEB551}"/>
            </c:ext>
          </c:extLst>
        </c:ser>
        <c:ser>
          <c:idx val="11"/>
          <c:order val="11"/>
          <c:tx>
            <c:strRef>
              <c:f>'5.2'!$A$18</c:f>
              <c:strCache>
                <c:ptCount val="1"/>
                <c:pt idx="0">
                  <c:v>Středočeský kraj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'5.2'!$B$18:$M$18</c:f>
              <c:numCache>
                <c:formatCode>#\ ##0.0</c:formatCode>
                <c:ptCount val="12"/>
                <c:pt idx="0">
                  <c:v>2643.4628629999997</c:v>
                </c:pt>
                <c:pt idx="1">
                  <c:v>2441.9663850000002</c:v>
                </c:pt>
                <c:pt idx="2">
                  <c:v>2019.3519699999993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D66-47C3-BB64-4A2AA1CEB551}"/>
            </c:ext>
          </c:extLst>
        </c:ser>
        <c:ser>
          <c:idx val="12"/>
          <c:order val="12"/>
          <c:tx>
            <c:strRef>
              <c:f>'5.2'!$A$19</c:f>
              <c:strCache>
                <c:ptCount val="1"/>
                <c:pt idx="0">
                  <c:v>Ústecký kraj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val>
            <c:numRef>
              <c:f>'5.2'!$B$19:$M$19</c:f>
              <c:numCache>
                <c:formatCode>#\ ##0.0</c:formatCode>
                <c:ptCount val="12"/>
                <c:pt idx="0">
                  <c:v>1508.2810020000002</c:v>
                </c:pt>
                <c:pt idx="1">
                  <c:v>1395.7298189999999</c:v>
                </c:pt>
                <c:pt idx="2">
                  <c:v>1187.1673770000002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D66-47C3-BB64-4A2AA1CEB551}"/>
            </c:ext>
          </c:extLst>
        </c:ser>
        <c:ser>
          <c:idx val="13"/>
          <c:order val="13"/>
          <c:tx>
            <c:strRef>
              <c:f>'5.2'!$A$20</c:f>
              <c:strCache>
                <c:ptCount val="1"/>
                <c:pt idx="0">
                  <c:v>Zlínský kraj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'5.2'!$B$20:$M$20</c:f>
              <c:numCache>
                <c:formatCode>#\ ##0.0</c:formatCode>
                <c:ptCount val="12"/>
                <c:pt idx="0">
                  <c:v>455.1115989999999</c:v>
                </c:pt>
                <c:pt idx="1">
                  <c:v>429.40011700000002</c:v>
                </c:pt>
                <c:pt idx="2">
                  <c:v>331.54247999999995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D66-47C3-BB64-4A2AA1CEB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6155136"/>
        <c:axId val="222036352"/>
      </c:barChart>
      <c:catAx>
        <c:axId val="2261551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2036352"/>
        <c:crosses val="autoZero"/>
        <c:auto val="1"/>
        <c:lblAlgn val="ctr"/>
        <c:lblOffset val="100"/>
        <c:noMultiLvlLbl val="0"/>
      </c:catAx>
      <c:valAx>
        <c:axId val="222036352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6155136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3B79-4CA2-89B6-E3E51F03F132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3B79-4CA2-89B6-E3E51F03F132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3B79-4CA2-89B6-E3E51F03F132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3B79-4CA2-89B6-E3E51F03F132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3B79-4CA2-89B6-E3E51F03F132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3B79-4CA2-89B6-E3E51F03F132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3B79-4CA2-89B6-E3E51F03F132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3B79-4CA2-89B6-E3E51F03F132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3B79-4CA2-89B6-E3E51F03F132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3B79-4CA2-89B6-E3E51F03F132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3B79-4CA2-89B6-E3E51F03F132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3B79-4CA2-89B6-E3E51F03F132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3B79-4CA2-89B6-E3E51F03F132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3B79-4CA2-89B6-E3E51F03F132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3B79-4CA2-89B6-E3E51F03F132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3B79-4CA2-89B6-E3E51F03F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1.4220466622386831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2330476776411051E-2"/>
          <c:y val="0.25074902829200774"/>
          <c:w val="0.62603580707049966"/>
          <c:h val="0.584251156733399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'8.11'!$A$27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('8.11'!$B$27,'8.11'!$D$27,'8.11'!$F$27)</c:f>
              <c:numCache>
                <c:formatCode>#\ ##0.0</c:formatCode>
                <c:ptCount val="3"/>
                <c:pt idx="0">
                  <c:v>77183.319999999992</c:v>
                </c:pt>
                <c:pt idx="1">
                  <c:v>74508.162000000026</c:v>
                </c:pt>
                <c:pt idx="2">
                  <c:v>53980.246999999996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6-4D23-96EC-F6F7E8DB4875}"/>
            </c:ext>
          </c:extLst>
        </c:ser>
        <c:ser>
          <c:idx val="1"/>
          <c:order val="1"/>
          <c:tx>
            <c:strRef>
              <c:f>'8.11'!$A$28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('8.11'!$B$28,'8.11'!$D$28,'8.11'!$F$28)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C6-4D23-96EC-F6F7E8DB4875}"/>
            </c:ext>
          </c:extLst>
        </c:ser>
        <c:ser>
          <c:idx val="2"/>
          <c:order val="2"/>
          <c:tx>
            <c:strRef>
              <c:f>'8.11'!$A$29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('8.11'!$B$29,'8.11'!$D$29,'8.11'!$F$29)</c:f>
              <c:numCache>
                <c:formatCode>#\ ##0.0</c:formatCode>
                <c:ptCount val="3"/>
                <c:pt idx="0">
                  <c:v>4728.71</c:v>
                </c:pt>
                <c:pt idx="1">
                  <c:v>3978.12</c:v>
                </c:pt>
                <c:pt idx="2">
                  <c:v>3245.4300000000003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C6-4D23-96EC-F6F7E8DB4875}"/>
            </c:ext>
          </c:extLst>
        </c:ser>
        <c:ser>
          <c:idx val="3"/>
          <c:order val="3"/>
          <c:tx>
            <c:strRef>
              <c:f>'8.11'!$A$30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('8.11'!$B$30,'8.11'!$D$30,'8.11'!$F$30)</c:f>
              <c:numCache>
                <c:formatCode>#\ ##0.0</c:formatCode>
                <c:ptCount val="3"/>
                <c:pt idx="0">
                  <c:v>660.86</c:v>
                </c:pt>
                <c:pt idx="1">
                  <c:v>618.96100000000001</c:v>
                </c:pt>
                <c:pt idx="2">
                  <c:v>441.67899999999997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C6-4D23-96EC-F6F7E8DB4875}"/>
            </c:ext>
          </c:extLst>
        </c:ser>
        <c:ser>
          <c:idx val="4"/>
          <c:order val="4"/>
          <c:tx>
            <c:strRef>
              <c:f>'8.11'!$A$31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('8.11'!$B$31,'8.11'!$D$31,'8.11'!$F$31)</c:f>
              <c:numCache>
                <c:formatCode>#\ ##0.0</c:formatCode>
                <c:ptCount val="3"/>
                <c:pt idx="0">
                  <c:v>8369.7610000000004</c:v>
                </c:pt>
                <c:pt idx="1">
                  <c:v>6965.5639999999994</c:v>
                </c:pt>
                <c:pt idx="2">
                  <c:v>6766.9059999999999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C6-4D23-96EC-F6F7E8DB4875}"/>
            </c:ext>
          </c:extLst>
        </c:ser>
        <c:ser>
          <c:idx val="5"/>
          <c:order val="5"/>
          <c:tx>
            <c:strRef>
              <c:f>'8.11'!$A$32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('8.11'!$B$32,'8.11'!$D$32,'8.11'!$F$32)</c:f>
              <c:numCache>
                <c:formatCode>#\ ##0.0</c:formatCode>
                <c:ptCount val="3"/>
                <c:pt idx="0">
                  <c:v>282215.73100000003</c:v>
                </c:pt>
                <c:pt idx="1">
                  <c:v>241847.69199999998</c:v>
                </c:pt>
                <c:pt idx="2">
                  <c:v>189774.71200000003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C6-4D23-96EC-F6F7E8DB4875}"/>
            </c:ext>
          </c:extLst>
        </c:ser>
        <c:ser>
          <c:idx val="6"/>
          <c:order val="6"/>
          <c:tx>
            <c:strRef>
              <c:f>'8.11'!$A$33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('8.11'!$B$33,'8.11'!$D$33,'8.11'!$F$33)</c:f>
              <c:numCache>
                <c:formatCode>#\ ##0.0</c:formatCode>
                <c:ptCount val="3"/>
                <c:pt idx="0">
                  <c:v>142547.63199999998</c:v>
                </c:pt>
                <c:pt idx="1">
                  <c:v>191025.36100000003</c:v>
                </c:pt>
                <c:pt idx="2">
                  <c:v>138956.65900000001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C6-4D23-96EC-F6F7E8DB4875}"/>
            </c:ext>
          </c:extLst>
        </c:ser>
        <c:ser>
          <c:idx val="7"/>
          <c:order val="7"/>
          <c:tx>
            <c:strRef>
              <c:f>'8.11'!$A$34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('8.11'!$B$34,'8.11'!$D$34,'8.11'!$F$34)</c:f>
              <c:numCache>
                <c:formatCode>#\ ##0.0</c:formatCode>
                <c:ptCount val="3"/>
                <c:pt idx="0">
                  <c:v>1963.1</c:v>
                </c:pt>
                <c:pt idx="1">
                  <c:v>1323.7</c:v>
                </c:pt>
                <c:pt idx="2">
                  <c:v>942.7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C6-4D23-96EC-F6F7E8DB4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756672"/>
        <c:axId val="289758208"/>
      </c:barChart>
      <c:catAx>
        <c:axId val="28975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758208"/>
        <c:crosses val="autoZero"/>
        <c:auto val="1"/>
        <c:lblAlgn val="ctr"/>
        <c:lblOffset val="100"/>
        <c:noMultiLvlLbl val="0"/>
      </c:catAx>
      <c:valAx>
        <c:axId val="289758208"/>
        <c:scaling>
          <c:orientation val="minMax"/>
          <c:max val="7000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756672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'8.11'!$A$38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'8.11'!$B$38</c:f>
              <c:numCache>
                <c:formatCode>0.0%</c:formatCode>
                <c:ptCount val="1"/>
                <c:pt idx="0">
                  <c:v>2.674517113913923E-2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D-45A2-930A-B491FF02B4EE}"/>
            </c:ext>
          </c:extLst>
        </c:ser>
        <c:ser>
          <c:idx val="1"/>
          <c:order val="1"/>
          <c:tx>
            <c:strRef>
              <c:f>'8.11'!$A$39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'8.11'!$B$39</c:f>
              <c:numCache>
                <c:formatCode>0.0%</c:formatCode>
                <c:ptCount val="1"/>
                <c:pt idx="0">
                  <c:v>4.551638811233516E-2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AD-45A2-930A-B491FF02B4EE}"/>
            </c:ext>
          </c:extLst>
        </c:ser>
        <c:ser>
          <c:idx val="2"/>
          <c:order val="2"/>
          <c:tx>
            <c:strRef>
              <c:f>'8.11'!$A$40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'8.11'!$B$40</c:f>
              <c:numCache>
                <c:formatCode>0.0%</c:formatCode>
                <c:ptCount val="1"/>
                <c:pt idx="0">
                  <c:v>5.4433398358563888E-2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AD-45A2-930A-B491FF02B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781248"/>
        <c:axId val="289782784"/>
      </c:barChart>
      <c:catAx>
        <c:axId val="2897812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9782784"/>
        <c:crosses val="autoZero"/>
        <c:auto val="1"/>
        <c:lblAlgn val="ctr"/>
        <c:lblOffset val="100"/>
        <c:noMultiLvlLbl val="0"/>
      </c:catAx>
      <c:valAx>
        <c:axId val="289782784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9781248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"/>
          <c:y val="0.6972914081748588"/>
          <c:w val="0.6452966372460005"/>
          <c:h val="0.2754579898175014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7.4349038268442654E-4"/>
          <c:y val="1.3342614559817608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'8.11'!$A$10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('8.11'!$B$10,'8.11'!$D$10,'8.11'!$F$10)</c:f>
              <c:numCache>
                <c:formatCode>#\ ##0.0</c:formatCode>
                <c:ptCount val="3"/>
                <c:pt idx="0">
                  <c:v>130776.01700000002</c:v>
                </c:pt>
                <c:pt idx="1">
                  <c:v>110680.94700000001</c:v>
                </c:pt>
                <c:pt idx="2">
                  <c:v>122864.51299999999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0-4775-A6CD-6C2849BD7E8A}"/>
            </c:ext>
          </c:extLst>
        </c:ser>
        <c:ser>
          <c:idx val="1"/>
          <c:order val="1"/>
          <c:tx>
            <c:strRef>
              <c:f>'8.11'!$A$11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('8.11'!$B$11,'8.11'!$D$11,'8.11'!$F$11)</c:f>
              <c:numCache>
                <c:formatCode>#\ ##0.0</c:formatCode>
                <c:ptCount val="3"/>
                <c:pt idx="0">
                  <c:v>7331.2810000000009</c:v>
                </c:pt>
                <c:pt idx="1">
                  <c:v>6499.1639999999998</c:v>
                </c:pt>
                <c:pt idx="2">
                  <c:v>5991.0460000000003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30-4775-A6CD-6C2849BD7E8A}"/>
            </c:ext>
          </c:extLst>
        </c:ser>
        <c:ser>
          <c:idx val="2"/>
          <c:order val="2"/>
          <c:tx>
            <c:strRef>
              <c:f>'8.11'!$A$12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('8.11'!$B$12,'8.11'!$D$12,'8.11'!$F$12)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30-4775-A6CD-6C2849BD7E8A}"/>
            </c:ext>
          </c:extLst>
        </c:ser>
        <c:ser>
          <c:idx val="3"/>
          <c:order val="3"/>
          <c:tx>
            <c:strRef>
              <c:f>'8.11'!$A$13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('8.11'!$B$13,'8.11'!$D$13,'8.11'!$F$13)</c:f>
              <c:numCache>
                <c:formatCode>#\ ##0.0</c:formatCode>
                <c:ptCount val="3"/>
                <c:pt idx="0">
                  <c:v>236.56</c:v>
                </c:pt>
                <c:pt idx="1">
                  <c:v>221.66</c:v>
                </c:pt>
                <c:pt idx="2">
                  <c:v>239.53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30-4775-A6CD-6C2849BD7E8A}"/>
            </c:ext>
          </c:extLst>
        </c:ser>
        <c:ser>
          <c:idx val="4"/>
          <c:order val="4"/>
          <c:tx>
            <c:strRef>
              <c:f>'8.11'!$A$14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('8.11'!$B$14,'8.11'!$D$14,'8.11'!$F$14)</c:f>
              <c:numCache>
                <c:formatCode>#\ ##0.0</c:formatCode>
                <c:ptCount val="3"/>
                <c:pt idx="0">
                  <c:v>156</c:v>
                </c:pt>
                <c:pt idx="1">
                  <c:v>138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30-4775-A6CD-6C2849BD7E8A}"/>
            </c:ext>
          </c:extLst>
        </c:ser>
        <c:ser>
          <c:idx val="5"/>
          <c:order val="5"/>
          <c:tx>
            <c:strRef>
              <c:f>'8.11'!$A$15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('8.11'!$B$15,'8.11'!$D$15,'8.11'!$F$15)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30-4775-A6CD-6C2849BD7E8A}"/>
            </c:ext>
          </c:extLst>
        </c:ser>
        <c:ser>
          <c:idx val="6"/>
          <c:order val="6"/>
          <c:tx>
            <c:strRef>
              <c:f>'8.11'!$A$16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('8.11'!$B$16,'8.11'!$D$16,'8.11'!$F$16)</c:f>
              <c:numCache>
                <c:formatCode>#\ ##0.0</c:formatCode>
                <c:ptCount val="3"/>
                <c:pt idx="0">
                  <c:v>366114.22700000001</c:v>
                </c:pt>
                <c:pt idx="1">
                  <c:v>346402.98699999996</c:v>
                </c:pt>
                <c:pt idx="2">
                  <c:v>215238.52100000001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30-4775-A6CD-6C2849BD7E8A}"/>
            </c:ext>
          </c:extLst>
        </c:ser>
        <c:ser>
          <c:idx val="7"/>
          <c:order val="7"/>
          <c:tx>
            <c:strRef>
              <c:f>'8.11'!$A$17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('8.11'!$B$17,'8.11'!$D$17,'8.11'!$F$17)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30-4775-A6CD-6C2849BD7E8A}"/>
            </c:ext>
          </c:extLst>
        </c:ser>
        <c:ser>
          <c:idx val="8"/>
          <c:order val="8"/>
          <c:tx>
            <c:strRef>
              <c:f>'8.11'!$A$18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('8.11'!$B$18,'8.11'!$D$18,'8.11'!$F$18)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30-4775-A6CD-6C2849BD7E8A}"/>
            </c:ext>
          </c:extLst>
        </c:ser>
        <c:ser>
          <c:idx val="9"/>
          <c:order val="9"/>
          <c:tx>
            <c:strRef>
              <c:f>'8.11'!$A$19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('8.11'!$B$19,'8.11'!$D$19,'8.11'!$F$19)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530-4775-A6CD-6C2849BD7E8A}"/>
            </c:ext>
          </c:extLst>
        </c:ser>
        <c:ser>
          <c:idx val="10"/>
          <c:order val="10"/>
          <c:tx>
            <c:strRef>
              <c:f>'8.11'!$A$20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('8.11'!$B$20,'8.11'!$D$20,'8.11'!$F$20)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530-4775-A6CD-6C2849BD7E8A}"/>
            </c:ext>
          </c:extLst>
        </c:ser>
        <c:ser>
          <c:idx val="11"/>
          <c:order val="11"/>
          <c:tx>
            <c:strRef>
              <c:f>'8.11'!$A$21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('8.11'!$B$21,'8.11'!$D$21,'8.11'!$F$21)</c:f>
              <c:numCache>
                <c:formatCode>#\ ##0.0</c:formatCode>
                <c:ptCount val="3"/>
                <c:pt idx="0">
                  <c:v>26092.865000000002</c:v>
                </c:pt>
                <c:pt idx="1">
                  <c:v>18758.844000000001</c:v>
                </c:pt>
                <c:pt idx="2">
                  <c:v>29291.24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30-4775-A6CD-6C2849BD7E8A}"/>
            </c:ext>
          </c:extLst>
        </c:ser>
        <c:ser>
          <c:idx val="12"/>
          <c:order val="12"/>
          <c:tx>
            <c:strRef>
              <c:f>'8.11'!$A$22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('8.11'!$B$22,'8.11'!$D$22,'8.11'!$F$22)</c:f>
              <c:numCache>
                <c:formatCode>#\ ##0.0</c:formatCode>
                <c:ptCount val="3"/>
                <c:pt idx="0">
                  <c:v>70</c:v>
                </c:pt>
                <c:pt idx="1">
                  <c:v>9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30-4775-A6CD-6C2849BD7E8A}"/>
            </c:ext>
          </c:extLst>
        </c:ser>
        <c:ser>
          <c:idx val="13"/>
          <c:order val="13"/>
          <c:tx>
            <c:strRef>
              <c:f>'8.11'!$A$23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('8.11'!$B$23,'8.11'!$D$23,'8.11'!$F$23)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530-4775-A6CD-6C2849BD7E8A}"/>
            </c:ext>
          </c:extLst>
        </c:ser>
        <c:ser>
          <c:idx val="14"/>
          <c:order val="14"/>
          <c:tx>
            <c:strRef>
              <c:f>'8.11'!$A$24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('8.11'!$B$24,'8.11'!$D$24,'8.11'!$F$24)</c:f>
              <c:numCache>
                <c:formatCode>#\ ##0.0</c:formatCode>
                <c:ptCount val="3"/>
                <c:pt idx="0">
                  <c:v>169.13499999999999</c:v>
                </c:pt>
                <c:pt idx="1">
                  <c:v>47.155999999999999</c:v>
                </c:pt>
                <c:pt idx="2">
                  <c:v>106.76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530-4775-A6CD-6C2849BD7E8A}"/>
            </c:ext>
          </c:extLst>
        </c:ser>
        <c:ser>
          <c:idx val="15"/>
          <c:order val="15"/>
          <c:tx>
            <c:strRef>
              <c:f>'8.11'!$A$25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('8.11'!$B$25,'8.11'!$D$25,'8.11'!$F$25)</c:f>
              <c:numCache>
                <c:formatCode>#\ ##0.0</c:formatCode>
                <c:ptCount val="3"/>
                <c:pt idx="0">
                  <c:v>88815.445000000007</c:v>
                </c:pt>
                <c:pt idx="1">
                  <c:v>82691.106000000014</c:v>
                </c:pt>
                <c:pt idx="2">
                  <c:v>62412.653999999995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530-4775-A6CD-6C2849BD7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617408"/>
        <c:axId val="289618944"/>
      </c:barChart>
      <c:catAx>
        <c:axId val="28961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618944"/>
        <c:crosses val="autoZero"/>
        <c:auto val="1"/>
        <c:lblAlgn val="ctr"/>
        <c:lblOffset val="100"/>
        <c:noMultiLvlLbl val="0"/>
      </c:catAx>
      <c:valAx>
        <c:axId val="289618944"/>
        <c:scaling>
          <c:orientation val="minMax"/>
          <c:max val="7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617408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FC31-42C6-8F95-7606B71E6B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C31-42C6-8F95-7606B71E6B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C31-42C6-8F95-7606B71E6B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C31-42C6-8F95-7606B71E6BE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FC31-42C6-8F95-7606B71E6BE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FC31-42C6-8F95-7606B71E6BE5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FC31-42C6-8F95-7606B71E6BE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FC31-42C6-8F95-7606B71E6BE5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FC31-42C6-8F95-7606B71E6BE5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FC31-42C6-8F95-7606B71E6B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FC31-42C6-8F95-7606B71E6B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FC31-42C6-8F95-7606B71E6B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FC31-42C6-8F95-7606B71E6BE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FC31-42C6-8F95-7606B71E6BE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FC31-42C6-8F95-7606B71E6BE5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FC31-42C6-8F95-7606B71E6BE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FC31-42C6-8F95-7606B71E6BE5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FC31-42C6-8F95-7606B71E6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AE4-49DD-8DD0-BF2FD3347764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AE4-49DD-8DD0-BF2FD3347764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AE4-49DD-8DD0-BF2FD3347764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AE4-49DD-8DD0-BF2FD3347764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AE4-49DD-8DD0-BF2FD3347764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AE4-49DD-8DD0-BF2FD3347764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AE4-49DD-8DD0-BF2FD3347764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AE4-49DD-8DD0-BF2FD3347764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AE4-49DD-8DD0-BF2FD3347764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AE4-49DD-8DD0-BF2FD3347764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AE4-49DD-8DD0-BF2FD3347764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AE4-49DD-8DD0-BF2FD3347764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AE4-49DD-8DD0-BF2FD3347764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AE4-49DD-8DD0-BF2FD3347764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CAE4-49DD-8DD0-BF2FD3347764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CAE4-49DD-8DD0-BF2FD3347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1.095051511781730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999975598373637E-2"/>
          <c:y val="0.29248122646279789"/>
          <c:w val="0.58899387519178148"/>
          <c:h val="0.539426423186832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'8.12'!$A$28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('8.12'!$B$28,'8.12'!$D$28,'8.12'!$F$28)</c:f>
              <c:numCache>
                <c:formatCode>#\ ##0.0</c:formatCode>
                <c:ptCount val="3"/>
                <c:pt idx="0">
                  <c:v>498207.50300000003</c:v>
                </c:pt>
                <c:pt idx="1">
                  <c:v>479806.23700000002</c:v>
                </c:pt>
                <c:pt idx="2">
                  <c:v>437516.85099999997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DF-4AAF-B273-0CD73148B88E}"/>
            </c:ext>
          </c:extLst>
        </c:ser>
        <c:ser>
          <c:idx val="1"/>
          <c:order val="1"/>
          <c:tx>
            <c:strRef>
              <c:f>'8.12'!$A$29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('8.12'!$B$29,'8.12'!$D$29,'8.12'!$F$29)</c:f>
              <c:numCache>
                <c:formatCode>#\ ##0.0</c:formatCode>
                <c:ptCount val="3"/>
                <c:pt idx="0">
                  <c:v>2432.7740000000003</c:v>
                </c:pt>
                <c:pt idx="1">
                  <c:v>2300.3850000000002</c:v>
                </c:pt>
                <c:pt idx="2">
                  <c:v>1901.336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F-4AAF-B273-0CD73148B88E}"/>
            </c:ext>
          </c:extLst>
        </c:ser>
        <c:ser>
          <c:idx val="2"/>
          <c:order val="2"/>
          <c:tx>
            <c:strRef>
              <c:f>'8.12'!$A$30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('8.12'!$B$30,'8.12'!$D$30,'8.12'!$F$30)</c:f>
              <c:numCache>
                <c:formatCode>#\ ##0.0</c:formatCode>
                <c:ptCount val="3"/>
                <c:pt idx="0">
                  <c:v>3462.2</c:v>
                </c:pt>
                <c:pt idx="1">
                  <c:v>3297</c:v>
                </c:pt>
                <c:pt idx="2">
                  <c:v>2569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DF-4AAF-B273-0CD73148B88E}"/>
            </c:ext>
          </c:extLst>
        </c:ser>
        <c:ser>
          <c:idx val="3"/>
          <c:order val="3"/>
          <c:tx>
            <c:strRef>
              <c:f>'8.12'!$A$31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('8.12'!$B$31,'8.12'!$D$31,'8.12'!$F$31)</c:f>
              <c:numCache>
                <c:formatCode>#\ ##0.0</c:formatCode>
                <c:ptCount val="3"/>
                <c:pt idx="0">
                  <c:v>210.42000000000002</c:v>
                </c:pt>
                <c:pt idx="1">
                  <c:v>193.93</c:v>
                </c:pt>
                <c:pt idx="2">
                  <c:v>158.01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DF-4AAF-B273-0CD73148B88E}"/>
            </c:ext>
          </c:extLst>
        </c:ser>
        <c:ser>
          <c:idx val="4"/>
          <c:order val="4"/>
          <c:tx>
            <c:strRef>
              <c:f>'8.12'!$A$32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('8.12'!$B$32,'8.12'!$D$32,'8.12'!$F$32)</c:f>
              <c:numCache>
                <c:formatCode>#\ ##0.0</c:formatCode>
                <c:ptCount val="3"/>
                <c:pt idx="0">
                  <c:v>1349.6190000000001</c:v>
                </c:pt>
                <c:pt idx="1">
                  <c:v>1729.5050000000001</c:v>
                </c:pt>
                <c:pt idx="2">
                  <c:v>991.62400000000002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DF-4AAF-B273-0CD73148B88E}"/>
            </c:ext>
          </c:extLst>
        </c:ser>
        <c:ser>
          <c:idx val="5"/>
          <c:order val="5"/>
          <c:tx>
            <c:strRef>
              <c:f>'8.12'!$A$33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('8.12'!$B$33,'8.12'!$D$33,'8.12'!$F$33)</c:f>
              <c:numCache>
                <c:formatCode>#\ ##0.0</c:formatCode>
                <c:ptCount val="3"/>
                <c:pt idx="0">
                  <c:v>373509.81700000004</c:v>
                </c:pt>
                <c:pt idx="1">
                  <c:v>342030.99199999991</c:v>
                </c:pt>
                <c:pt idx="2">
                  <c:v>258370.30900000004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DF-4AAF-B273-0CD73148B88E}"/>
            </c:ext>
          </c:extLst>
        </c:ser>
        <c:ser>
          <c:idx val="6"/>
          <c:order val="6"/>
          <c:tx>
            <c:strRef>
              <c:f>'8.12'!$A$34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('8.12'!$B$34,'8.12'!$D$34,'8.12'!$F$34)</c:f>
              <c:numCache>
                <c:formatCode>#\ ##0.0</c:formatCode>
                <c:ptCount val="3"/>
                <c:pt idx="0">
                  <c:v>172368.47</c:v>
                </c:pt>
                <c:pt idx="1">
                  <c:v>155670.11199999999</c:v>
                </c:pt>
                <c:pt idx="2">
                  <c:v>120100.78600000004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DF-4AAF-B273-0CD73148B88E}"/>
            </c:ext>
          </c:extLst>
        </c:ser>
        <c:ser>
          <c:idx val="7"/>
          <c:order val="7"/>
          <c:tx>
            <c:strRef>
              <c:f>'8.12'!$A$35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('8.12'!$B$35,'8.12'!$D$35,'8.12'!$F$35)</c:f>
              <c:numCache>
                <c:formatCode>#\ ##0.0</c:formatCode>
                <c:ptCount val="3"/>
                <c:pt idx="0">
                  <c:v>2123.386</c:v>
                </c:pt>
                <c:pt idx="1">
                  <c:v>2717.7419999999997</c:v>
                </c:pt>
                <c:pt idx="2">
                  <c:v>2908.9480000000003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DF-4AAF-B273-0CD73148B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90162944"/>
        <c:axId val="290172928"/>
      </c:barChart>
      <c:catAx>
        <c:axId val="29016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172928"/>
        <c:crosses val="autoZero"/>
        <c:auto val="1"/>
        <c:lblAlgn val="ctr"/>
        <c:lblOffset val="100"/>
        <c:noMultiLvlLbl val="0"/>
      </c:catAx>
      <c:valAx>
        <c:axId val="290172928"/>
        <c:scaling>
          <c:orientation val="minMax"/>
          <c:max val="28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162944"/>
        <c:crosses val="autoZero"/>
        <c:crossBetween val="between"/>
        <c:majorUnit val="4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1553002128805394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'8.12'!$A$38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'8.12'!$B$38</c:f>
              <c:numCache>
                <c:formatCode>0.0%</c:formatCode>
                <c:ptCount val="1"/>
                <c:pt idx="0">
                  <c:v>0.1187407620957701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6-46C0-A91E-7D3667508618}"/>
            </c:ext>
          </c:extLst>
        </c:ser>
        <c:ser>
          <c:idx val="1"/>
          <c:order val="1"/>
          <c:tx>
            <c:strRef>
              <c:f>'8.12'!$A$39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'8.12'!$B$39</c:f>
              <c:numCache>
                <c:formatCode>0.0%</c:formatCode>
                <c:ptCount val="1"/>
                <c:pt idx="0">
                  <c:v>0.18325412981299333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36-46C0-A91E-7D3667508618}"/>
            </c:ext>
          </c:extLst>
        </c:ser>
        <c:ser>
          <c:idx val="2"/>
          <c:order val="2"/>
          <c:tx>
            <c:strRef>
              <c:f>'8.12'!$A$40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'8.12'!$B$40</c:f>
              <c:numCache>
                <c:formatCode>0.0%</c:formatCode>
                <c:ptCount val="1"/>
                <c:pt idx="0">
                  <c:v>0.23850864077417566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36-46C0-A91E-7D3667508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195712"/>
        <c:axId val="290209792"/>
      </c:barChart>
      <c:catAx>
        <c:axId val="2901957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90209792"/>
        <c:crosses val="autoZero"/>
        <c:auto val="1"/>
        <c:lblAlgn val="ctr"/>
        <c:lblOffset val="100"/>
        <c:noMultiLvlLbl val="0"/>
      </c:catAx>
      <c:valAx>
        <c:axId val="290209792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90195712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1.5162396231415507E-3"/>
          <c:y val="0.75512807259673831"/>
          <c:w val="0.64728171500523457"/>
          <c:h val="0.2448719274032616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3.2947773685037055E-3"/>
          <c:y val="0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'8.12'!$A$10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('8.12'!$B$10,'8.12'!$D$10,'8.12'!$F$10)</c:f>
              <c:numCache>
                <c:formatCode>#\ ##0.0</c:formatCode>
                <c:ptCount val="3"/>
                <c:pt idx="0">
                  <c:v>310888.96799999999</c:v>
                </c:pt>
                <c:pt idx="1">
                  <c:v>288717.43700000003</c:v>
                </c:pt>
                <c:pt idx="2">
                  <c:v>243482.04199999999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92-4281-A4C1-DC17004EBD29}"/>
            </c:ext>
          </c:extLst>
        </c:ser>
        <c:ser>
          <c:idx val="1"/>
          <c:order val="1"/>
          <c:tx>
            <c:strRef>
              <c:f>'8.12'!$A$11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('8.12'!$B$11,'8.12'!$D$11,'8.12'!$F$11)</c:f>
              <c:numCache>
                <c:formatCode>#\ ##0.0</c:formatCode>
                <c:ptCount val="3"/>
                <c:pt idx="0">
                  <c:v>4273.665</c:v>
                </c:pt>
                <c:pt idx="1">
                  <c:v>4365.4650000000001</c:v>
                </c:pt>
                <c:pt idx="2">
                  <c:v>3695.627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92-4281-A4C1-DC17004EBD29}"/>
            </c:ext>
          </c:extLst>
        </c:ser>
        <c:ser>
          <c:idx val="2"/>
          <c:order val="2"/>
          <c:tx>
            <c:strRef>
              <c:f>'8.12'!$A$12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('8.12'!$B$12,'8.12'!$D$12,'8.12'!$F$12)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92-4281-A4C1-DC17004EBD29}"/>
            </c:ext>
          </c:extLst>
        </c:ser>
        <c:ser>
          <c:idx val="3"/>
          <c:order val="3"/>
          <c:tx>
            <c:strRef>
              <c:f>'8.12'!$A$13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('8.12'!$B$13,'8.12'!$D$13,'8.12'!$F$13)</c:f>
              <c:numCache>
                <c:formatCode>#\ ##0.0</c:formatCode>
                <c:ptCount val="3"/>
                <c:pt idx="0">
                  <c:v>3156.6309999999999</c:v>
                </c:pt>
                <c:pt idx="1">
                  <c:v>1934.9949999999999</c:v>
                </c:pt>
                <c:pt idx="2">
                  <c:v>3335.2739999999999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92-4281-A4C1-DC17004EBD29}"/>
            </c:ext>
          </c:extLst>
        </c:ser>
        <c:ser>
          <c:idx val="4"/>
          <c:order val="4"/>
          <c:tx>
            <c:strRef>
              <c:f>'8.12'!$A$14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('8.12'!$B$14,'8.12'!$D$14,'8.12'!$F$14)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92-4281-A4C1-DC17004EBD29}"/>
            </c:ext>
          </c:extLst>
        </c:ser>
        <c:ser>
          <c:idx val="5"/>
          <c:order val="5"/>
          <c:tx>
            <c:strRef>
              <c:f>'8.12'!$A$15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('8.12'!$B$15,'8.12'!$D$15,'8.12'!$F$15)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92-4281-A4C1-DC17004EBD29}"/>
            </c:ext>
          </c:extLst>
        </c:ser>
        <c:ser>
          <c:idx val="6"/>
          <c:order val="6"/>
          <c:tx>
            <c:strRef>
              <c:f>'8.12'!$A$16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('8.12'!$B$16,'8.12'!$D$16,'8.12'!$F$16)</c:f>
              <c:numCache>
                <c:formatCode>#\ ##0.0</c:formatCode>
                <c:ptCount val="3"/>
                <c:pt idx="0">
                  <c:v>1706150.3649999998</c:v>
                </c:pt>
                <c:pt idx="1">
                  <c:v>1546296.8409999998</c:v>
                </c:pt>
                <c:pt idx="2">
                  <c:v>1204775.0089999998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92-4281-A4C1-DC17004EBD29}"/>
            </c:ext>
          </c:extLst>
        </c:ser>
        <c:ser>
          <c:idx val="7"/>
          <c:order val="7"/>
          <c:tx>
            <c:strRef>
              <c:f>'8.12'!$A$17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('8.12'!$B$17,'8.12'!$D$17,'8.12'!$F$17)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92-4281-A4C1-DC17004EBD29}"/>
            </c:ext>
          </c:extLst>
        </c:ser>
        <c:ser>
          <c:idx val="8"/>
          <c:order val="8"/>
          <c:tx>
            <c:strRef>
              <c:f>'8.12'!$A$18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('8.12'!$B$18,'8.12'!$D$18,'8.12'!$F$18)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D92-4281-A4C1-DC17004EBD29}"/>
            </c:ext>
          </c:extLst>
        </c:ser>
        <c:ser>
          <c:idx val="9"/>
          <c:order val="9"/>
          <c:tx>
            <c:strRef>
              <c:f>'8.12'!$A$19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('8.12'!$B$19,'8.12'!$D$19,'8.12'!$F$19)</c:f>
              <c:numCache>
                <c:formatCode>#\ ##0.0</c:formatCode>
                <c:ptCount val="3"/>
                <c:pt idx="0">
                  <c:v>58080</c:v>
                </c:pt>
                <c:pt idx="1">
                  <c:v>69687</c:v>
                </c:pt>
                <c:pt idx="2">
                  <c:v>68945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D92-4281-A4C1-DC17004EBD29}"/>
            </c:ext>
          </c:extLst>
        </c:ser>
        <c:ser>
          <c:idx val="10"/>
          <c:order val="10"/>
          <c:tx>
            <c:strRef>
              <c:f>'8.12'!$A$20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('8.12'!$B$20,'8.12'!$D$20,'8.12'!$F$20)</c:f>
              <c:numCache>
                <c:formatCode>#\ ##0.0</c:formatCode>
                <c:ptCount val="3"/>
                <c:pt idx="0">
                  <c:v>1383.6190000000001</c:v>
                </c:pt>
                <c:pt idx="1">
                  <c:v>1779.2539999999999</c:v>
                </c:pt>
                <c:pt idx="2">
                  <c:v>1354.318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92-4281-A4C1-DC17004EBD29}"/>
            </c:ext>
          </c:extLst>
        </c:ser>
        <c:ser>
          <c:idx val="11"/>
          <c:order val="11"/>
          <c:tx>
            <c:strRef>
              <c:f>'8.12'!$A$21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('8.12'!$B$21,'8.12'!$D$21,'8.12'!$F$21)</c:f>
              <c:numCache>
                <c:formatCode>#\ ##0.0</c:formatCode>
                <c:ptCount val="3"/>
                <c:pt idx="0">
                  <c:v>5629</c:v>
                </c:pt>
                <c:pt idx="1">
                  <c:v>6800</c:v>
                </c:pt>
                <c:pt idx="2">
                  <c:v>5888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D92-4281-A4C1-DC17004EBD29}"/>
            </c:ext>
          </c:extLst>
        </c:ser>
        <c:ser>
          <c:idx val="12"/>
          <c:order val="12"/>
          <c:tx>
            <c:strRef>
              <c:f>'8.12'!$A$22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('8.12'!$B$22,'8.12'!$D$22,'8.12'!$F$22)</c:f>
              <c:numCache>
                <c:formatCode>#\ ##0.0</c:formatCode>
                <c:ptCount val="3"/>
                <c:pt idx="0">
                  <c:v>40215</c:v>
                </c:pt>
                <c:pt idx="1">
                  <c:v>47296.32</c:v>
                </c:pt>
                <c:pt idx="2">
                  <c:v>49747.93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92-4281-A4C1-DC17004EBD29}"/>
            </c:ext>
          </c:extLst>
        </c:ser>
        <c:ser>
          <c:idx val="13"/>
          <c:order val="13"/>
          <c:tx>
            <c:strRef>
              <c:f>'8.12'!$A$23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('8.12'!$B$23,'8.12'!$D$23,'8.12'!$F$23)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D92-4281-A4C1-DC17004EBD29}"/>
            </c:ext>
          </c:extLst>
        </c:ser>
        <c:ser>
          <c:idx val="14"/>
          <c:order val="14"/>
          <c:tx>
            <c:strRef>
              <c:f>'8.12'!$A$24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('8.12'!$B$24,'8.12'!$D$24,'8.12'!$F$24)</c:f>
              <c:numCache>
                <c:formatCode>#\ ##0.0</c:formatCode>
                <c:ptCount val="3"/>
                <c:pt idx="0">
                  <c:v>2348.107</c:v>
                </c:pt>
                <c:pt idx="1">
                  <c:v>2768.9849999999997</c:v>
                </c:pt>
                <c:pt idx="2">
                  <c:v>1649.69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D92-4281-A4C1-DC17004EBD29}"/>
            </c:ext>
          </c:extLst>
        </c:ser>
        <c:ser>
          <c:idx val="15"/>
          <c:order val="15"/>
          <c:tx>
            <c:strRef>
              <c:f>'8.12'!$A$25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('8.12'!$B$25,'8.12'!$D$25,'8.12'!$F$25)</c:f>
              <c:numCache>
                <c:formatCode>#\ ##0.0</c:formatCode>
                <c:ptCount val="3"/>
                <c:pt idx="0">
                  <c:v>511337.50799999997</c:v>
                </c:pt>
                <c:pt idx="1">
                  <c:v>472320.08800000005</c:v>
                </c:pt>
                <c:pt idx="2">
                  <c:v>436479.07999999996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D92-4281-A4C1-DC17004EB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913088"/>
        <c:axId val="289914880"/>
      </c:barChart>
      <c:catAx>
        <c:axId val="28991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914880"/>
        <c:crosses val="autoZero"/>
        <c:auto val="1"/>
        <c:lblAlgn val="ctr"/>
        <c:lblOffset val="100"/>
        <c:noMultiLvlLbl val="0"/>
      </c:catAx>
      <c:valAx>
        <c:axId val="289914880"/>
        <c:scaling>
          <c:orientation val="minMax"/>
          <c:max val="28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913088"/>
        <c:crosses val="autoZero"/>
        <c:crossBetween val="between"/>
        <c:majorUnit val="4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383C-448A-A657-8685270857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383C-448A-A657-8685270857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383C-448A-A657-8685270857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383C-448A-A657-8685270857E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383C-448A-A657-8685270857E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383C-448A-A657-8685270857EA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383C-448A-A657-8685270857E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383C-448A-A657-8685270857EA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383C-448A-A657-8685270857EA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383C-448A-A657-8685270857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383C-448A-A657-8685270857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383C-448A-A657-8685270857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383C-448A-A657-8685270857E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383C-448A-A657-8685270857E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383C-448A-A657-8685270857EA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383C-448A-A657-8685270857E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383C-448A-A657-8685270857EA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383C-448A-A657-868527085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'5.2'!$O$7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'5.2'!$P$7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881-4992-8822-015BC78A9487}"/>
            </c:ext>
          </c:extLst>
        </c:ser>
        <c:ser>
          <c:idx val="1"/>
          <c:order val="1"/>
          <c:tx>
            <c:strRef>
              <c:f>'5.2'!$O$8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'5.2'!$P$8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881-4992-8822-015BC78A9487}"/>
            </c:ext>
          </c:extLst>
        </c:ser>
        <c:ser>
          <c:idx val="2"/>
          <c:order val="2"/>
          <c:tx>
            <c:strRef>
              <c:f>'5.2'!$O$9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'5.2'!$P$9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881-4992-8822-015BC78A9487}"/>
            </c:ext>
          </c:extLst>
        </c:ser>
        <c:ser>
          <c:idx val="3"/>
          <c:order val="3"/>
          <c:tx>
            <c:strRef>
              <c:f>'5.2'!$O$10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'5.2'!$P$10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881-4992-8822-015BC78A9487}"/>
            </c:ext>
          </c:extLst>
        </c:ser>
        <c:ser>
          <c:idx val="4"/>
          <c:order val="4"/>
          <c:tx>
            <c:strRef>
              <c:f>'5.2'!$O$11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'5.2'!$P$11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881-4992-8822-015BC78A9487}"/>
            </c:ext>
          </c:extLst>
        </c:ser>
        <c:ser>
          <c:idx val="5"/>
          <c:order val="5"/>
          <c:tx>
            <c:strRef>
              <c:f>'5.2'!$O$12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'5.2'!$P$12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881-4992-8822-015BC78A9487}"/>
            </c:ext>
          </c:extLst>
        </c:ser>
        <c:ser>
          <c:idx val="6"/>
          <c:order val="6"/>
          <c:tx>
            <c:strRef>
              <c:f>'5.2'!$O$13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'5.2'!$P$13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881-4992-8822-015BC78A9487}"/>
            </c:ext>
          </c:extLst>
        </c:ser>
        <c:ser>
          <c:idx val="7"/>
          <c:order val="7"/>
          <c:tx>
            <c:strRef>
              <c:f>'5.2'!$O$14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'5.2'!$P$14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881-4992-8822-015BC78A9487}"/>
            </c:ext>
          </c:extLst>
        </c:ser>
        <c:ser>
          <c:idx val="8"/>
          <c:order val="8"/>
          <c:tx>
            <c:strRef>
              <c:f>'5.2'!$O$15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'5.2'!$P$15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881-4992-8822-015BC78A9487}"/>
            </c:ext>
          </c:extLst>
        </c:ser>
        <c:ser>
          <c:idx val="9"/>
          <c:order val="9"/>
          <c:tx>
            <c:strRef>
              <c:f>'5.2'!$O$16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'5.2'!$P$16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881-4992-8822-015BC78A9487}"/>
            </c:ext>
          </c:extLst>
        </c:ser>
        <c:ser>
          <c:idx val="10"/>
          <c:order val="10"/>
          <c:tx>
            <c:strRef>
              <c:f>'5.2'!$O$17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'5.2'!$P$17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881-4992-8822-015BC78A9487}"/>
            </c:ext>
          </c:extLst>
        </c:ser>
        <c:ser>
          <c:idx val="11"/>
          <c:order val="11"/>
          <c:tx>
            <c:strRef>
              <c:f>'5.2'!$O$18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'5.2'!$P$18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881-4992-8822-015BC78A9487}"/>
            </c:ext>
          </c:extLst>
        </c:ser>
        <c:ser>
          <c:idx val="12"/>
          <c:order val="12"/>
          <c:tx>
            <c:strRef>
              <c:f>'5.2'!$O$19</c:f>
              <c:strCache>
                <c:ptCount val="1"/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'5.2'!$P$19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881-4992-8822-015BC78A9487}"/>
            </c:ext>
          </c:extLst>
        </c:ser>
        <c:ser>
          <c:idx val="13"/>
          <c:order val="13"/>
          <c:tx>
            <c:strRef>
              <c:f>'5.2'!$O$20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'5.2'!$P$20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881-4992-8822-015BC78A9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242560"/>
        <c:axId val="226244096"/>
      </c:barChart>
      <c:catAx>
        <c:axId val="226242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244096"/>
        <c:crosses val="autoZero"/>
        <c:auto val="1"/>
        <c:lblAlgn val="ctr"/>
        <c:lblOffset val="100"/>
        <c:noMultiLvlLbl val="0"/>
      </c:catAx>
      <c:valAx>
        <c:axId val="226244096"/>
        <c:scaling>
          <c:orientation val="minMax"/>
        </c:scaling>
        <c:delete val="1"/>
        <c:axPos val="l"/>
        <c:numFmt formatCode="#\ ##0.0" sourceLinked="1"/>
        <c:majorTickMark val="out"/>
        <c:minorTickMark val="none"/>
        <c:tickLblPos val="nextTo"/>
        <c:crossAx val="2262425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0.9714285714285714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D71-470A-BD04-2EF80EA2F797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D71-470A-BD04-2EF80EA2F797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D71-470A-BD04-2EF80EA2F797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D71-470A-BD04-2EF80EA2F797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D71-470A-BD04-2EF80EA2F797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D71-470A-BD04-2EF80EA2F797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D71-470A-BD04-2EF80EA2F797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D71-470A-BD04-2EF80EA2F797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2D71-470A-BD04-2EF80EA2F797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2D71-470A-BD04-2EF80EA2F797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2D71-470A-BD04-2EF80EA2F797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2D71-470A-BD04-2EF80EA2F797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2D71-470A-BD04-2EF80EA2F797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2D71-470A-BD04-2EF80EA2F797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2D71-470A-BD04-2EF80EA2F797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2D71-470A-BD04-2EF80EA2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3.9457994814478474E-4"/>
          <c:y val="1.52075774448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881076928623928E-2"/>
          <c:y val="0.24384722882835361"/>
          <c:w val="0.56601702853467917"/>
          <c:h val="0.587699514948137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'8.13'!$A$27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('8.13'!$B$27,'8.13'!$D$27,'8.13'!$F$27)</c:f>
              <c:numCache>
                <c:formatCode>#\ ##0.0</c:formatCode>
                <c:ptCount val="3"/>
                <c:pt idx="0">
                  <c:v>378513.49100000004</c:v>
                </c:pt>
                <c:pt idx="1">
                  <c:v>360226.49699999997</c:v>
                </c:pt>
                <c:pt idx="2">
                  <c:v>362097.359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D6-4B2A-9094-E970C7D48315}"/>
            </c:ext>
          </c:extLst>
        </c:ser>
        <c:ser>
          <c:idx val="1"/>
          <c:order val="1"/>
          <c:tx>
            <c:strRef>
              <c:f>'8.13'!$A$28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('8.13'!$B$28,'8.13'!$D$28,'8.13'!$F$28)</c:f>
              <c:numCache>
                <c:formatCode>#\ ##0.0</c:formatCode>
                <c:ptCount val="3"/>
                <c:pt idx="0">
                  <c:v>58583.112999999998</c:v>
                </c:pt>
                <c:pt idx="1">
                  <c:v>54623.067999999999</c:v>
                </c:pt>
                <c:pt idx="2">
                  <c:v>47605.976000000002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D6-4B2A-9094-E970C7D48315}"/>
            </c:ext>
          </c:extLst>
        </c:ser>
        <c:ser>
          <c:idx val="2"/>
          <c:order val="2"/>
          <c:tx>
            <c:strRef>
              <c:f>'8.13'!$A$29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('8.13'!$B$29,'8.13'!$D$29,'8.13'!$F$29)</c:f>
              <c:numCache>
                <c:formatCode>#\ ##0.0</c:formatCode>
                <c:ptCount val="3"/>
                <c:pt idx="0">
                  <c:v>21982.22</c:v>
                </c:pt>
                <c:pt idx="1">
                  <c:v>20481.371999999999</c:v>
                </c:pt>
                <c:pt idx="2">
                  <c:v>16287.8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D6-4B2A-9094-E970C7D48315}"/>
            </c:ext>
          </c:extLst>
        </c:ser>
        <c:ser>
          <c:idx val="3"/>
          <c:order val="3"/>
          <c:tx>
            <c:strRef>
              <c:f>'8.13'!$A$30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('8.13'!$B$30,'8.13'!$D$30,'8.13'!$F$30)</c:f>
              <c:numCache>
                <c:formatCode>#\ ##0.0</c:formatCode>
                <c:ptCount val="3"/>
                <c:pt idx="0">
                  <c:v>1426.037</c:v>
                </c:pt>
                <c:pt idx="1">
                  <c:v>1337.5329999999999</c:v>
                </c:pt>
                <c:pt idx="2">
                  <c:v>925.625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D6-4B2A-9094-E970C7D48315}"/>
            </c:ext>
          </c:extLst>
        </c:ser>
        <c:ser>
          <c:idx val="4"/>
          <c:order val="4"/>
          <c:tx>
            <c:strRef>
              <c:f>'8.13'!$A$31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('8.13'!$B$31,'8.13'!$D$31,'8.13'!$F$31)</c:f>
              <c:numCache>
                <c:formatCode>#\ ##0.0</c:formatCode>
                <c:ptCount val="3"/>
                <c:pt idx="0">
                  <c:v>24661.63</c:v>
                </c:pt>
                <c:pt idx="1">
                  <c:v>27471.500000000004</c:v>
                </c:pt>
                <c:pt idx="2">
                  <c:v>26419.43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D6-4B2A-9094-E970C7D48315}"/>
            </c:ext>
          </c:extLst>
        </c:ser>
        <c:ser>
          <c:idx val="5"/>
          <c:order val="5"/>
          <c:tx>
            <c:strRef>
              <c:f>'8.13'!$A$32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('8.13'!$B$32,'8.13'!$D$32,'8.13'!$F$32)</c:f>
              <c:numCache>
                <c:formatCode>#\ ##0.0</c:formatCode>
                <c:ptCount val="3"/>
                <c:pt idx="0">
                  <c:v>552666.174</c:v>
                </c:pt>
                <c:pt idx="1">
                  <c:v>502001.50900000002</c:v>
                </c:pt>
                <c:pt idx="2">
                  <c:v>377029.07799999998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D6-4B2A-9094-E970C7D48315}"/>
            </c:ext>
          </c:extLst>
        </c:ser>
        <c:ser>
          <c:idx val="6"/>
          <c:order val="6"/>
          <c:tx>
            <c:strRef>
              <c:f>'8.13'!$A$33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('8.13'!$B$33,'8.13'!$D$33,'8.13'!$F$33)</c:f>
              <c:numCache>
                <c:formatCode>#\ ##0.0</c:formatCode>
                <c:ptCount val="3"/>
                <c:pt idx="0">
                  <c:v>250887.674</c:v>
                </c:pt>
                <c:pt idx="1">
                  <c:v>233148.42199999999</c:v>
                </c:pt>
                <c:pt idx="2">
                  <c:v>173719.54200000004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D6-4B2A-9094-E970C7D48315}"/>
            </c:ext>
          </c:extLst>
        </c:ser>
        <c:ser>
          <c:idx val="7"/>
          <c:order val="7"/>
          <c:tx>
            <c:strRef>
              <c:f>'8.13'!$A$34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('8.13'!$B$34,'8.13'!$D$34,'8.13'!$F$34)</c:f>
              <c:numCache>
                <c:formatCode>#\ ##0.0</c:formatCode>
                <c:ptCount val="3"/>
                <c:pt idx="0">
                  <c:v>26695.481</c:v>
                </c:pt>
                <c:pt idx="1">
                  <c:v>25012.381999999998</c:v>
                </c:pt>
                <c:pt idx="2">
                  <c:v>18550.315000000002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D6-4B2A-9094-E970C7D48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430528"/>
        <c:axId val="289436416"/>
      </c:barChart>
      <c:catAx>
        <c:axId val="2894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436416"/>
        <c:crosses val="autoZero"/>
        <c:auto val="1"/>
        <c:lblAlgn val="ctr"/>
        <c:lblOffset val="100"/>
        <c:noMultiLvlLbl val="0"/>
      </c:catAx>
      <c:valAx>
        <c:axId val="289436416"/>
        <c:scaling>
          <c:orientation val="minMax"/>
          <c:max val="16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430528"/>
        <c:crosses val="autoZero"/>
        <c:crossBetween val="between"/>
        <c:majorUnit val="4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'8.13'!$A$38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'8.13'!$B$38</c:f>
              <c:numCache>
                <c:formatCode>0.0%</c:formatCode>
                <c:ptCount val="1"/>
                <c:pt idx="0">
                  <c:v>0.30161557723837734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4-4F37-874A-FF5326A516FF}"/>
            </c:ext>
          </c:extLst>
        </c:ser>
        <c:ser>
          <c:idx val="1"/>
          <c:order val="1"/>
          <c:tx>
            <c:strRef>
              <c:f>'8.13'!$A$39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'8.13'!$B$39</c:f>
              <c:numCache>
                <c:formatCode>0.0%</c:formatCode>
                <c:ptCount val="1"/>
                <c:pt idx="0">
                  <c:v>0.20029319937785683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4-4F37-874A-FF5326A516FF}"/>
            </c:ext>
          </c:extLst>
        </c:ser>
        <c:ser>
          <c:idx val="2"/>
          <c:order val="2"/>
          <c:tx>
            <c:strRef>
              <c:f>'8.13'!$A$40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'8.13'!$B$40</c:f>
              <c:numCache>
                <c:formatCode>0.0%</c:formatCode>
                <c:ptCount val="1"/>
                <c:pt idx="0">
                  <c:v>0.13734150584366686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4-4F37-874A-FF5326A51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471488"/>
        <c:axId val="294978304"/>
      </c:barChart>
      <c:catAx>
        <c:axId val="289471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94978304"/>
        <c:crosses val="autoZero"/>
        <c:auto val="1"/>
        <c:lblAlgn val="ctr"/>
        <c:lblOffset val="100"/>
        <c:noMultiLvlLbl val="0"/>
      </c:catAx>
      <c:valAx>
        <c:axId val="294978304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9471488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3.5170029179910689E-2"/>
          <c:y val="0.68656067189358461"/>
          <c:w val="0.67681072653033092"/>
          <c:h val="0.257107340344028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3.8962443294197343E-4"/>
          <c:y val="2.7113986074206831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'8.13'!$A$10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('8.13'!$B$10,'8.13'!$D$10,'8.13'!$F$10)</c:f>
              <c:numCache>
                <c:formatCode>#\ ##0.0</c:formatCode>
                <c:ptCount val="3"/>
                <c:pt idx="0">
                  <c:v>116678.88999999998</c:v>
                </c:pt>
                <c:pt idx="1">
                  <c:v>151061.67499999999</c:v>
                </c:pt>
                <c:pt idx="2">
                  <c:v>198654.79500000001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D-4903-B777-01BAE80F00BB}"/>
            </c:ext>
          </c:extLst>
        </c:ser>
        <c:ser>
          <c:idx val="1"/>
          <c:order val="1"/>
          <c:tx>
            <c:strRef>
              <c:f>'8.13'!$A$11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('8.13'!$B$11,'8.13'!$D$11,'8.13'!$F$11)</c:f>
              <c:numCache>
                <c:formatCode>#\ ##0.0</c:formatCode>
                <c:ptCount val="3"/>
                <c:pt idx="0">
                  <c:v>1854.5100000000002</c:v>
                </c:pt>
                <c:pt idx="1">
                  <c:v>1740.239</c:v>
                </c:pt>
                <c:pt idx="2">
                  <c:v>1366.778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D-4903-B777-01BAE80F00BB}"/>
            </c:ext>
          </c:extLst>
        </c:ser>
        <c:ser>
          <c:idx val="2"/>
          <c:order val="2"/>
          <c:tx>
            <c:strRef>
              <c:f>'8.13'!$A$12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('8.13'!$B$12,'8.13'!$D$12,'8.13'!$F$12)</c:f>
              <c:numCache>
                <c:formatCode>#\ ##0.0</c:formatCode>
                <c:ptCount val="3"/>
                <c:pt idx="0">
                  <c:v>529.74</c:v>
                </c:pt>
                <c:pt idx="1">
                  <c:v>646.54999999999995</c:v>
                </c:pt>
                <c:pt idx="2">
                  <c:v>239.68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1D-4903-B777-01BAE80F00BB}"/>
            </c:ext>
          </c:extLst>
        </c:ser>
        <c:ser>
          <c:idx val="3"/>
          <c:order val="3"/>
          <c:tx>
            <c:strRef>
              <c:f>'8.13'!$A$13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('8.13'!$B$13,'8.13'!$D$13,'8.13'!$F$13)</c:f>
              <c:numCache>
                <c:formatCode>#\ ##0.0</c:formatCode>
                <c:ptCount val="3"/>
                <c:pt idx="0">
                  <c:v>70.930000000000007</c:v>
                </c:pt>
                <c:pt idx="1">
                  <c:v>121.68300000000001</c:v>
                </c:pt>
                <c:pt idx="2">
                  <c:v>185.69900000000001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1D-4903-B777-01BAE80F00BB}"/>
            </c:ext>
          </c:extLst>
        </c:ser>
        <c:ser>
          <c:idx val="4"/>
          <c:order val="4"/>
          <c:tx>
            <c:strRef>
              <c:f>'8.13'!$A$14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('8.13'!$B$14,'8.13'!$D$14,'8.13'!$F$14)</c:f>
              <c:numCache>
                <c:formatCode>#\ ##0.0</c:formatCode>
                <c:ptCount val="3"/>
                <c:pt idx="0">
                  <c:v>417.6</c:v>
                </c:pt>
                <c:pt idx="1">
                  <c:v>469.6</c:v>
                </c:pt>
                <c:pt idx="2">
                  <c:v>483.1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1D-4903-B777-01BAE80F00BB}"/>
            </c:ext>
          </c:extLst>
        </c:ser>
        <c:ser>
          <c:idx val="5"/>
          <c:order val="5"/>
          <c:tx>
            <c:strRef>
              <c:f>'8.13'!$A$15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('8.13'!$B$15,'8.13'!$D$15,'8.13'!$F$15)</c:f>
              <c:numCache>
                <c:formatCode>#\ ##0.0</c:formatCode>
                <c:ptCount val="3"/>
                <c:pt idx="0">
                  <c:v>1</c:v>
                </c:pt>
                <c:pt idx="1">
                  <c:v>5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1D-4903-B777-01BAE80F00BB}"/>
            </c:ext>
          </c:extLst>
        </c:ser>
        <c:ser>
          <c:idx val="6"/>
          <c:order val="6"/>
          <c:tx>
            <c:strRef>
              <c:f>'8.13'!$A$16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('8.13'!$B$16,'8.13'!$D$16,'8.13'!$F$16)</c:f>
              <c:numCache>
                <c:formatCode>#\ ##0.0</c:formatCode>
                <c:ptCount val="3"/>
                <c:pt idx="0">
                  <c:v>1248941.1769999999</c:v>
                </c:pt>
                <c:pt idx="1">
                  <c:v>1128969.9990000001</c:v>
                </c:pt>
                <c:pt idx="2">
                  <c:v>874128.59200000006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1D-4903-B777-01BAE80F00BB}"/>
            </c:ext>
          </c:extLst>
        </c:ser>
        <c:ser>
          <c:idx val="7"/>
          <c:order val="7"/>
          <c:tx>
            <c:strRef>
              <c:f>'8.13'!$A$17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('8.13'!$B$17,'8.13'!$D$17,'8.13'!$F$17)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1D-4903-B777-01BAE80F00BB}"/>
            </c:ext>
          </c:extLst>
        </c:ser>
        <c:ser>
          <c:idx val="8"/>
          <c:order val="8"/>
          <c:tx>
            <c:strRef>
              <c:f>'8.13'!$A$18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('8.13'!$B$18,'8.13'!$D$18,'8.13'!$F$18)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1D-4903-B777-01BAE80F00BB}"/>
            </c:ext>
          </c:extLst>
        </c:ser>
        <c:ser>
          <c:idx val="9"/>
          <c:order val="9"/>
          <c:tx>
            <c:strRef>
              <c:f>'8.13'!$A$19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('8.13'!$B$19,'8.13'!$D$19,'8.13'!$F$19)</c:f>
              <c:numCache>
                <c:formatCode>#\ ##0.0</c:formatCode>
                <c:ptCount val="3"/>
                <c:pt idx="0">
                  <c:v>421.73</c:v>
                </c:pt>
                <c:pt idx="1">
                  <c:v>455.99</c:v>
                </c:pt>
                <c:pt idx="2">
                  <c:v>544.87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B1D-4903-B777-01BAE80F00BB}"/>
            </c:ext>
          </c:extLst>
        </c:ser>
        <c:ser>
          <c:idx val="10"/>
          <c:order val="10"/>
          <c:tx>
            <c:strRef>
              <c:f>'8.13'!$A$20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('8.13'!$B$20,'8.13'!$D$20,'8.13'!$F$20)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1D-4903-B777-01BAE80F00BB}"/>
            </c:ext>
          </c:extLst>
        </c:ser>
        <c:ser>
          <c:idx val="11"/>
          <c:order val="11"/>
          <c:tx>
            <c:strRef>
              <c:f>'8.13'!$A$21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('8.13'!$B$21,'8.13'!$D$21,'8.13'!$F$21)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1D-4903-B777-01BAE80F00BB}"/>
            </c:ext>
          </c:extLst>
        </c:ser>
        <c:ser>
          <c:idx val="12"/>
          <c:order val="12"/>
          <c:tx>
            <c:strRef>
              <c:f>'8.13'!$A$22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('8.13'!$B$22,'8.13'!$D$22,'8.13'!$F$22)</c:f>
              <c:numCache>
                <c:formatCode>#\ ##0.0</c:formatCode>
                <c:ptCount val="3"/>
                <c:pt idx="0">
                  <c:v>7800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1D-4903-B777-01BAE80F00BB}"/>
            </c:ext>
          </c:extLst>
        </c:ser>
        <c:ser>
          <c:idx val="13"/>
          <c:order val="13"/>
          <c:tx>
            <c:strRef>
              <c:f>'8.13'!$A$23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('8.13'!$B$23,'8.13'!$D$23,'8.13'!$F$23)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B1D-4903-B777-01BAE80F00BB}"/>
            </c:ext>
          </c:extLst>
        </c:ser>
        <c:ser>
          <c:idx val="14"/>
          <c:order val="14"/>
          <c:tx>
            <c:strRef>
              <c:f>'8.13'!$A$24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('8.13'!$B$24,'8.13'!$D$24,'8.13'!$F$24)</c:f>
              <c:numCache>
                <c:formatCode>#\ ##0.0</c:formatCode>
                <c:ptCount val="3"/>
                <c:pt idx="0">
                  <c:v>1010.6440000000001</c:v>
                </c:pt>
                <c:pt idx="1">
                  <c:v>1421.557</c:v>
                </c:pt>
                <c:pt idx="2">
                  <c:v>173.24600000000004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B1D-4903-B777-01BAE80F00BB}"/>
            </c:ext>
          </c:extLst>
        </c:ser>
        <c:ser>
          <c:idx val="15"/>
          <c:order val="15"/>
          <c:tx>
            <c:strRef>
              <c:f>'8.13'!$A$25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'8.13'!$C$38:$E$38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('8.13'!$B$25,'8.13'!$D$25,'8.13'!$F$25)</c:f>
              <c:numCache>
                <c:formatCode>#\ ##0.0</c:formatCode>
                <c:ptCount val="3"/>
                <c:pt idx="0">
                  <c:v>130554.781</c:v>
                </c:pt>
                <c:pt idx="1">
                  <c:v>110837.52600000001</c:v>
                </c:pt>
                <c:pt idx="2">
                  <c:v>111379.617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B1D-4903-B777-01BAE80F0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90626560"/>
        <c:axId val="290640640"/>
      </c:barChart>
      <c:catAx>
        <c:axId val="29062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640640"/>
        <c:crosses val="autoZero"/>
        <c:auto val="1"/>
        <c:lblAlgn val="ctr"/>
        <c:lblOffset val="100"/>
        <c:noMultiLvlLbl val="0"/>
      </c:catAx>
      <c:valAx>
        <c:axId val="290640640"/>
        <c:scaling>
          <c:orientation val="minMax"/>
          <c:max val="16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626560"/>
        <c:crosses val="autoZero"/>
        <c:crossBetween val="between"/>
        <c:majorUnit val="4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A53F-43EA-A72D-3385B610C0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A53F-43EA-A72D-3385B610C0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A53F-43EA-A72D-3385B610C0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53F-43EA-A72D-3385B610C0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A53F-43EA-A72D-3385B610C0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A53F-43EA-A72D-3385B610C0F9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A53F-43EA-A72D-3385B610C0F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A53F-43EA-A72D-3385B610C0F9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A53F-43EA-A72D-3385B610C0F9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A53F-43EA-A72D-3385B610C0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A53F-43EA-A72D-3385B610C0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A53F-43EA-A72D-3385B610C0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A53F-43EA-A72D-3385B610C0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A53F-43EA-A72D-3385B610C0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A53F-43EA-A72D-3385B610C0F9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A53F-43EA-A72D-3385B610C0F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A53F-43EA-A72D-3385B610C0F9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A53F-43EA-A72D-3385B610C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BE9-4063-BACE-DA2BF54FD16D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BE9-4063-BACE-DA2BF54FD16D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6BE9-4063-BACE-DA2BF54FD16D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6BE9-4063-BACE-DA2BF54FD16D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BE9-4063-BACE-DA2BF54FD16D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6BE9-4063-BACE-DA2BF54FD16D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6BE9-4063-BACE-DA2BF54FD16D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BE9-4063-BACE-DA2BF54FD16D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BE9-4063-BACE-DA2BF54FD16D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6BE9-4063-BACE-DA2BF54FD16D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6BE9-4063-BACE-DA2BF54FD16D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6BE9-4063-BACE-DA2BF54FD16D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6BE9-4063-BACE-DA2BF54FD16D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6BE9-4063-BACE-DA2BF54FD16D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6BE9-4063-BACE-DA2BF54FD16D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6BE9-4063-BACE-DA2BF54FD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3.8292374816874613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2909980291895035E-2"/>
          <c:y val="0.24863628410085103"/>
          <c:w val="0.62054784332341095"/>
          <c:h val="0.560954426151276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'8.14'!$A$27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('8.14'!$B$27,'8.14'!$D$27,'8.14'!$F$27)</c:f>
              <c:numCache>
                <c:formatCode>#\ ##0.0</c:formatCode>
                <c:ptCount val="3"/>
                <c:pt idx="0">
                  <c:v>168041.86</c:v>
                </c:pt>
                <c:pt idx="1">
                  <c:v>166789.37</c:v>
                </c:pt>
                <c:pt idx="2">
                  <c:v>140830.99100000001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99-4B1B-BCC9-AFDE24F83B76}"/>
            </c:ext>
          </c:extLst>
        </c:ser>
        <c:ser>
          <c:idx val="1"/>
          <c:order val="1"/>
          <c:tx>
            <c:strRef>
              <c:f>'8.14'!$A$28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('8.14'!$B$28,'8.14'!$D$28,'8.14'!$F$28)</c:f>
              <c:numCache>
                <c:formatCode>#\ ##0.0</c:formatCode>
                <c:ptCount val="3"/>
                <c:pt idx="0">
                  <c:v>128.25</c:v>
                </c:pt>
                <c:pt idx="1">
                  <c:v>117.18</c:v>
                </c:pt>
                <c:pt idx="2">
                  <c:v>81.38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99-4B1B-BCC9-AFDE24F83B76}"/>
            </c:ext>
          </c:extLst>
        </c:ser>
        <c:ser>
          <c:idx val="2"/>
          <c:order val="2"/>
          <c:tx>
            <c:strRef>
              <c:f>'8.14'!$A$29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('8.14'!$B$29,'8.14'!$D$29,'8.14'!$F$29)</c:f>
              <c:numCache>
                <c:formatCode>#\ ##0.0</c:formatCode>
                <c:ptCount val="3"/>
                <c:pt idx="0">
                  <c:v>2828.24</c:v>
                </c:pt>
                <c:pt idx="1">
                  <c:v>2575.1400000000003</c:v>
                </c:pt>
                <c:pt idx="2">
                  <c:v>1607.4299999999998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99-4B1B-BCC9-AFDE24F83B76}"/>
            </c:ext>
          </c:extLst>
        </c:ser>
        <c:ser>
          <c:idx val="3"/>
          <c:order val="3"/>
          <c:tx>
            <c:strRef>
              <c:f>'8.14'!$A$30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('8.14'!$B$30,'8.14'!$D$30,'8.14'!$F$30)</c:f>
              <c:numCache>
                <c:formatCode>#\ ##0.0</c:formatCode>
                <c:ptCount val="3"/>
                <c:pt idx="0">
                  <c:v>1949.8420000000001</c:v>
                </c:pt>
                <c:pt idx="1">
                  <c:v>1728.7660000000001</c:v>
                </c:pt>
                <c:pt idx="2">
                  <c:v>1159.807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99-4B1B-BCC9-AFDE24F83B76}"/>
            </c:ext>
          </c:extLst>
        </c:ser>
        <c:ser>
          <c:idx val="4"/>
          <c:order val="4"/>
          <c:tx>
            <c:strRef>
              <c:f>'8.14'!$A$31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('8.14'!$B$31,'8.14'!$D$31,'8.14'!$F$31)</c:f>
              <c:numCache>
                <c:formatCode>#\ ##0.0</c:formatCode>
                <c:ptCount val="3"/>
                <c:pt idx="0">
                  <c:v>1318.29</c:v>
                </c:pt>
                <c:pt idx="1">
                  <c:v>1250.49</c:v>
                </c:pt>
                <c:pt idx="2">
                  <c:v>1104.4100000000001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99-4B1B-BCC9-AFDE24F83B76}"/>
            </c:ext>
          </c:extLst>
        </c:ser>
        <c:ser>
          <c:idx val="5"/>
          <c:order val="5"/>
          <c:tx>
            <c:strRef>
              <c:f>'8.14'!$A$32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('8.14'!$B$32,'8.14'!$D$32,'8.14'!$F$32)</c:f>
              <c:numCache>
                <c:formatCode>#\ ##0.0</c:formatCode>
                <c:ptCount val="3"/>
                <c:pt idx="0">
                  <c:v>187284.80799999999</c:v>
                </c:pt>
                <c:pt idx="1">
                  <c:v>171195.06099999999</c:v>
                </c:pt>
                <c:pt idx="2">
                  <c:v>125288.64899999999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99-4B1B-BCC9-AFDE24F83B76}"/>
            </c:ext>
          </c:extLst>
        </c:ser>
        <c:ser>
          <c:idx val="6"/>
          <c:order val="6"/>
          <c:tx>
            <c:strRef>
              <c:f>'8.14'!$A$33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('8.14'!$B$33,'8.14'!$D$33,'8.14'!$F$33)</c:f>
              <c:numCache>
                <c:formatCode>#\ ##0.0</c:formatCode>
                <c:ptCount val="3"/>
                <c:pt idx="0">
                  <c:v>84932.358999999997</c:v>
                </c:pt>
                <c:pt idx="1">
                  <c:v>77345.42300000001</c:v>
                </c:pt>
                <c:pt idx="2">
                  <c:v>53697.096999999994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99-4B1B-BCC9-AFDE24F83B76}"/>
            </c:ext>
          </c:extLst>
        </c:ser>
        <c:ser>
          <c:idx val="7"/>
          <c:order val="7"/>
          <c:tx>
            <c:strRef>
              <c:f>'8.14'!$A$34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('8.14'!$B$34,'8.14'!$D$34,'8.14'!$F$34)</c:f>
              <c:numCache>
                <c:formatCode>#\ ##0.0</c:formatCode>
                <c:ptCount val="3"/>
                <c:pt idx="0">
                  <c:v>439.11799999999999</c:v>
                </c:pt>
                <c:pt idx="1">
                  <c:v>360.29700000000003</c:v>
                </c:pt>
                <c:pt idx="2">
                  <c:v>237.11699999999999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99-4B1B-BCC9-AFDE24F83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4426240"/>
        <c:axId val="284427776"/>
      </c:barChart>
      <c:catAx>
        <c:axId val="28442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4427776"/>
        <c:crosses val="autoZero"/>
        <c:auto val="1"/>
        <c:lblAlgn val="ctr"/>
        <c:lblOffset val="100"/>
        <c:noMultiLvlLbl val="0"/>
      </c:catAx>
      <c:valAx>
        <c:axId val="284427776"/>
        <c:scaling>
          <c:orientation val="minMax"/>
          <c:max val="5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4426240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'8.14'!$A$38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'8.14'!$B$38</c:f>
              <c:numCache>
                <c:formatCode>0.0%</c:formatCode>
                <c:ptCount val="1"/>
                <c:pt idx="0">
                  <c:v>3.3001162248686211E-2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0C-4FB2-83B0-E06802AF94F6}"/>
            </c:ext>
          </c:extLst>
        </c:ser>
        <c:ser>
          <c:idx val="1"/>
          <c:order val="1"/>
          <c:tx>
            <c:strRef>
              <c:f>'8.14'!$A$39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'8.14'!$B$39</c:f>
              <c:numCache>
                <c:formatCode>0.0%</c:formatCode>
                <c:ptCount val="1"/>
                <c:pt idx="0">
                  <c:v>4.598690215443979E-2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0C-4FB2-83B0-E06802AF94F6}"/>
            </c:ext>
          </c:extLst>
        </c:ser>
        <c:ser>
          <c:idx val="2"/>
          <c:order val="2"/>
          <c:tx>
            <c:strRef>
              <c:f>'8.14'!$A$40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'8.14'!$B$40</c:f>
              <c:numCache>
                <c:formatCode>0.0%</c:formatCode>
                <c:ptCount val="1"/>
                <c:pt idx="0">
                  <c:v>4.0823133675232201E-2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0C-4FB2-83B0-E06802AF9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471296"/>
        <c:axId val="284472832"/>
      </c:barChart>
      <c:catAx>
        <c:axId val="2844712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4472832"/>
        <c:crosses val="autoZero"/>
        <c:auto val="1"/>
        <c:lblAlgn val="ctr"/>
        <c:lblOffset val="100"/>
        <c:noMultiLvlLbl val="0"/>
      </c:catAx>
      <c:valAx>
        <c:axId val="284472832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4471296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1.5162396231415507E-3"/>
          <c:y val="0.76406173692914925"/>
          <c:w val="0.65737346283491216"/>
          <c:h val="0.235938263070850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>
                <a:solidFill>
                  <a:schemeClr val="tx2"/>
                </a:solidFill>
              </a:defRPr>
            </a:pPr>
            <a:r>
              <a:rPr lang="cs-CZ" sz="1000" b="1" i="0" baseline="0">
                <a:solidFill>
                  <a:srgbClr val="23306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  <a:endParaRPr lang="cs-CZ" sz="1000">
              <a:solidFill>
                <a:srgbClr val="23306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2.8085811307106494E-3"/>
          <c:y val="2.8891280065699226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'8.14'!$A$10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('8.14'!$B$10,'8.14'!$D$10,'8.14'!$F$10)</c:f>
              <c:numCache>
                <c:formatCode>#\ ##0.0</c:formatCode>
                <c:ptCount val="3"/>
                <c:pt idx="0">
                  <c:v>93871.054000000004</c:v>
                </c:pt>
                <c:pt idx="1">
                  <c:v>85691.111999999994</c:v>
                </c:pt>
                <c:pt idx="2">
                  <c:v>74307.530999999988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C-45C0-93EE-DC9598E52E86}"/>
            </c:ext>
          </c:extLst>
        </c:ser>
        <c:ser>
          <c:idx val="1"/>
          <c:order val="1"/>
          <c:tx>
            <c:strRef>
              <c:f>'8.14'!$A$11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('8.14'!$B$11,'8.14'!$D$11,'8.14'!$F$11)</c:f>
              <c:numCache>
                <c:formatCode>#\ ##0.0</c:formatCode>
                <c:ptCount val="3"/>
                <c:pt idx="0">
                  <c:v>850.67</c:v>
                </c:pt>
                <c:pt idx="1">
                  <c:v>835</c:v>
                </c:pt>
                <c:pt idx="2">
                  <c:v>690.72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FC-45C0-93EE-DC9598E52E86}"/>
            </c:ext>
          </c:extLst>
        </c:ser>
        <c:ser>
          <c:idx val="2"/>
          <c:order val="2"/>
          <c:tx>
            <c:strRef>
              <c:f>'8.14'!$A$12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('8.14'!$B$12,'8.14'!$D$12,'8.14'!$F$12)</c:f>
              <c:numCache>
                <c:formatCode>#\ ##0.0</c:formatCode>
                <c:ptCount val="3"/>
                <c:pt idx="0">
                  <c:v>13332.87</c:v>
                </c:pt>
                <c:pt idx="1">
                  <c:v>18255.111000000001</c:v>
                </c:pt>
                <c:pt idx="2">
                  <c:v>15880.907999999999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FC-45C0-93EE-DC9598E52E86}"/>
            </c:ext>
          </c:extLst>
        </c:ser>
        <c:ser>
          <c:idx val="3"/>
          <c:order val="3"/>
          <c:tx>
            <c:strRef>
              <c:f>'8.14'!$A$13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('8.14'!$B$13,'8.14'!$D$13,'8.14'!$F$13)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FC-45C0-93EE-DC9598E52E86}"/>
            </c:ext>
          </c:extLst>
        </c:ser>
        <c:ser>
          <c:idx val="4"/>
          <c:order val="4"/>
          <c:tx>
            <c:strRef>
              <c:f>'8.14'!$A$14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('8.14'!$B$14,'8.14'!$D$14,'8.14'!$F$14)</c:f>
              <c:numCache>
                <c:formatCode>#\ ##0.0</c:formatCode>
                <c:ptCount val="3"/>
                <c:pt idx="0">
                  <c:v>504</c:v>
                </c:pt>
                <c:pt idx="1">
                  <c:v>390</c:v>
                </c:pt>
                <c:pt idx="2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FC-45C0-93EE-DC9598E52E86}"/>
            </c:ext>
          </c:extLst>
        </c:ser>
        <c:ser>
          <c:idx val="5"/>
          <c:order val="5"/>
          <c:tx>
            <c:strRef>
              <c:f>'8.14'!$A$15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('8.14'!$B$15,'8.14'!$D$15,'8.14'!$F$15)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FC-45C0-93EE-DC9598E52E86}"/>
            </c:ext>
          </c:extLst>
        </c:ser>
        <c:ser>
          <c:idx val="6"/>
          <c:order val="6"/>
          <c:tx>
            <c:strRef>
              <c:f>'8.14'!$A$16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('8.14'!$B$16,'8.14'!$D$16,'8.14'!$F$16)</c:f>
              <c:numCache>
                <c:formatCode>#\ ##0.0</c:formatCode>
                <c:ptCount val="3"/>
                <c:pt idx="0">
                  <c:v>178273.85499999998</c:v>
                </c:pt>
                <c:pt idx="1">
                  <c:v>161411.91</c:v>
                </c:pt>
                <c:pt idx="2">
                  <c:v>125401.75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FC-45C0-93EE-DC9598E52E86}"/>
            </c:ext>
          </c:extLst>
        </c:ser>
        <c:ser>
          <c:idx val="7"/>
          <c:order val="7"/>
          <c:tx>
            <c:strRef>
              <c:f>'8.14'!$A$17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('8.14'!$B$17,'8.14'!$D$17,'8.14'!$F$17)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FC-45C0-93EE-DC9598E52E86}"/>
            </c:ext>
          </c:extLst>
        </c:ser>
        <c:ser>
          <c:idx val="8"/>
          <c:order val="8"/>
          <c:tx>
            <c:strRef>
              <c:f>'8.14'!$A$18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('8.14'!$B$18,'8.14'!$D$18,'8.14'!$F$18)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EFC-45C0-93EE-DC9598E52E86}"/>
            </c:ext>
          </c:extLst>
        </c:ser>
        <c:ser>
          <c:idx val="9"/>
          <c:order val="9"/>
          <c:tx>
            <c:strRef>
              <c:f>'8.14'!$A$19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('8.14'!$B$19,'8.14'!$D$19,'8.14'!$F$19)</c:f>
              <c:numCache>
                <c:formatCode>#\ ##0.0</c:formatCode>
                <c:ptCount val="3"/>
                <c:pt idx="0">
                  <c:v>2082</c:v>
                </c:pt>
                <c:pt idx="1">
                  <c:v>2618</c:v>
                </c:pt>
                <c:pt idx="2">
                  <c:v>2164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FC-45C0-93EE-DC9598E52E86}"/>
            </c:ext>
          </c:extLst>
        </c:ser>
        <c:ser>
          <c:idx val="10"/>
          <c:order val="10"/>
          <c:tx>
            <c:strRef>
              <c:f>'8.14'!$A$20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('8.14'!$B$20,'8.14'!$D$20,'8.14'!$F$20)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FC-45C0-93EE-DC9598E52E86}"/>
            </c:ext>
          </c:extLst>
        </c:ser>
        <c:ser>
          <c:idx val="11"/>
          <c:order val="11"/>
          <c:tx>
            <c:strRef>
              <c:f>'8.14'!$A$21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('8.14'!$B$21,'8.14'!$D$21,'8.14'!$F$21)</c:f>
              <c:numCache>
                <c:formatCode>#\ ##0.0</c:formatCode>
                <c:ptCount val="3"/>
                <c:pt idx="0">
                  <c:v>2609.3000000000002</c:v>
                </c:pt>
                <c:pt idx="1">
                  <c:v>2681.6</c:v>
                </c:pt>
                <c:pt idx="2">
                  <c:v>2503.6999999999998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FC-45C0-93EE-DC9598E52E86}"/>
            </c:ext>
          </c:extLst>
        </c:ser>
        <c:ser>
          <c:idx val="12"/>
          <c:order val="12"/>
          <c:tx>
            <c:strRef>
              <c:f>'8.14'!$A$22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('8.14'!$B$22,'8.14'!$D$22,'8.14'!$F$22)</c:f>
              <c:numCache>
                <c:formatCode>#\ ##0.0</c:formatCode>
                <c:ptCount val="3"/>
                <c:pt idx="0">
                  <c:v>11982</c:v>
                </c:pt>
                <c:pt idx="1">
                  <c:v>17024</c:v>
                </c:pt>
                <c:pt idx="2">
                  <c:v>15069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FC-45C0-93EE-DC9598E52E86}"/>
            </c:ext>
          </c:extLst>
        </c:ser>
        <c:ser>
          <c:idx val="13"/>
          <c:order val="13"/>
          <c:tx>
            <c:strRef>
              <c:f>'8.14'!$A$23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('8.14'!$B$23,'8.14'!$D$23,'8.14'!$F$23)</c:f>
              <c:numCache>
                <c:formatCode>#\ ##0.0</c:formatCode>
                <c:ptCount val="3"/>
                <c:pt idx="0">
                  <c:v>3.089</c:v>
                </c:pt>
                <c:pt idx="1">
                  <c:v>4.7469999999999999</c:v>
                </c:pt>
                <c:pt idx="2">
                  <c:v>36.307000000000002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EFC-45C0-93EE-DC9598E52E86}"/>
            </c:ext>
          </c:extLst>
        </c:ser>
        <c:ser>
          <c:idx val="14"/>
          <c:order val="14"/>
          <c:tx>
            <c:strRef>
              <c:f>'8.14'!$A$24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('8.14'!$B$24,'8.14'!$D$24,'8.14'!$F$24)</c:f>
              <c:numCache>
                <c:formatCode>#\ ##0.0</c:formatCode>
                <c:ptCount val="3"/>
                <c:pt idx="0">
                  <c:v>40.43</c:v>
                </c:pt>
                <c:pt idx="1">
                  <c:v>616.29</c:v>
                </c:pt>
                <c:pt idx="2">
                  <c:v>36.68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EFC-45C0-93EE-DC9598E52E86}"/>
            </c:ext>
          </c:extLst>
        </c:ser>
        <c:ser>
          <c:idx val="15"/>
          <c:order val="15"/>
          <c:tx>
            <c:strRef>
              <c:f>'8.14'!$A$25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'8.14'!$C$38:$E$38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('8.14'!$B$25,'8.14'!$D$25,'8.14'!$F$25)</c:f>
              <c:numCache>
                <c:formatCode>#\ ##0.0</c:formatCode>
                <c:ptCount val="3"/>
                <c:pt idx="0">
                  <c:v>151562.33099999998</c:v>
                </c:pt>
                <c:pt idx="1">
                  <c:v>139872.34700000001</c:v>
                </c:pt>
                <c:pt idx="2">
                  <c:v>95010.883999999991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EFC-45C0-93EE-DC9598E52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90467840"/>
        <c:axId val="290469376"/>
      </c:barChart>
      <c:catAx>
        <c:axId val="29046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469376"/>
        <c:crosses val="autoZero"/>
        <c:auto val="1"/>
        <c:lblAlgn val="ctr"/>
        <c:lblOffset val="100"/>
        <c:noMultiLvlLbl val="0"/>
      </c:catAx>
      <c:valAx>
        <c:axId val="290469376"/>
        <c:scaling>
          <c:orientation val="minMax"/>
          <c:max val="5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467840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FBD0-42E5-B52B-A07C1DB437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BD0-42E5-B52B-A07C1DB437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BD0-42E5-B52B-A07C1DB437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BD0-42E5-B52B-A07C1DB4377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FBD0-42E5-B52B-A07C1DB4377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FBD0-42E5-B52B-A07C1DB43778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FBD0-42E5-B52B-A07C1DB43778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FBD0-42E5-B52B-A07C1DB43778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FBD0-42E5-B52B-A07C1DB43778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FBD0-42E5-B52B-A07C1DB437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FBD0-42E5-B52B-A07C1DB437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FBD0-42E5-B52B-A07C1DB437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FBD0-42E5-B52B-A07C1DB4377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FBD0-42E5-B52B-A07C1DB4377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FBD0-42E5-B52B-A07C1DB43778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FBD0-42E5-B52B-A07C1DB43778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FBD0-42E5-B52B-A07C1DB43778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FBD0-42E5-B52B-A07C1DB43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v krajích ČR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TJ</a:t>
            </a:r>
            <a:r>
              <a:rPr lang="en-US" sz="1000">
                <a:solidFill>
                  <a:schemeClr val="tx2"/>
                </a:solidFill>
              </a:rPr>
              <a:t>)</a:t>
            </a:r>
          </a:p>
        </c:rich>
      </c:tx>
      <c:layout>
        <c:manualLayout>
          <c:xMode val="edge"/>
          <c:yMode val="edge"/>
          <c:x val="8.7522858821926803E-4"/>
          <c:y val="1.94125685426714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474996437257108E-2"/>
          <c:y val="0.10191598484902524"/>
          <c:w val="0.93207800450719913"/>
          <c:h val="0.826969305722988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'5.3'!$A$5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'5.3'!$B$5:$O$5</c:f>
              <c:numCache>
                <c:formatCode>#\ ##0.0</c:formatCode>
                <c:ptCount val="14"/>
                <c:pt idx="0">
                  <c:v>0</c:v>
                </c:pt>
                <c:pt idx="1">
                  <c:v>670.42850399999986</c:v>
                </c:pt>
                <c:pt idx="2">
                  <c:v>171.94719000000001</c:v>
                </c:pt>
                <c:pt idx="3">
                  <c:v>144.27991799999998</c:v>
                </c:pt>
                <c:pt idx="4">
                  <c:v>281.98290000000003</c:v>
                </c:pt>
                <c:pt idx="5">
                  <c:v>241.10635199999996</c:v>
                </c:pt>
                <c:pt idx="6">
                  <c:v>1.440212</c:v>
                </c:pt>
                <c:pt idx="7">
                  <c:v>302.29586900000004</c:v>
                </c:pt>
                <c:pt idx="8">
                  <c:v>39.367985999999995</c:v>
                </c:pt>
                <c:pt idx="9">
                  <c:v>23.496475999999998</c:v>
                </c:pt>
                <c:pt idx="10">
                  <c:v>364.32147700000002</c:v>
                </c:pt>
                <c:pt idx="11">
                  <c:v>843.08844700000009</c:v>
                </c:pt>
                <c:pt idx="12">
                  <c:v>466.39535999999998</c:v>
                </c:pt>
                <c:pt idx="13">
                  <c:v>253.86969699999997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F3-4CEE-99A3-8A94D6647563}"/>
            </c:ext>
          </c:extLst>
        </c:ser>
        <c:ser>
          <c:idx val="1"/>
          <c:order val="1"/>
          <c:tx>
            <c:strRef>
              <c:f>'5.3'!$A$6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'5.3'!$B$6:$O$6</c:f>
              <c:numCache>
                <c:formatCode>#\ ##0.0</c:formatCode>
                <c:ptCount val="14"/>
                <c:pt idx="0">
                  <c:v>20.258607999999999</c:v>
                </c:pt>
                <c:pt idx="1">
                  <c:v>27.754763999999998</c:v>
                </c:pt>
                <c:pt idx="2">
                  <c:v>23.563843000000002</c:v>
                </c:pt>
                <c:pt idx="3">
                  <c:v>1.9119999999999999</c:v>
                </c:pt>
                <c:pt idx="4">
                  <c:v>15.033118000000002</c:v>
                </c:pt>
                <c:pt idx="5">
                  <c:v>12.548999999999999</c:v>
                </c:pt>
                <c:pt idx="6">
                  <c:v>2.5321499999999997</c:v>
                </c:pt>
                <c:pt idx="7">
                  <c:v>0.36476399999999998</c:v>
                </c:pt>
                <c:pt idx="8">
                  <c:v>14.351270000000001</c:v>
                </c:pt>
                <c:pt idx="9">
                  <c:v>19.802225000000011</c:v>
                </c:pt>
                <c:pt idx="10">
                  <c:v>19.821490999999998</c:v>
                </c:pt>
                <c:pt idx="11">
                  <c:v>12.334756999999998</c:v>
                </c:pt>
                <c:pt idx="12">
                  <c:v>4.9615270000000002</c:v>
                </c:pt>
                <c:pt idx="13">
                  <c:v>2.3763899999999998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F3-4CEE-99A3-8A94D6647563}"/>
            </c:ext>
          </c:extLst>
        </c:ser>
        <c:ser>
          <c:idx val="2"/>
          <c:order val="2"/>
          <c:tx>
            <c:strRef>
              <c:f>'5.3'!$A$7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'5.3'!$B$7:$O$7</c:f>
              <c:numCache>
                <c:formatCode>#\ ##0.0</c:formatCode>
                <c:ptCount val="14"/>
                <c:pt idx="0">
                  <c:v>0</c:v>
                </c:pt>
                <c:pt idx="1">
                  <c:v>13.005805000000001</c:v>
                </c:pt>
                <c:pt idx="2">
                  <c:v>7.9930000000000001E-2</c:v>
                </c:pt>
                <c:pt idx="3">
                  <c:v>0</c:v>
                </c:pt>
                <c:pt idx="4">
                  <c:v>0</c:v>
                </c:pt>
                <c:pt idx="5">
                  <c:v>0.12776999999999999</c:v>
                </c:pt>
                <c:pt idx="6">
                  <c:v>0</c:v>
                </c:pt>
                <c:pt idx="7">
                  <c:v>2221.6754660000006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1.41597</c:v>
                </c:pt>
                <c:pt idx="13">
                  <c:v>47.468889000000004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F3-4CEE-99A3-8A94D6647563}"/>
            </c:ext>
          </c:extLst>
        </c:ser>
        <c:ser>
          <c:idx val="3"/>
          <c:order val="3"/>
          <c:tx>
            <c:strRef>
              <c:f>'5.3'!$A$8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'5.3'!$B$8:$O$8</c:f>
              <c:numCache>
                <c:formatCode>#\ ##0.0</c:formatCode>
                <c:ptCount val="14"/>
                <c:pt idx="0">
                  <c:v>0</c:v>
                </c:pt>
                <c:pt idx="1">
                  <c:v>3.3999999999999998E-3</c:v>
                </c:pt>
                <c:pt idx="2">
                  <c:v>0.98799999999999999</c:v>
                </c:pt>
                <c:pt idx="3">
                  <c:v>0</c:v>
                </c:pt>
                <c:pt idx="4">
                  <c:v>5.0000000000000001E-3</c:v>
                </c:pt>
                <c:pt idx="5">
                  <c:v>0.43789999999999996</c:v>
                </c:pt>
                <c:pt idx="6">
                  <c:v>0.2</c:v>
                </c:pt>
                <c:pt idx="7">
                  <c:v>3.6247000000000001E-2</c:v>
                </c:pt>
                <c:pt idx="8">
                  <c:v>0</c:v>
                </c:pt>
                <c:pt idx="9">
                  <c:v>6.81</c:v>
                </c:pt>
                <c:pt idx="10">
                  <c:v>0.69774999999999998</c:v>
                </c:pt>
                <c:pt idx="11">
                  <c:v>8.4268999999999998</c:v>
                </c:pt>
                <c:pt idx="12">
                  <c:v>0.37831200000000004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3-4CEE-99A3-8A94D6647563}"/>
            </c:ext>
          </c:extLst>
        </c:ser>
        <c:ser>
          <c:idx val="4"/>
          <c:order val="4"/>
          <c:tx>
            <c:strRef>
              <c:f>'5.3'!$A$9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'5.3'!$B$9:$O$9</c:f>
              <c:numCache>
                <c:formatCode>#\ ##0.0</c:formatCode>
                <c:ptCount val="14"/>
                <c:pt idx="0">
                  <c:v>3.6504299999999996</c:v>
                </c:pt>
                <c:pt idx="1">
                  <c:v>0</c:v>
                </c:pt>
                <c:pt idx="2">
                  <c:v>0.16486700000000001</c:v>
                </c:pt>
                <c:pt idx="3">
                  <c:v>0.88411000000000006</c:v>
                </c:pt>
                <c:pt idx="4">
                  <c:v>0.11075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0.40799999999999997</c:v>
                </c:pt>
                <c:pt idx="11">
                  <c:v>0</c:v>
                </c:pt>
                <c:pt idx="12">
                  <c:v>1.3702999999999999</c:v>
                </c:pt>
                <c:pt idx="13">
                  <c:v>1.335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F3-4CEE-99A3-8A94D6647563}"/>
            </c:ext>
          </c:extLst>
        </c:ser>
        <c:ser>
          <c:idx val="5"/>
          <c:order val="5"/>
          <c:tx>
            <c:strRef>
              <c:f>'5.3'!$A$10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'5.3'!$B$10:$O$10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3.8843000000000003E-2</c:v>
                </c:pt>
                <c:pt idx="3">
                  <c:v>0.19153000000000003</c:v>
                </c:pt>
                <c:pt idx="4">
                  <c:v>2.4300000000000002E-2</c:v>
                </c:pt>
                <c:pt idx="5">
                  <c:v>1.4E-3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1.7000000000000001E-2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F3-4CEE-99A3-8A94D6647563}"/>
            </c:ext>
          </c:extLst>
        </c:ser>
        <c:ser>
          <c:idx val="6"/>
          <c:order val="6"/>
          <c:tx>
            <c:strRef>
              <c:f>'5.3'!$A$11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'5.3'!$B$11:$O$11</c:f>
              <c:numCache>
                <c:formatCode>#\ ##0.0</c:formatCode>
                <c:ptCount val="14"/>
                <c:pt idx="0">
                  <c:v>0</c:v>
                </c:pt>
                <c:pt idx="1">
                  <c:v>356.17071299999992</c:v>
                </c:pt>
                <c:pt idx="2">
                  <c:v>9.2781590000000023</c:v>
                </c:pt>
                <c:pt idx="3">
                  <c:v>839.54813100000001</c:v>
                </c:pt>
                <c:pt idx="4">
                  <c:v>105.08561900000001</c:v>
                </c:pt>
                <c:pt idx="5">
                  <c:v>389.97886999999997</c:v>
                </c:pt>
                <c:pt idx="6">
                  <c:v>29.778787999999995</c:v>
                </c:pt>
                <c:pt idx="7">
                  <c:v>85.500579999999985</c:v>
                </c:pt>
                <c:pt idx="8">
                  <c:v>511.70231699999999</c:v>
                </c:pt>
                <c:pt idx="9">
                  <c:v>1407.3774089999999</c:v>
                </c:pt>
                <c:pt idx="10">
                  <c:v>927.75573499999996</c:v>
                </c:pt>
                <c:pt idx="11">
                  <c:v>4457.2222149999998</c:v>
                </c:pt>
                <c:pt idx="12">
                  <c:v>3252.0397680000001</c:v>
                </c:pt>
                <c:pt idx="13">
                  <c:v>465.087515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F3-4CEE-99A3-8A94D6647563}"/>
            </c:ext>
          </c:extLst>
        </c:ser>
        <c:ser>
          <c:idx val="7"/>
          <c:order val="7"/>
          <c:tx>
            <c:strRef>
              <c:f>'5.3'!$A$12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'5.3'!$B$12:$O$12</c:f>
              <c:numCache>
                <c:formatCode>#\ ##0.0</c:formatCode>
                <c:ptCount val="14"/>
                <c:pt idx="0">
                  <c:v>0</c:v>
                </c:pt>
                <c:pt idx="1">
                  <c:v>387.83507000000003</c:v>
                </c:pt>
                <c:pt idx="2">
                  <c:v>0</c:v>
                </c:pt>
                <c:pt idx="3">
                  <c:v>0</c:v>
                </c:pt>
                <c:pt idx="4">
                  <c:v>17.17268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3-4CEE-99A3-8A94D6647563}"/>
            </c:ext>
          </c:extLst>
        </c:ser>
        <c:ser>
          <c:idx val="8"/>
          <c:order val="8"/>
          <c:tx>
            <c:strRef>
              <c:f>'5.3'!$A$13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'5.3'!$B$13:$O$13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F3-4CEE-99A3-8A94D6647563}"/>
            </c:ext>
          </c:extLst>
        </c:ser>
        <c:ser>
          <c:idx val="9"/>
          <c:order val="9"/>
          <c:tx>
            <c:strRef>
              <c:f>'5.3'!$A$14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'5.3'!$B$14:$O$14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24.299856999999999</c:v>
                </c:pt>
                <c:pt idx="3">
                  <c:v>0</c:v>
                </c:pt>
                <c:pt idx="4">
                  <c:v>4.2029980000000009</c:v>
                </c:pt>
                <c:pt idx="5">
                  <c:v>0</c:v>
                </c:pt>
                <c:pt idx="6">
                  <c:v>1.1850000000000001</c:v>
                </c:pt>
                <c:pt idx="7">
                  <c:v>160.14429999999999</c:v>
                </c:pt>
                <c:pt idx="8">
                  <c:v>0</c:v>
                </c:pt>
                <c:pt idx="9">
                  <c:v>7.6150000000000002</c:v>
                </c:pt>
                <c:pt idx="10">
                  <c:v>0</c:v>
                </c:pt>
                <c:pt idx="11">
                  <c:v>196.71199999999999</c:v>
                </c:pt>
                <c:pt idx="12">
                  <c:v>1.4225900000000002</c:v>
                </c:pt>
                <c:pt idx="13">
                  <c:v>6.8639999999999999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CF3-4CEE-99A3-8A94D6647563}"/>
            </c:ext>
          </c:extLst>
        </c:ser>
        <c:ser>
          <c:idx val="10"/>
          <c:order val="10"/>
          <c:tx>
            <c:strRef>
              <c:f>'5.3'!$A$15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'5.3'!$B$15:$O$15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4.5171909999999995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F3-4CEE-99A3-8A94D6647563}"/>
            </c:ext>
          </c:extLst>
        </c:ser>
        <c:ser>
          <c:idx val="11"/>
          <c:order val="11"/>
          <c:tx>
            <c:strRef>
              <c:f>'5.3'!$A$16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'5.3'!$B$16:$O$16</c:f>
              <c:numCache>
                <c:formatCode>#\ ##0.0</c:formatCode>
                <c:ptCount val="14"/>
                <c:pt idx="0">
                  <c:v>266.92500000000001</c:v>
                </c:pt>
                <c:pt idx="1">
                  <c:v>2.8900029999999997</c:v>
                </c:pt>
                <c:pt idx="2">
                  <c:v>285.14600000000002</c:v>
                </c:pt>
                <c:pt idx="3">
                  <c:v>1.1723000000000001E-2</c:v>
                </c:pt>
                <c:pt idx="4">
                  <c:v>2.6841930000000001</c:v>
                </c:pt>
                <c:pt idx="5">
                  <c:v>3.2913699999999997</c:v>
                </c:pt>
                <c:pt idx="6">
                  <c:v>180.47</c:v>
                </c:pt>
                <c:pt idx="7">
                  <c:v>11.952999999999999</c:v>
                </c:pt>
                <c:pt idx="8">
                  <c:v>153.49128499999998</c:v>
                </c:pt>
                <c:pt idx="9">
                  <c:v>0</c:v>
                </c:pt>
                <c:pt idx="10">
                  <c:v>74.142949000000002</c:v>
                </c:pt>
                <c:pt idx="11">
                  <c:v>18.317</c:v>
                </c:pt>
                <c:pt idx="12">
                  <c:v>0</c:v>
                </c:pt>
                <c:pt idx="13">
                  <c:v>7.7945999999999991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F3-4CEE-99A3-8A94D6647563}"/>
            </c:ext>
          </c:extLst>
        </c:ser>
        <c:ser>
          <c:idx val="12"/>
          <c:order val="12"/>
          <c:tx>
            <c:strRef>
              <c:f>'5.3'!$A$17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'5.3'!$B$17:$O$17</c:f>
              <c:numCache>
                <c:formatCode>#\ ##0.0</c:formatCode>
                <c:ptCount val="14"/>
                <c:pt idx="0">
                  <c:v>0</c:v>
                </c:pt>
                <c:pt idx="1">
                  <c:v>0.27122299999999999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417.29797400000007</c:v>
                </c:pt>
                <c:pt idx="8">
                  <c:v>0</c:v>
                </c:pt>
                <c:pt idx="9">
                  <c:v>0</c:v>
                </c:pt>
                <c:pt idx="10">
                  <c:v>9.1999999999999998E-2</c:v>
                </c:pt>
                <c:pt idx="11">
                  <c:v>137.25925000000001</c:v>
                </c:pt>
                <c:pt idx="12">
                  <c:v>7.8</c:v>
                </c:pt>
                <c:pt idx="13">
                  <c:v>44.075000000000003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F3-4CEE-99A3-8A94D6647563}"/>
            </c:ext>
          </c:extLst>
        </c:ser>
        <c:ser>
          <c:idx val="13"/>
          <c:order val="13"/>
          <c:tx>
            <c:strRef>
              <c:f>'5.3'!$A$18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'5.3'!$B$18:$O$18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4.4143000000000002E-2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CF3-4CEE-99A3-8A94D6647563}"/>
            </c:ext>
          </c:extLst>
        </c:ser>
        <c:ser>
          <c:idx val="14"/>
          <c:order val="14"/>
          <c:tx>
            <c:strRef>
              <c:f>'5.3'!$A$19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'5.3'!$B$19:$O$19</c:f>
              <c:numCache>
                <c:formatCode>#\ ##0.0</c:formatCode>
                <c:ptCount val="14"/>
                <c:pt idx="0">
                  <c:v>0</c:v>
                </c:pt>
                <c:pt idx="1">
                  <c:v>9.8702209999999972</c:v>
                </c:pt>
                <c:pt idx="2">
                  <c:v>3.1670930000000004</c:v>
                </c:pt>
                <c:pt idx="3">
                  <c:v>5.5670000000000004E-2</c:v>
                </c:pt>
                <c:pt idx="4">
                  <c:v>6.5000000000000002E-2</c:v>
                </c:pt>
                <c:pt idx="5">
                  <c:v>1.5101300000000002</c:v>
                </c:pt>
                <c:pt idx="6">
                  <c:v>1.132253</c:v>
                </c:pt>
                <c:pt idx="7">
                  <c:v>37.577635999999998</c:v>
                </c:pt>
                <c:pt idx="8">
                  <c:v>5.1567280000000002</c:v>
                </c:pt>
                <c:pt idx="9">
                  <c:v>0.101062</c:v>
                </c:pt>
                <c:pt idx="10">
                  <c:v>0.32305099999999998</c:v>
                </c:pt>
                <c:pt idx="11">
                  <c:v>6.7667820000000001</c:v>
                </c:pt>
                <c:pt idx="12">
                  <c:v>2.6054469999999994</c:v>
                </c:pt>
                <c:pt idx="13">
                  <c:v>0.69339999999999991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CF3-4CEE-99A3-8A94D6647563}"/>
            </c:ext>
          </c:extLst>
        </c:ser>
        <c:ser>
          <c:idx val="15"/>
          <c:order val="15"/>
          <c:tx>
            <c:strRef>
              <c:f>'5.3'!$A$20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'5.3'!$B$20:$O$20</c:f>
              <c:numCache>
                <c:formatCode>#\ ##0.0</c:formatCode>
                <c:ptCount val="14"/>
                <c:pt idx="0">
                  <c:v>1113.1806129999998</c:v>
                </c:pt>
                <c:pt idx="1">
                  <c:v>201.840519</c:v>
                </c:pt>
                <c:pt idx="2">
                  <c:v>1483.0927879999997</c:v>
                </c:pt>
                <c:pt idx="3">
                  <c:v>257.53912900000006</c:v>
                </c:pt>
                <c:pt idx="4">
                  <c:v>199.0886330000001</c:v>
                </c:pt>
                <c:pt idx="5">
                  <c:v>385.35698099999996</c:v>
                </c:pt>
                <c:pt idx="6">
                  <c:v>525.37179099999992</c:v>
                </c:pt>
                <c:pt idx="7">
                  <c:v>972.15543900000023</c:v>
                </c:pt>
                <c:pt idx="8">
                  <c:v>491.13119200000017</c:v>
                </c:pt>
                <c:pt idx="9">
                  <c:v>143.26154</c:v>
                </c:pt>
                <c:pt idx="10">
                  <c:v>233.91920499999998</c:v>
                </c:pt>
                <c:pt idx="11">
                  <c:v>1420.1366760000008</c:v>
                </c:pt>
                <c:pt idx="12">
                  <c:v>352.77192400000001</c:v>
                </c:pt>
                <c:pt idx="13">
                  <c:v>386.44556200000011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CF3-4CEE-99A3-8A94D664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2878848"/>
        <c:axId val="232880384"/>
      </c:barChart>
      <c:catAx>
        <c:axId val="232878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900"/>
            </a:pPr>
            <a:endParaRPr lang="cs-CZ"/>
          </a:p>
        </c:txPr>
        <c:crossAx val="232880384"/>
        <c:crosses val="autoZero"/>
        <c:auto val="1"/>
        <c:lblAlgn val="ctr"/>
        <c:lblOffset val="100"/>
        <c:noMultiLvlLbl val="0"/>
      </c:catAx>
      <c:valAx>
        <c:axId val="232880384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8788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2A-44FE-A1F9-81F9253ED128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2A-44FE-A1F9-81F9253ED128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2A-44FE-A1F9-81F9253ED128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2A-44FE-A1F9-81F9253ED128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F2A-44FE-A1F9-81F9253ED128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F2A-44FE-A1F9-81F9253ED128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F2A-44FE-A1F9-81F9253ED128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F2A-44FE-A1F9-81F9253ED128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FF2A-44FE-A1F9-81F9253ED128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FF2A-44FE-A1F9-81F9253ED128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FF2A-44FE-A1F9-81F9253ED128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FF2A-44FE-A1F9-81F9253ED128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FF2A-44FE-A1F9-81F9253ED128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FF2A-44FE-A1F9-81F9253ED128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FF2A-44FE-A1F9-81F9253ED128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FF2A-44FE-A1F9-81F9253ED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Výroba tepla netto a výroba tepla z KVET podle paliv (TJ)</a:t>
            </a:r>
          </a:p>
        </c:rich>
      </c:tx>
      <c:layout>
        <c:manualLayout>
          <c:xMode val="edge"/>
          <c:yMode val="edge"/>
          <c:x val="2.5527497369253281E-5"/>
          <c:y val="2.5188916876574308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'9'!$A$6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Leden</c:v>
                  </c:pt>
                  <c:pt idx="2">
                    <c:v>Únor</c:v>
                  </c:pt>
                  <c:pt idx="4">
                    <c:v>Březen</c:v>
                  </c:pt>
                </c:lvl>
              </c:multiLvlStrCache>
            </c:multiLvlStrRef>
          </c:cat>
          <c:val>
            <c:numRef>
              <c:f>('9'!$B$6,'9'!$C$6,'9'!$E$6,'9'!$F$6,'9'!$H$6,'9'!$I$6)</c:f>
              <c:numCache>
                <c:formatCode>#\ ##0.0</c:formatCode>
                <c:ptCount val="6"/>
                <c:pt idx="0">
                  <c:v>2686.9153310000002</c:v>
                </c:pt>
                <c:pt idx="1">
                  <c:v>2083.4546950000004</c:v>
                </c:pt>
                <c:pt idx="2">
                  <c:v>2580.4097050000009</c:v>
                </c:pt>
                <c:pt idx="3">
                  <c:v>1885.044627</c:v>
                </c:pt>
                <c:pt idx="4">
                  <c:v>2623.3128120000015</c:v>
                </c:pt>
                <c:pt idx="5">
                  <c:v>2030.5508379999997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E-4FD0-8E82-17407FA0E629}"/>
            </c:ext>
          </c:extLst>
        </c:ser>
        <c:ser>
          <c:idx val="1"/>
          <c:order val="1"/>
          <c:tx>
            <c:strRef>
              <c:f>'9'!$A$7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Leden</c:v>
                  </c:pt>
                  <c:pt idx="2">
                    <c:v>Únor</c:v>
                  </c:pt>
                  <c:pt idx="4">
                    <c:v>Březen</c:v>
                  </c:pt>
                </c:lvl>
              </c:multiLvlStrCache>
            </c:multiLvlStrRef>
          </c:cat>
          <c:val>
            <c:numRef>
              <c:f>('9'!$B$7,'9'!$C$7,'9'!$E$7,'9'!$F$7,'9'!$H$7,'9'!$I$7)</c:f>
              <c:numCache>
                <c:formatCode>#\ ##0.0</c:formatCode>
                <c:ptCount val="6"/>
                <c:pt idx="0">
                  <c:v>237.19652500000012</c:v>
                </c:pt>
                <c:pt idx="1">
                  <c:v>221.20293800000007</c:v>
                </c:pt>
                <c:pt idx="2">
                  <c:v>207.05175799999992</c:v>
                </c:pt>
                <c:pt idx="3">
                  <c:v>191.99555900000004</c:v>
                </c:pt>
                <c:pt idx="4">
                  <c:v>199.746835</c:v>
                </c:pt>
                <c:pt idx="5">
                  <c:v>182.99530199999998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1E-4FD0-8E82-17407FA0E629}"/>
            </c:ext>
          </c:extLst>
        </c:ser>
        <c:ser>
          <c:idx val="2"/>
          <c:order val="2"/>
          <c:tx>
            <c:strRef>
              <c:f>'9'!$A$8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Leden</c:v>
                  </c:pt>
                  <c:pt idx="2">
                    <c:v>Únor</c:v>
                  </c:pt>
                  <c:pt idx="4">
                    <c:v>Březen</c:v>
                  </c:pt>
                </c:lvl>
              </c:multiLvlStrCache>
            </c:multiLvlStrRef>
          </c:cat>
          <c:val>
            <c:numRef>
              <c:f>('9'!$B$8,'9'!$C$8,'9'!$E$8,'9'!$F$8,'9'!$H$8,'9'!$I$8)</c:f>
              <c:numCache>
                <c:formatCode>#\ ##0.0</c:formatCode>
                <c:ptCount val="6"/>
                <c:pt idx="0">
                  <c:v>1162.8252949999996</c:v>
                </c:pt>
                <c:pt idx="1">
                  <c:v>882.65184099999999</c:v>
                </c:pt>
                <c:pt idx="2">
                  <c:v>1046.0858529999998</c:v>
                </c:pt>
                <c:pt idx="3">
                  <c:v>804.34618799999998</c:v>
                </c:pt>
                <c:pt idx="4">
                  <c:v>827.45654000000002</c:v>
                </c:pt>
                <c:pt idx="5">
                  <c:v>615.44655499999999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1E-4FD0-8E82-17407FA0E629}"/>
            </c:ext>
          </c:extLst>
        </c:ser>
        <c:ser>
          <c:idx val="3"/>
          <c:order val="3"/>
          <c:tx>
            <c:strRef>
              <c:f>'9'!$A$9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Leden</c:v>
                  </c:pt>
                  <c:pt idx="2">
                    <c:v>Únor</c:v>
                  </c:pt>
                  <c:pt idx="4">
                    <c:v>Březen</c:v>
                  </c:pt>
                </c:lvl>
              </c:multiLvlStrCache>
            </c:multiLvlStrRef>
          </c:cat>
          <c:val>
            <c:numRef>
              <c:f>('9'!$B$9,'9'!$C$9,'9'!$E$9,'9'!$F$9,'9'!$H$9,'9'!$I$9)</c:f>
              <c:numCache>
                <c:formatCode>#\ ##0.0</c:formatCode>
                <c:ptCount val="6"/>
                <c:pt idx="0">
                  <c:v>8.4552000000000014</c:v>
                </c:pt>
                <c:pt idx="1">
                  <c:v>0</c:v>
                </c:pt>
                <c:pt idx="2">
                  <c:v>6.5282969999999994</c:v>
                </c:pt>
                <c:pt idx="3">
                  <c:v>0</c:v>
                </c:pt>
                <c:pt idx="4">
                  <c:v>9.5147790000000008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1E-4FD0-8E82-17407FA0E629}"/>
            </c:ext>
          </c:extLst>
        </c:ser>
        <c:ser>
          <c:idx val="4"/>
          <c:order val="4"/>
          <c:tx>
            <c:strRef>
              <c:f>'9'!$A$10</c:f>
              <c:strCache>
                <c:ptCount val="1"/>
                <c:pt idx="0">
                  <c:v>Energie prostředí (tepelné čerpadlo)</c:v>
                </c:pt>
              </c:strCache>
            </c:strRef>
          </c:tx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Leden</c:v>
                  </c:pt>
                  <c:pt idx="2">
                    <c:v>Únor</c:v>
                  </c:pt>
                  <c:pt idx="4">
                    <c:v>Březen</c:v>
                  </c:pt>
                </c:lvl>
              </c:multiLvlStrCache>
            </c:multiLvlStrRef>
          </c:cat>
          <c:val>
            <c:numRef>
              <c:f>('9'!$B$10,'9'!$C$10,'9'!$E$10,'9'!$F$10,'9'!$H$10,'9'!$I$10)</c:f>
              <c:numCache>
                <c:formatCode>#\ ##0.0</c:formatCode>
                <c:ptCount val="6"/>
                <c:pt idx="0">
                  <c:v>3.0566390000000001</c:v>
                </c:pt>
                <c:pt idx="1">
                  <c:v>0</c:v>
                </c:pt>
                <c:pt idx="2">
                  <c:v>2.7460669999999996</c:v>
                </c:pt>
                <c:pt idx="3">
                  <c:v>0</c:v>
                </c:pt>
                <c:pt idx="4">
                  <c:v>3.7077610000000001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1E-4FD0-8E82-17407FA0E629}"/>
            </c:ext>
          </c:extLst>
        </c:ser>
        <c:ser>
          <c:idx val="5"/>
          <c:order val="5"/>
          <c:tx>
            <c:strRef>
              <c:f>'9'!$A$11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Leden</c:v>
                  </c:pt>
                  <c:pt idx="2">
                    <c:v>Únor</c:v>
                  </c:pt>
                  <c:pt idx="4">
                    <c:v>Březen</c:v>
                  </c:pt>
                </c:lvl>
              </c:multiLvlStrCache>
            </c:multiLvlStrRef>
          </c:cat>
          <c:val>
            <c:numRef>
              <c:f>('9'!$B$11,'9'!$C$11,'9'!$E$11,'9'!$F$11,'9'!$H$11,'9'!$I$11)</c:f>
              <c:numCache>
                <c:formatCode>#\ ##0.0</c:formatCode>
                <c:ptCount val="6"/>
                <c:pt idx="0">
                  <c:v>0.13239300000000001</c:v>
                </c:pt>
                <c:pt idx="1">
                  <c:v>0</c:v>
                </c:pt>
                <c:pt idx="2">
                  <c:v>9.1897000000000006E-2</c:v>
                </c:pt>
                <c:pt idx="3">
                  <c:v>0</c:v>
                </c:pt>
                <c:pt idx="4">
                  <c:v>8.3782999999999996E-2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1E-4FD0-8E82-17407FA0E629}"/>
            </c:ext>
          </c:extLst>
        </c:ser>
        <c:ser>
          <c:idx val="6"/>
          <c:order val="6"/>
          <c:tx>
            <c:strRef>
              <c:f>'9'!$A$12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Leden</c:v>
                  </c:pt>
                  <c:pt idx="2">
                    <c:v>Únor</c:v>
                  </c:pt>
                  <c:pt idx="4">
                    <c:v>Březen</c:v>
                  </c:pt>
                </c:lvl>
              </c:multiLvlStrCache>
            </c:multiLvlStrRef>
          </c:cat>
          <c:val>
            <c:numRef>
              <c:f>('9'!$B$12,'9'!$C$12,'9'!$E$12,'9'!$F$12,'9'!$H$12,'9'!$I$12)</c:f>
              <c:numCache>
                <c:formatCode>#\ ##0.0</c:formatCode>
                <c:ptCount val="6"/>
                <c:pt idx="0">
                  <c:v>6462.5406609999991</c:v>
                </c:pt>
                <c:pt idx="1">
                  <c:v>5514.1303909999988</c:v>
                </c:pt>
                <c:pt idx="2">
                  <c:v>5873.4450859999997</c:v>
                </c:pt>
                <c:pt idx="3">
                  <c:v>5166.6671410000008</c:v>
                </c:pt>
                <c:pt idx="4">
                  <c:v>4867.1645690000005</c:v>
                </c:pt>
                <c:pt idx="5">
                  <c:v>4211.0998519999994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1E-4FD0-8E82-17407FA0E629}"/>
            </c:ext>
          </c:extLst>
        </c:ser>
        <c:ser>
          <c:idx val="7"/>
          <c:order val="7"/>
          <c:tx>
            <c:strRef>
              <c:f>'9'!$A$13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Leden</c:v>
                  </c:pt>
                  <c:pt idx="2">
                    <c:v>Únor</c:v>
                  </c:pt>
                  <c:pt idx="4">
                    <c:v>Březen</c:v>
                  </c:pt>
                </c:lvl>
              </c:multiLvlStrCache>
            </c:multiLvlStrRef>
          </c:cat>
          <c:val>
            <c:numRef>
              <c:f>('9'!$B$13,'9'!$C$13,'9'!$E$13,'9'!$F$13,'9'!$H$13,'9'!$I$13)</c:f>
              <c:numCache>
                <c:formatCode>#\ ##0.0</c:formatCode>
                <c:ptCount val="6"/>
                <c:pt idx="0">
                  <c:v>288.73899999999998</c:v>
                </c:pt>
                <c:pt idx="1">
                  <c:v>0</c:v>
                </c:pt>
                <c:pt idx="2">
                  <c:v>255.24299999999999</c:v>
                </c:pt>
                <c:pt idx="3">
                  <c:v>0</c:v>
                </c:pt>
                <c:pt idx="4">
                  <c:v>163.875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1E-4FD0-8E82-17407FA0E629}"/>
            </c:ext>
          </c:extLst>
        </c:ser>
        <c:ser>
          <c:idx val="8"/>
          <c:order val="8"/>
          <c:tx>
            <c:strRef>
              <c:f>'9'!$A$14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Leden</c:v>
                  </c:pt>
                  <c:pt idx="2">
                    <c:v>Únor</c:v>
                  </c:pt>
                  <c:pt idx="4">
                    <c:v>Březen</c:v>
                  </c:pt>
                </c:lvl>
              </c:multiLvlStrCache>
            </c:multiLvlStrRef>
          </c:cat>
          <c:val>
            <c:numRef>
              <c:f>('9'!$B$14,'9'!$C$14,'9'!$E$14,'9'!$F$14,'9'!$H$14,'9'!$I$14)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1E-4FD0-8E82-17407FA0E629}"/>
            </c:ext>
          </c:extLst>
        </c:ser>
        <c:ser>
          <c:idx val="9"/>
          <c:order val="9"/>
          <c:tx>
            <c:strRef>
              <c:f>'9'!$A$15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Leden</c:v>
                  </c:pt>
                  <c:pt idx="2">
                    <c:v>Únor</c:v>
                  </c:pt>
                  <c:pt idx="4">
                    <c:v>Březen</c:v>
                  </c:pt>
                </c:lvl>
              </c:multiLvlStrCache>
            </c:multiLvlStrRef>
          </c:cat>
          <c:val>
            <c:numRef>
              <c:f>('9'!$B$15,'9'!$C$15,'9'!$E$15,'9'!$F$15,'9'!$H$15,'9'!$I$15)</c:f>
              <c:numCache>
                <c:formatCode>#\ ##0.0</c:formatCode>
                <c:ptCount val="6"/>
                <c:pt idx="0">
                  <c:v>606.60915399999999</c:v>
                </c:pt>
                <c:pt idx="1">
                  <c:v>73.881140000000002</c:v>
                </c:pt>
                <c:pt idx="2">
                  <c:v>513.49626599999999</c:v>
                </c:pt>
                <c:pt idx="3">
                  <c:v>79.306950000000001</c:v>
                </c:pt>
                <c:pt idx="4">
                  <c:v>559.43076399999995</c:v>
                </c:pt>
                <c:pt idx="5">
                  <c:v>84.154075000000006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1E-4FD0-8E82-17407FA0E629}"/>
            </c:ext>
          </c:extLst>
        </c:ser>
        <c:ser>
          <c:idx val="10"/>
          <c:order val="10"/>
          <c:tx>
            <c:strRef>
              <c:f>'9'!$A$16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Leden</c:v>
                  </c:pt>
                  <c:pt idx="2">
                    <c:v>Únor</c:v>
                  </c:pt>
                  <c:pt idx="4">
                    <c:v>Březen</c:v>
                  </c:pt>
                </c:lvl>
              </c:multiLvlStrCache>
            </c:multiLvlStrRef>
          </c:cat>
          <c:val>
            <c:numRef>
              <c:f>('9'!$B$16,'9'!$C$16,'9'!$E$16,'9'!$F$16,'9'!$H$16,'9'!$I$16)</c:f>
              <c:numCache>
                <c:formatCode>#\ ##0.0</c:formatCode>
                <c:ptCount val="6"/>
                <c:pt idx="0">
                  <c:v>2.6741980000000001</c:v>
                </c:pt>
                <c:pt idx="1">
                  <c:v>1.054948</c:v>
                </c:pt>
                <c:pt idx="2">
                  <c:v>2.8312179999999998</c:v>
                </c:pt>
                <c:pt idx="3">
                  <c:v>1.4787600000000001</c:v>
                </c:pt>
                <c:pt idx="4">
                  <c:v>2.3364059999999998</c:v>
                </c:pt>
                <c:pt idx="5">
                  <c:v>0.97553900000000016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1E-4FD0-8E82-17407FA0E629}"/>
            </c:ext>
          </c:extLst>
        </c:ser>
        <c:ser>
          <c:idx val="11"/>
          <c:order val="11"/>
          <c:tx>
            <c:strRef>
              <c:f>'9'!$A$17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Leden</c:v>
                  </c:pt>
                  <c:pt idx="2">
                    <c:v>Únor</c:v>
                  </c:pt>
                  <c:pt idx="4">
                    <c:v>Březen</c:v>
                  </c:pt>
                </c:lvl>
              </c:multiLvlStrCache>
            </c:multiLvlStrRef>
          </c:cat>
          <c:val>
            <c:numRef>
              <c:f>('9'!$B$17,'9'!$C$17,'9'!$E$17,'9'!$F$17,'9'!$H$17,'9'!$I$17)</c:f>
              <c:numCache>
                <c:formatCode>#\ ##0.0</c:formatCode>
                <c:ptCount val="6"/>
                <c:pt idx="0">
                  <c:v>410.99577600000003</c:v>
                </c:pt>
                <c:pt idx="1">
                  <c:v>332.60132500000003</c:v>
                </c:pt>
                <c:pt idx="2">
                  <c:v>367.08744499999995</c:v>
                </c:pt>
                <c:pt idx="3">
                  <c:v>298.215891</c:v>
                </c:pt>
                <c:pt idx="4">
                  <c:v>344.44484500000004</c:v>
                </c:pt>
                <c:pt idx="5">
                  <c:v>255.47823799999998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1E-4FD0-8E82-17407FA0E629}"/>
            </c:ext>
          </c:extLst>
        </c:ser>
        <c:ser>
          <c:idx val="12"/>
          <c:order val="12"/>
          <c:tx>
            <c:strRef>
              <c:f>'9'!$A$18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Leden</c:v>
                  </c:pt>
                  <c:pt idx="2">
                    <c:v>Únor</c:v>
                  </c:pt>
                  <c:pt idx="4">
                    <c:v>Březen</c:v>
                  </c:pt>
                </c:lvl>
              </c:multiLvlStrCache>
            </c:multiLvlStrRef>
          </c:cat>
          <c:val>
            <c:numRef>
              <c:f>('9'!$B$18,'9'!$C$18,'9'!$E$18,'9'!$F$18,'9'!$H$18,'9'!$I$18)</c:f>
              <c:numCache>
                <c:formatCode>#\ ##0.0</c:formatCode>
                <c:ptCount val="6"/>
                <c:pt idx="0">
                  <c:v>536.67131600000016</c:v>
                </c:pt>
                <c:pt idx="1">
                  <c:v>374.590127</c:v>
                </c:pt>
                <c:pt idx="2">
                  <c:v>482.44648700000016</c:v>
                </c:pt>
                <c:pt idx="3">
                  <c:v>344.42739599999999</c:v>
                </c:pt>
                <c:pt idx="4">
                  <c:v>500.01606099999998</c:v>
                </c:pt>
                <c:pt idx="5">
                  <c:v>333.23476299999999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31E-4FD0-8E82-17407FA0E629}"/>
            </c:ext>
          </c:extLst>
        </c:ser>
        <c:ser>
          <c:idx val="13"/>
          <c:order val="13"/>
          <c:tx>
            <c:strRef>
              <c:f>'9'!$A$19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Leden</c:v>
                  </c:pt>
                  <c:pt idx="2">
                    <c:v>Únor</c:v>
                  </c:pt>
                  <c:pt idx="4">
                    <c:v>Březen</c:v>
                  </c:pt>
                </c:lvl>
              </c:multiLvlStrCache>
            </c:multiLvlStrRef>
          </c:cat>
          <c:val>
            <c:numRef>
              <c:f>('9'!$B$19,'9'!$C$19,'9'!$E$19,'9'!$F$19,'9'!$H$19,'9'!$I$19)</c:f>
              <c:numCache>
                <c:formatCode>#\ ##0.0</c:formatCode>
                <c:ptCount val="6"/>
                <c:pt idx="0">
                  <c:v>3.4300000000000003E-3</c:v>
                </c:pt>
                <c:pt idx="1">
                  <c:v>0</c:v>
                </c:pt>
                <c:pt idx="2">
                  <c:v>5.2900000000000004E-3</c:v>
                </c:pt>
                <c:pt idx="3">
                  <c:v>0</c:v>
                </c:pt>
                <c:pt idx="4">
                  <c:v>4.1680000000000002E-2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31E-4FD0-8E82-17407FA0E629}"/>
            </c:ext>
          </c:extLst>
        </c:ser>
        <c:ser>
          <c:idx val="14"/>
          <c:order val="14"/>
          <c:tx>
            <c:strRef>
              <c:f>'9'!$A$20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Leden</c:v>
                  </c:pt>
                  <c:pt idx="2">
                    <c:v>Únor</c:v>
                  </c:pt>
                  <c:pt idx="4">
                    <c:v>Březen</c:v>
                  </c:pt>
                </c:lvl>
              </c:multiLvlStrCache>
            </c:multiLvlStrRef>
          </c:cat>
          <c:val>
            <c:numRef>
              <c:f>('9'!$B$20,'9'!$C$20,'9'!$E$20,'9'!$F$20,'9'!$H$20,'9'!$I$20)</c:f>
              <c:numCache>
                <c:formatCode>#\ ##0.0</c:formatCode>
                <c:ptCount val="6"/>
                <c:pt idx="0">
                  <c:v>31.913594999999997</c:v>
                </c:pt>
                <c:pt idx="1">
                  <c:v>2.5519780000000001</c:v>
                </c:pt>
                <c:pt idx="2">
                  <c:v>39.705476000000004</c:v>
                </c:pt>
                <c:pt idx="3">
                  <c:v>3.651484</c:v>
                </c:pt>
                <c:pt idx="4">
                  <c:v>17.098784999999999</c:v>
                </c:pt>
                <c:pt idx="5">
                  <c:v>2.385205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31E-4FD0-8E82-17407FA0E629}"/>
            </c:ext>
          </c:extLst>
        </c:ser>
        <c:ser>
          <c:idx val="15"/>
          <c:order val="15"/>
          <c:tx>
            <c:strRef>
              <c:f>'9'!$A$21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Leden</c:v>
                  </c:pt>
                  <c:pt idx="2">
                    <c:v>Únor</c:v>
                  </c:pt>
                  <c:pt idx="4">
                    <c:v>Březen</c:v>
                  </c:pt>
                </c:lvl>
              </c:multiLvlStrCache>
            </c:multiLvlStrRef>
          </c:cat>
          <c:val>
            <c:numRef>
              <c:f>('9'!$B$21,'9'!$C$21,'9'!$E$21,'9'!$F$21,'9'!$H$21,'9'!$I$21)</c:f>
              <c:numCache>
                <c:formatCode>#\ ##0.0</c:formatCode>
                <c:ptCount val="6"/>
                <c:pt idx="0">
                  <c:v>4269.6167879999985</c:v>
                </c:pt>
                <c:pt idx="1">
                  <c:v>1793.2812700000011</c:v>
                </c:pt>
                <c:pt idx="2">
                  <c:v>3714.9406209999988</c:v>
                </c:pt>
                <c:pt idx="3">
                  <c:v>1493.8680750000021</c:v>
                </c:pt>
                <c:pt idx="4">
                  <c:v>2800.5464670000024</c:v>
                </c:pt>
                <c:pt idx="5">
                  <c:v>1137.3938169999992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31E-4FD0-8E82-17407FA0E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95475072"/>
        <c:axId val="295476608"/>
      </c:barChart>
      <c:catAx>
        <c:axId val="29547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95476608"/>
        <c:crosses val="autoZero"/>
        <c:auto val="1"/>
        <c:lblAlgn val="ctr"/>
        <c:lblOffset val="100"/>
        <c:noMultiLvlLbl val="0"/>
      </c:catAx>
      <c:valAx>
        <c:axId val="295476608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54750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paliv na výrobě tepla z KVET</a:t>
            </a:r>
          </a:p>
        </c:rich>
      </c:tx>
      <c:layout>
        <c:manualLayout>
          <c:xMode val="edge"/>
          <c:yMode val="edge"/>
          <c:x val="1.2365513134387615E-2"/>
          <c:y val="1.42483704925473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327201746840469"/>
          <c:y val="0.12741290273775357"/>
          <c:w val="0.56024199194582802"/>
          <c:h val="0.8829528445022656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64B4-4EC7-B98F-E0BEFB0BE8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64B4-4EC7-B98F-E0BEFB0BE8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64B4-4EC7-B98F-E0BEFB0BE8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A-64B4-4EC7-B98F-E0BEFB0BE86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C-64B4-4EC7-B98F-E0BEFB0BE867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4B4-4EC7-B98F-E0BEFB0BE867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D-64B4-4EC7-B98F-E0BEFB0BE867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E-64B4-4EC7-B98F-E0BEFB0BE867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0F-64B4-4EC7-B98F-E0BEFB0BE867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10-64B4-4EC7-B98F-E0BEFB0BE867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0A-8459-4506-9FF0-C9D71A85D7B8}"/>
              </c:ext>
            </c:extLst>
          </c:dPt>
          <c:dPt>
            <c:idx val="12"/>
            <c:bubble3D val="0"/>
            <c:spPr>
              <a:pattFill prst="ltUpDiag">
                <a:fgClr>
                  <a:schemeClr val="tx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8459-4506-9FF0-C9D71A85D7B8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1-64B4-4EC7-B98F-E0BEFB0BE867}"/>
              </c:ext>
            </c:extLst>
          </c:dPt>
          <c:dPt>
            <c:idx val="14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2-64B4-4EC7-B98F-E0BEFB0BE867}"/>
              </c:ext>
            </c:extLst>
          </c:dPt>
          <c:dPt>
            <c:idx val="15"/>
            <c:bubble3D val="0"/>
            <c:spPr>
              <a:pattFill prst="ltUpDiag">
                <a:fgClr>
                  <a:schemeClr val="accent6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64B4-4EC7-B98F-E0BEFB0BE867}"/>
              </c:ext>
            </c:extLst>
          </c:dPt>
          <c:dLbls>
            <c:dLbl>
              <c:idx val="2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64B4-4EC7-B98F-E0BEFB0BE86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B4-4EC7-B98F-E0BEFB0BE86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B4-4EC7-B98F-E0BEFB0BE8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B4-4EC7-B98F-E0BEFB0BE867}"/>
                </c:ext>
              </c:extLst>
            </c:dLbl>
            <c:dLbl>
              <c:idx val="6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64B4-4EC7-B98F-E0BEFB0BE86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B4-4EC7-B98F-E0BEFB0BE86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B4-4EC7-B98F-E0BEFB0BE867}"/>
                </c:ext>
              </c:extLst>
            </c:dLbl>
            <c:dLbl>
              <c:idx val="9"/>
              <c:layout>
                <c:manualLayout>
                  <c:x val="-0.15155980502437194"/>
                  <c:y val="-2.265608294973717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B4-4EC7-B98F-E0BEFB0BE86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B4-4EC7-B98F-E0BEFB0BE867}"/>
                </c:ext>
              </c:extLst>
            </c:dLbl>
            <c:dLbl>
              <c:idx val="12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8459-4506-9FF0-C9D71A85D7B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B4-4EC7-B98F-E0BEFB0BE86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B4-4EC7-B98F-E0BEFB0BE867}"/>
                </c:ext>
              </c:extLst>
            </c:dLbl>
            <c:dLbl>
              <c:idx val="15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64B4-4EC7-B98F-E0BEFB0BE867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'9'!$A$6:$A$21</c:f>
              <c:strCache>
                <c:ptCount val="16"/>
                <c:pt idx="0">
                  <c:v>Biomasa</c:v>
                </c:pt>
                <c:pt idx="1">
                  <c:v>Bioplyn</c:v>
                </c:pt>
                <c:pt idx="2">
                  <c:v>Černé uhlí</c:v>
                </c:pt>
                <c:pt idx="3">
                  <c:v>Elektrická energie</c:v>
                </c:pt>
                <c:pt idx="4">
                  <c:v>Energie prostředí (tepelné čerpadlo)</c:v>
                </c:pt>
                <c:pt idx="5">
                  <c:v>Energie Slunce (solární kolektor)</c:v>
                </c:pt>
                <c:pt idx="6">
                  <c:v>Hnědé uhlí</c:v>
                </c:pt>
                <c:pt idx="7">
                  <c:v>Jaderné palivo</c:v>
                </c:pt>
                <c:pt idx="8">
                  <c:v>Koks</c:v>
                </c:pt>
                <c:pt idx="9">
                  <c:v>Odpadní teplo</c:v>
                </c:pt>
                <c:pt idx="10">
                  <c:v>Ostatní kapalná paliva</c:v>
                </c:pt>
                <c:pt idx="11">
                  <c:v>Ostatní pevná paliva</c:v>
                </c:pt>
                <c:pt idx="12">
                  <c:v>Ostatní plyny</c:v>
                </c:pt>
                <c:pt idx="13">
                  <c:v>Ostatní</c:v>
                </c:pt>
                <c:pt idx="14">
                  <c:v>Topné oleje</c:v>
                </c:pt>
                <c:pt idx="15">
                  <c:v>Zemní plyn</c:v>
                </c:pt>
              </c:strCache>
            </c:strRef>
          </c:cat>
          <c:val>
            <c:numRef>
              <c:f>'9'!$L$6:$L$21</c:f>
              <c:numCache>
                <c:formatCode>#\ ##0.0</c:formatCode>
                <c:ptCount val="16"/>
                <c:pt idx="0">
                  <c:v>5999.0501600000007</c:v>
                </c:pt>
                <c:pt idx="1">
                  <c:v>596.19379900000013</c:v>
                </c:pt>
                <c:pt idx="2">
                  <c:v>2302.4445839999998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14891.897384</c:v>
                </c:pt>
                <c:pt idx="7">
                  <c:v>0</c:v>
                </c:pt>
                <c:pt idx="8">
                  <c:v>0</c:v>
                </c:pt>
                <c:pt idx="9">
                  <c:v>237.34216499999999</c:v>
                </c:pt>
                <c:pt idx="10">
                  <c:v>3.5092470000000002</c:v>
                </c:pt>
                <c:pt idx="11">
                  <c:v>886.29545400000006</c:v>
                </c:pt>
                <c:pt idx="12">
                  <c:v>1052.2522859999999</c:v>
                </c:pt>
                <c:pt idx="13">
                  <c:v>0</c:v>
                </c:pt>
                <c:pt idx="14">
                  <c:v>8.5886670000000009</c:v>
                </c:pt>
                <c:pt idx="15">
                  <c:v>4424.5431620000027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4B4-4EC7-B98F-E0BEFB0BE86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38B3-4745-A9F7-2CB7F9482BEE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38B3-4745-A9F7-2CB7F9482BEE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38B3-4745-A9F7-2CB7F9482BEE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38B3-4745-A9F7-2CB7F9482BEE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38B3-4745-A9F7-2CB7F9482BEE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38B3-4745-A9F7-2CB7F9482BEE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38B3-4745-A9F7-2CB7F9482BEE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38B3-4745-A9F7-2CB7F9482BEE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38B3-4745-A9F7-2CB7F9482BEE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38B3-4745-A9F7-2CB7F9482BEE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38B3-4745-A9F7-2CB7F9482BEE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38B3-4745-A9F7-2CB7F9482BEE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38B3-4745-A9F7-2CB7F9482BEE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38B3-4745-A9F7-2CB7F9482BEE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38B3-4745-A9F7-2CB7F9482BEE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38B3-4745-A9F7-2CB7F9482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Brutto výroba tepla (TJ)</a:t>
            </a:r>
          </a:p>
        </c:rich>
      </c:tx>
      <c:layout>
        <c:manualLayout>
          <c:xMode val="edge"/>
          <c:yMode val="edge"/>
          <c:x val="2.1835448443131076E-3"/>
          <c:y val="6.0430953590930982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'10.1'!$H$5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'10.1'!$B$5:$E$5</c:f>
              <c:numCache>
                <c:formatCode>#\ ##0.0</c:formatCode>
                <c:ptCount val="4"/>
                <c:pt idx="0">
                  <c:v>59492.390077321405</c:v>
                </c:pt>
                <c:pt idx="1">
                  <c:v>33647.194626035664</c:v>
                </c:pt>
                <c:pt idx="2">
                  <c:v>26175.937773657737</c:v>
                </c:pt>
                <c:pt idx="3">
                  <c:v>50852.251834295188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1-4FA4-8A90-31289B13B312}"/>
            </c:ext>
          </c:extLst>
        </c:ser>
        <c:ser>
          <c:idx val="1"/>
          <c:order val="1"/>
          <c:tx>
            <c:strRef>
              <c:f>'10.1'!$H$6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'10.1'!$B$6:$E$6</c:f>
              <c:numCache>
                <c:formatCode>#\ ##0.0</c:formatCode>
                <c:ptCount val="4"/>
                <c:pt idx="0">
                  <c:v>59760.704269635316</c:v>
                </c:pt>
                <c:pt idx="1">
                  <c:v>28688.566620999998</c:v>
                </c:pt>
                <c:pt idx="2">
                  <c:v>24452.443356056858</c:v>
                </c:pt>
                <c:pt idx="3">
                  <c:v>50022.54916319999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D1-4FA4-8A90-31289B13B312}"/>
            </c:ext>
          </c:extLst>
        </c:ser>
        <c:ser>
          <c:idx val="2"/>
          <c:order val="2"/>
          <c:tx>
            <c:strRef>
              <c:f>'10.1'!$H$7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'10.1'!$B$7:$E$7</c:f>
              <c:numCache>
                <c:formatCode>#\ ##0.0</c:formatCode>
                <c:ptCount val="4"/>
                <c:pt idx="0">
                  <c:v>55809.228224338687</c:v>
                </c:pt>
                <c:pt idx="1">
                  <c:v>32753.71361992339</c:v>
                </c:pt>
                <c:pt idx="2">
                  <c:v>24978.363623037163</c:v>
                </c:pt>
                <c:pt idx="3">
                  <c:v>48372.261379309275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D1-4FA4-8A90-31289B13B312}"/>
            </c:ext>
          </c:extLst>
        </c:ser>
        <c:ser>
          <c:idx val="3"/>
          <c:order val="3"/>
          <c:tx>
            <c:v>2020</c:v>
          </c:tx>
          <c:spPr>
            <a:solidFill>
              <a:srgbClr val="C7CCD6"/>
            </a:solidFill>
          </c:spPr>
          <c:invertIfNegative val="0"/>
          <c:val>
            <c:numRef>
              <c:f>'10.1'!$B$8:$E$8</c:f>
              <c:numCache>
                <c:formatCode>#\ ##0.0</c:formatCode>
                <c:ptCount val="4"/>
                <c:pt idx="0">
                  <c:v>53528.76771021785</c:v>
                </c:pt>
                <c:pt idx="1">
                  <c:v>31489.553688778622</c:v>
                </c:pt>
                <c:pt idx="2">
                  <c:v>24527.664056400004</c:v>
                </c:pt>
                <c:pt idx="3">
                  <c:v>47371.722850400001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4-4693-8A06-821683EB311A}"/>
            </c:ext>
          </c:extLst>
        </c:ser>
        <c:ser>
          <c:idx val="4"/>
          <c:order val="4"/>
          <c:tx>
            <c:v>2021</c:v>
          </c:tx>
          <c:spPr>
            <a:solidFill>
              <a:srgbClr val="DF2B20"/>
            </a:solidFill>
          </c:spPr>
          <c:invertIfNegative val="0"/>
          <c:val>
            <c:numRef>
              <c:f>'10.1'!$B$9:$E$9</c:f>
              <c:numCache>
                <c:formatCode>#\ ##0.0</c:formatCode>
                <c:ptCount val="4"/>
                <c:pt idx="0">
                  <c:v>55541.375279728229</c:v>
                </c:pt>
                <c:pt idx="1">
                  <c:v>33762.132468309996</c:v>
                </c:pt>
                <c:pt idx="2">
                  <c:v>24376.239993047431</c:v>
                </c:pt>
                <c:pt idx="3">
                  <c:v>48025.460575200006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9-41A3-A116-D17EB565C8A1}"/>
            </c:ext>
          </c:extLst>
        </c:ser>
        <c:ser>
          <c:idx val="5"/>
          <c:order val="5"/>
          <c:tx>
            <c:v>2022</c:v>
          </c:tx>
          <c:spPr>
            <a:solidFill>
              <a:srgbClr val="E86159"/>
            </a:solidFill>
          </c:spPr>
          <c:invertIfNegative val="0"/>
          <c:val>
            <c:numRef>
              <c:f>'10.1'!$B$10:$E$10</c:f>
              <c:numCache>
                <c:formatCode>#\ ##0.0</c:formatCode>
                <c:ptCount val="4"/>
                <c:pt idx="0">
                  <c:v>51649.8799137733</c:v>
                </c:pt>
                <c:pt idx="1">
                  <c:v>30879.657070071997</c:v>
                </c:pt>
                <c:pt idx="2">
                  <c:v>24270.988412999999</c:v>
                </c:pt>
                <c:pt idx="3">
                  <c:v>44292.940444376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D-4D1F-882B-8BDB606A786C}"/>
            </c:ext>
          </c:extLst>
        </c:ser>
        <c:ser>
          <c:idx val="6"/>
          <c:order val="6"/>
          <c:tx>
            <c:v>2023</c:v>
          </c:tx>
          <c:spPr>
            <a:solidFill>
              <a:srgbClr val="F0948F"/>
            </a:solidFill>
            <a:ln>
              <a:solidFill>
                <a:srgbClr val="F0948F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F93-4B07-89B7-C07E0C0EBAD8}"/>
              </c:ext>
            </c:extLst>
          </c:dPt>
          <c:val>
            <c:numRef>
              <c:f>'10.1'!$B$11:$E$11</c:f>
              <c:numCache>
                <c:formatCode>#\ ##0.0</c:formatCode>
                <c:ptCount val="4"/>
                <c:pt idx="0">
                  <c:v>48006.112881209148</c:v>
                </c:pt>
                <c:pt idx="1">
                  <c:v>29478.211146895621</c:v>
                </c:pt>
                <c:pt idx="2">
                  <c:v>21441.523402999996</c:v>
                </c:pt>
                <c:pt idx="3">
                  <c:v>42149.674503999995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B-4ED2-853E-7906BF5A3208}"/>
            </c:ext>
          </c:extLst>
        </c:ser>
        <c:ser>
          <c:idx val="7"/>
          <c:order val="7"/>
          <c:tx>
            <c:v>2024</c:v>
          </c:tx>
          <c:spPr>
            <a:solidFill>
              <a:srgbClr val="F7C9C7"/>
            </a:solidFill>
          </c:spPr>
          <c:invertIfNegative val="0"/>
          <c:val>
            <c:numRef>
              <c:f>'10.1'!$B$12:$E$12</c:f>
              <c:numCache>
                <c:formatCode>#\ ##0.0</c:formatCode>
                <c:ptCount val="4"/>
                <c:pt idx="0">
                  <c:v>44946.430122999998</c:v>
                </c:pt>
                <c:pt idx="1">
                  <c:v>25432.945527</c:v>
                </c:pt>
                <c:pt idx="2">
                  <c:v>20203.737184000001</c:v>
                </c:pt>
                <c:pt idx="3">
                  <c:v>42253.749194000004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AE-4AFF-B71E-33E2064EBEC9}"/>
            </c:ext>
          </c:extLst>
        </c:ser>
        <c:ser>
          <c:idx val="8"/>
          <c:order val="8"/>
          <c:tx>
            <c:v>2025</c:v>
          </c:tx>
          <c:spPr>
            <a:solidFill>
              <a:srgbClr val="000000"/>
            </a:solidFill>
          </c:spPr>
          <c:invertIfNegative val="0"/>
          <c:val>
            <c:numRef>
              <c:f>'10.1'!$B$13:$E$13</c:f>
              <c:numCache>
                <c:formatCode>#\ ##0.0</c:formatCode>
                <c:ptCount val="4"/>
                <c:pt idx="0">
                  <c:v>47429.404869999998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7-4BF6-BAB5-F73066C12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296082432"/>
        <c:axId val="295764736"/>
      </c:barChart>
      <c:catAx>
        <c:axId val="29608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5764736"/>
        <c:crosses val="autoZero"/>
        <c:auto val="1"/>
        <c:lblAlgn val="ctr"/>
        <c:lblOffset val="100"/>
        <c:noMultiLvlLbl val="0"/>
      </c:catAx>
      <c:valAx>
        <c:axId val="295764736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6082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826118401866434"/>
          <c:y val="0.8806898593420559"/>
          <c:w val="0.78173881598133566"/>
          <c:h val="9.141277113479479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(TJ)</a:t>
            </a:r>
          </a:p>
        </c:rich>
      </c:tx>
      <c:layout>
        <c:manualLayout>
          <c:xMode val="edge"/>
          <c:yMode val="edge"/>
          <c:x val="1.4794263872489634E-3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'10.1'!$H$5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'10.1'!$B$16:$E$16</c:f>
              <c:numCache>
                <c:formatCode>#\ ##0.0</c:formatCode>
                <c:ptCount val="4"/>
                <c:pt idx="0">
                  <c:v>37510.164867892709</c:v>
                </c:pt>
                <c:pt idx="1">
                  <c:v>16101.258851967654</c:v>
                </c:pt>
                <c:pt idx="2">
                  <c:v>10892.098498398203</c:v>
                </c:pt>
                <c:pt idx="3">
                  <c:v>29809.263052627972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3-45FB-A5FA-CD79BCEC54C0}"/>
            </c:ext>
          </c:extLst>
        </c:ser>
        <c:ser>
          <c:idx val="1"/>
          <c:order val="1"/>
          <c:tx>
            <c:strRef>
              <c:f>'10.1'!$H$6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'10.1'!$B$17:$E$17</c:f>
              <c:numCache>
                <c:formatCode>#\ ##0.0</c:formatCode>
                <c:ptCount val="4"/>
                <c:pt idx="0">
                  <c:v>38059.708081806333</c:v>
                </c:pt>
                <c:pt idx="1">
                  <c:v>12376.442392000001</c:v>
                </c:pt>
                <c:pt idx="2">
                  <c:v>9704.6084629196266</c:v>
                </c:pt>
                <c:pt idx="3">
                  <c:v>28893.454441721136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3-45FB-A5FA-CD79BCEC54C0}"/>
            </c:ext>
          </c:extLst>
        </c:ser>
        <c:ser>
          <c:idx val="2"/>
          <c:order val="2"/>
          <c:tx>
            <c:strRef>
              <c:f>'10.1'!$H$7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'10.1'!$B$18:$E$18</c:f>
              <c:numCache>
                <c:formatCode>#\ ##0.0</c:formatCode>
                <c:ptCount val="4"/>
                <c:pt idx="0">
                  <c:v>34400.185867995431</c:v>
                </c:pt>
                <c:pt idx="1">
                  <c:v>15804.078629958018</c:v>
                </c:pt>
                <c:pt idx="2">
                  <c:v>10045.79911108522</c:v>
                </c:pt>
                <c:pt idx="3">
                  <c:v>27517.002409825865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03-45FB-A5FA-CD79BCEC54C0}"/>
            </c:ext>
          </c:extLst>
        </c:ser>
        <c:ser>
          <c:idx val="3"/>
          <c:order val="3"/>
          <c:tx>
            <c:v>2020</c:v>
          </c:tx>
          <c:spPr>
            <a:solidFill>
              <a:srgbClr val="C7CCD6"/>
            </a:solidFill>
          </c:spPr>
          <c:invertIfNegative val="0"/>
          <c:val>
            <c:numRef>
              <c:f>'10.1'!$B$19:$E$19</c:f>
              <c:numCache>
                <c:formatCode>#\ ##0.0</c:formatCode>
                <c:ptCount val="4"/>
                <c:pt idx="0">
                  <c:v>32870.945788518613</c:v>
                </c:pt>
                <c:pt idx="1">
                  <c:v>14818.914658930849</c:v>
                </c:pt>
                <c:pt idx="2">
                  <c:v>9700.1600115525835</c:v>
                </c:pt>
                <c:pt idx="3">
                  <c:v>28538.475790229295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E-49CF-90D6-9A641DF48C49}"/>
            </c:ext>
          </c:extLst>
        </c:ser>
        <c:ser>
          <c:idx val="4"/>
          <c:order val="4"/>
          <c:tx>
            <c:v>2021</c:v>
          </c:tx>
          <c:spPr>
            <a:solidFill>
              <a:srgbClr val="DF2B20"/>
            </a:solidFill>
          </c:spPr>
          <c:invertIfNegative val="0"/>
          <c:val>
            <c:numRef>
              <c:f>'10.1'!$B$20:$E$20</c:f>
              <c:numCache>
                <c:formatCode>#\ ##0.0</c:formatCode>
                <c:ptCount val="4"/>
                <c:pt idx="0">
                  <c:v>35884.338605227051</c:v>
                </c:pt>
                <c:pt idx="1">
                  <c:v>17769.04911468277</c:v>
                </c:pt>
                <c:pt idx="2">
                  <c:v>9774.41938479083</c:v>
                </c:pt>
                <c:pt idx="3">
                  <c:v>29062.793518273029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4-4FFC-993F-690CD845D8F9}"/>
            </c:ext>
          </c:extLst>
        </c:ser>
        <c:ser>
          <c:idx val="5"/>
          <c:order val="5"/>
          <c:tx>
            <c:v>2022</c:v>
          </c:tx>
          <c:spPr>
            <a:solidFill>
              <a:srgbClr val="E86159"/>
            </a:solidFill>
          </c:spPr>
          <c:invertIfNegative val="0"/>
          <c:val>
            <c:numRef>
              <c:f>'10.1'!$B$21:$E$21</c:f>
              <c:numCache>
                <c:formatCode>#\ ##0.0</c:formatCode>
                <c:ptCount val="4"/>
                <c:pt idx="0">
                  <c:v>31881.908243022164</c:v>
                </c:pt>
                <c:pt idx="1">
                  <c:v>14755.739691572808</c:v>
                </c:pt>
                <c:pt idx="2">
                  <c:v>9897.3190016545013</c:v>
                </c:pt>
                <c:pt idx="3">
                  <c:v>25535.021715121322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B-436D-8C94-E0C09588B35C}"/>
            </c:ext>
          </c:extLst>
        </c:ser>
        <c:ser>
          <c:idx val="6"/>
          <c:order val="6"/>
          <c:tx>
            <c:v>2023</c:v>
          </c:tx>
          <c:spPr>
            <a:solidFill>
              <a:srgbClr val="F0948F"/>
            </a:solidFill>
          </c:spPr>
          <c:invertIfNegative val="0"/>
          <c:val>
            <c:numRef>
              <c:f>'10.1'!$B$22:$E$22</c:f>
              <c:numCache>
                <c:formatCode>#\ ##0.0</c:formatCode>
                <c:ptCount val="4"/>
                <c:pt idx="0">
                  <c:v>29537.161911276286</c:v>
                </c:pt>
                <c:pt idx="1">
                  <c:v>14379.329966146561</c:v>
                </c:pt>
                <c:pt idx="2">
                  <c:v>8040.447451</c:v>
                </c:pt>
                <c:pt idx="3">
                  <c:v>23982.614303095688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C-4156-9CFB-A95BEAD296F0}"/>
            </c:ext>
          </c:extLst>
        </c:ser>
        <c:ser>
          <c:idx val="7"/>
          <c:order val="7"/>
          <c:tx>
            <c:v>2024</c:v>
          </c:tx>
          <c:spPr>
            <a:solidFill>
              <a:srgbClr val="F7C9C7"/>
            </a:solidFill>
          </c:spPr>
          <c:invertIfNegative val="0"/>
          <c:val>
            <c:numRef>
              <c:f>'10.1'!$B$23:$E$23</c:f>
              <c:numCache>
                <c:formatCode>#\ ##0.0</c:formatCode>
                <c:ptCount val="4"/>
                <c:pt idx="0">
                  <c:v>27473.734489999995</c:v>
                </c:pt>
                <c:pt idx="1">
                  <c:v>11714.858453000001</c:v>
                </c:pt>
                <c:pt idx="2">
                  <c:v>8173.2212310000014</c:v>
                </c:pt>
                <c:pt idx="3">
                  <c:v>25640.774159000001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C9-43CE-9CBB-2FA595C58F94}"/>
            </c:ext>
          </c:extLst>
        </c:ser>
        <c:ser>
          <c:idx val="8"/>
          <c:order val="8"/>
          <c:tx>
            <c:v>2025</c:v>
          </c:tx>
          <c:spPr>
            <a:solidFill>
              <a:srgbClr val="000000"/>
            </a:solidFill>
          </c:spPr>
          <c:invertIfNegative val="0"/>
          <c:val>
            <c:numRef>
              <c:f>'10.1'!$B$24:$E$24</c:f>
              <c:numCache>
                <c:formatCode>#\ ##0.0</c:formatCode>
                <c:ptCount val="4"/>
                <c:pt idx="0">
                  <c:v>29788.359846999992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9-49E0-9F4A-83038E377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295805696"/>
        <c:axId val="295807232"/>
      </c:barChart>
      <c:catAx>
        <c:axId val="29580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95807232"/>
        <c:crosses val="autoZero"/>
        <c:auto val="1"/>
        <c:lblAlgn val="ctr"/>
        <c:lblOffset val="100"/>
        <c:noMultiLvlLbl val="0"/>
      </c:catAx>
      <c:valAx>
        <c:axId val="295807232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5805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9121025713369988"/>
          <c:y val="0.86962880611352766"/>
          <c:w val="0.80878974286630012"/>
          <c:h val="9.1098020802976173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Meziroční změna (%)</a:t>
            </a:r>
          </a:p>
        </c:rich>
      </c:tx>
      <c:layout>
        <c:manualLayout>
          <c:xMode val="edge"/>
          <c:yMode val="edge"/>
          <c:x val="1.5914139445440609E-2"/>
          <c:y val="7.94123486202104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238371319203765E-2"/>
          <c:y val="0.17729298250025788"/>
          <c:w val="0.87790067825680207"/>
          <c:h val="0.54274706793742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'10.2'!$A$14</c:f>
              <c:strCache>
                <c:ptCount val="1"/>
                <c:pt idx="0">
                  <c:v>Meziroční změna-výroba tepla brutto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val>
            <c:numRef>
              <c:f>'10.2'!$B$14:$M$14</c:f>
              <c:numCache>
                <c:formatCode>0.0%</c:formatCode>
                <c:ptCount val="12"/>
                <c:pt idx="0">
                  <c:v>-4.2955422970068359E-2</c:v>
                </c:pt>
                <c:pt idx="1">
                  <c:v>0.17258693643472417</c:v>
                </c:pt>
                <c:pt idx="2">
                  <c:v>7.1950111809726908E-2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1-4267-BCC9-0ED9F1BA0328}"/>
            </c:ext>
          </c:extLst>
        </c:ser>
        <c:ser>
          <c:idx val="1"/>
          <c:order val="1"/>
          <c:tx>
            <c:strRef>
              <c:f>'10.2'!$A$25</c:f>
              <c:strCache>
                <c:ptCount val="1"/>
                <c:pt idx="0">
                  <c:v>Meziroční změna-dodávky tepla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val>
            <c:numRef>
              <c:f>'10.2'!$B$25:$M$25</c:f>
              <c:numCache>
                <c:formatCode>0.0%</c:formatCode>
                <c:ptCount val="12"/>
                <c:pt idx="0">
                  <c:v>-4.3151498532467997E-2</c:v>
                </c:pt>
                <c:pt idx="1">
                  <c:v>0.26098357509718645</c:v>
                </c:pt>
                <c:pt idx="2">
                  <c:v>9.1172877279998857E-2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1-4267-BCC9-0ED9F1BA0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295947264"/>
        <c:axId val="295949056"/>
      </c:barChart>
      <c:catAx>
        <c:axId val="2959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95949056"/>
        <c:crosses val="autoZero"/>
        <c:auto val="1"/>
        <c:lblAlgn val="ctr"/>
        <c:lblOffset val="100"/>
        <c:noMultiLvlLbl val="0"/>
      </c:catAx>
      <c:valAx>
        <c:axId val="29594905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95947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392880978406797"/>
          <c:w val="0.949457807340094"/>
          <c:h val="0.1368882058608137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cs-CZ" sz="1000" b="1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Výroba tepla brutto (TJ)</a:t>
            </a:r>
          </a:p>
        </c:rich>
      </c:tx>
      <c:layout>
        <c:manualLayout>
          <c:xMode val="edge"/>
          <c:yMode val="edge"/>
          <c:x val="1.0013779527559072E-2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solidFill>
              <a:schemeClr val="bg1">
                <a:alpha val="0"/>
              </a:schemeClr>
            </a:solidFill>
            <a:ln>
              <a:noFill/>
            </a:ln>
            <a:effectLst/>
          </c:spPr>
          <c:cat>
            <c:numRef>
              <c:f>'10.2'!$B$29:$M$29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'10.2'!$B$32:$M$32</c:f>
              <c:numCache>
                <c:formatCode>#\ ##0.0</c:formatCode>
                <c:ptCount val="12"/>
                <c:pt idx="0">
                  <c:v>17271.858659492998</c:v>
                </c:pt>
                <c:pt idx="1">
                  <c:v>13612.464886</c:v>
                </c:pt>
                <c:pt idx="2">
                  <c:v>12876.706660999998</c:v>
                </c:pt>
                <c:pt idx="3">
                  <c:v>10308.782688999998</c:v>
                </c:pt>
                <c:pt idx="4">
                  <c:v>8104.0154730000013</c:v>
                </c:pt>
                <c:pt idx="5">
                  <c:v>7020.1473650000016</c:v>
                </c:pt>
                <c:pt idx="6">
                  <c:v>6486.0417599999992</c:v>
                </c:pt>
                <c:pt idx="7">
                  <c:v>6271.9956180000017</c:v>
                </c:pt>
                <c:pt idx="8">
                  <c:v>7309.5027709999986</c:v>
                </c:pt>
                <c:pt idx="9">
                  <c:v>10568.480660000001</c:v>
                </c:pt>
                <c:pt idx="10">
                  <c:v>14270.517816999996</c:v>
                </c:pt>
                <c:pt idx="11">
                  <c:v>16772.036032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D-48C2-9AED-44B48B7244AD}"/>
            </c:ext>
          </c:extLst>
        </c:ser>
        <c:ser>
          <c:idx val="1"/>
          <c:order val="1"/>
          <c:tx>
            <c:strRef>
              <c:f>'10.2'!$A$33</c:f>
              <c:strCache>
                <c:ptCount val="1"/>
                <c:pt idx="0">
                  <c:v>Rozsah 2017-2024</c:v>
                </c:pt>
              </c:strCache>
            </c:strRef>
          </c:tx>
          <c:spPr>
            <a:solidFill>
              <a:srgbClr val="C7CCD6"/>
            </a:solidFill>
            <a:ln>
              <a:noFill/>
            </a:ln>
            <a:effectLst/>
          </c:spPr>
          <c:cat>
            <c:numRef>
              <c:f>'10.2'!$B$29:$M$29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'10.2'!$B$33:$M$33</c:f>
              <c:numCache>
                <c:formatCode>#\ ##0.0</c:formatCode>
                <c:ptCount val="12"/>
                <c:pt idx="0">
                  <c:v>7517.7556730877841</c:v>
                </c:pt>
                <c:pt idx="1">
                  <c:v>6280.7015009108418</c:v>
                </c:pt>
                <c:pt idx="2">
                  <c:v>6785.6197793056217</c:v>
                </c:pt>
                <c:pt idx="3">
                  <c:v>3979.5453178589341</c:v>
                </c:pt>
                <c:pt idx="4">
                  <c:v>3844.6587991386859</c:v>
                </c:pt>
                <c:pt idx="5">
                  <c:v>1562.5921924000004</c:v>
                </c:pt>
                <c:pt idx="6">
                  <c:v>1538.0636264000004</c:v>
                </c:pt>
                <c:pt idx="7">
                  <c:v>1776.4025011524236</c:v>
                </c:pt>
                <c:pt idx="8">
                  <c:v>3025.2993804956304</c:v>
                </c:pt>
                <c:pt idx="9">
                  <c:v>2872.0831456680226</c:v>
                </c:pt>
                <c:pt idx="10">
                  <c:v>3058.2476802944257</c:v>
                </c:pt>
                <c:pt idx="11">
                  <c:v>3359.0827893999958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D-48C2-9AED-44B48B724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420784"/>
        <c:axId val="858419144"/>
      </c:areaChart>
      <c:lineChart>
        <c:grouping val="standard"/>
        <c:varyColors val="0"/>
        <c:ser>
          <c:idx val="2"/>
          <c:order val="2"/>
          <c:tx>
            <c:strRef>
              <c:f>'10.2'!$A$34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23306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'10.2'!$B$34:$M$34</c:f>
              <c:numCache>
                <c:formatCode>#\ ##0.0</c:formatCode>
                <c:ptCount val="12"/>
                <c:pt idx="0">
                  <c:v>18457.258576</c:v>
                </c:pt>
                <c:pt idx="1">
                  <c:v>13612.464886</c:v>
                </c:pt>
                <c:pt idx="2">
                  <c:v>12876.706660999998</c:v>
                </c:pt>
                <c:pt idx="3">
                  <c:v>10308.782688999998</c:v>
                </c:pt>
                <c:pt idx="4">
                  <c:v>8104.0154730000013</c:v>
                </c:pt>
                <c:pt idx="5">
                  <c:v>7020.1473650000016</c:v>
                </c:pt>
                <c:pt idx="6">
                  <c:v>6486.0417599999992</c:v>
                </c:pt>
                <c:pt idx="7">
                  <c:v>6271.9956180000017</c:v>
                </c:pt>
                <c:pt idx="8">
                  <c:v>7445.6998060000005</c:v>
                </c:pt>
                <c:pt idx="9">
                  <c:v>10568.480660000001</c:v>
                </c:pt>
                <c:pt idx="10">
                  <c:v>14913.232501999999</c:v>
                </c:pt>
                <c:pt idx="11">
                  <c:v>16772.036032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D-48C2-9AED-44B48B7244AD}"/>
            </c:ext>
          </c:extLst>
        </c:ser>
        <c:ser>
          <c:idx val="3"/>
          <c:order val="3"/>
          <c:tx>
            <c:strRef>
              <c:f>'10.2'!$A$35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DF2B20"/>
              </a:solidFill>
              <a:round/>
            </a:ln>
            <a:effectLst/>
          </c:spPr>
          <c:marker>
            <c:symbol val="none"/>
          </c:marker>
          <c:val>
            <c:numRef>
              <c:f>'10.2'!$B$35:$M$35</c:f>
              <c:numCache>
                <c:formatCode>#\ ##0.0</c:formatCode>
                <c:ptCount val="12"/>
                <c:pt idx="0">
                  <c:v>17664.419226999999</c:v>
                </c:pt>
                <c:pt idx="1">
                  <c:v>15961.798497999996</c:v>
                </c:pt>
                <c:pt idx="2">
                  <c:v>13803.187145000004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AD-48C2-9AED-44B48B724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420784"/>
        <c:axId val="858419144"/>
      </c:lineChart>
      <c:catAx>
        <c:axId val="85842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58419144"/>
        <c:crosses val="autoZero"/>
        <c:auto val="1"/>
        <c:lblAlgn val="ctr"/>
        <c:lblOffset val="100"/>
        <c:noMultiLvlLbl val="0"/>
      </c:catAx>
      <c:valAx>
        <c:axId val="858419144"/>
        <c:scaling>
          <c:orientation val="minMax"/>
          <c:max val="25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5842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cs-CZ" sz="1000" b="1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(TJ)</a:t>
            </a:r>
          </a:p>
        </c:rich>
      </c:tx>
      <c:layout>
        <c:manualLayout>
          <c:xMode val="edge"/>
          <c:yMode val="edge"/>
          <c:x val="1.0013779527559072E-2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solidFill>
              <a:schemeClr val="bg1">
                <a:alpha val="0"/>
              </a:schemeClr>
            </a:solidFill>
            <a:ln>
              <a:noFill/>
            </a:ln>
            <a:effectLst/>
          </c:spPr>
          <c:cat>
            <c:numRef>
              <c:f>'10.2'!$B$29:$M$29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'10.2'!$B$39:$M$39</c:f>
              <c:numCache>
                <c:formatCode>#\ ##0.0</c:formatCode>
                <c:ptCount val="12"/>
                <c:pt idx="0">
                  <c:v>10502.688458235476</c:v>
                </c:pt>
                <c:pt idx="1">
                  <c:v>8188.6469299999972</c:v>
                </c:pt>
                <c:pt idx="2">
                  <c:v>7516.9039679999996</c:v>
                </c:pt>
                <c:pt idx="3">
                  <c:v>5467.8344290000005</c:v>
                </c:pt>
                <c:pt idx="4">
                  <c:v>3464.0072140000007</c:v>
                </c:pt>
                <c:pt idx="5">
                  <c:v>2740.1638940000003</c:v>
                </c:pt>
                <c:pt idx="6">
                  <c:v>2450.8204420000002</c:v>
                </c:pt>
                <c:pt idx="7">
                  <c:v>2500.1212150000006</c:v>
                </c:pt>
                <c:pt idx="8">
                  <c:v>2795.0587320000004</c:v>
                </c:pt>
                <c:pt idx="9">
                  <c:v>5048.0970149296772</c:v>
                </c:pt>
                <c:pt idx="10">
                  <c:v>8480.3642282333603</c:v>
                </c:pt>
                <c:pt idx="11">
                  <c:v>10454.153059932652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B-4C13-B82D-3DFA15E37B36}"/>
            </c:ext>
          </c:extLst>
        </c:ser>
        <c:ser>
          <c:idx val="1"/>
          <c:order val="1"/>
          <c:tx>
            <c:strRef>
              <c:f>'10.2'!$A$40</c:f>
              <c:strCache>
                <c:ptCount val="1"/>
                <c:pt idx="0">
                  <c:v>Rozsah 2017-2024</c:v>
                </c:pt>
              </c:strCache>
            </c:strRef>
          </c:tx>
          <c:spPr>
            <a:solidFill>
              <a:srgbClr val="C7CCD6"/>
            </a:solidFill>
            <a:ln>
              <a:noFill/>
            </a:ln>
            <a:effectLst/>
          </c:spPr>
          <c:cat>
            <c:numRef>
              <c:f>'10.2'!$B$29:$M$29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'10.2'!$B$40:$M$40</c:f>
              <c:numCache>
                <c:formatCode>#\ ##0.0</c:formatCode>
                <c:ptCount val="12"/>
                <c:pt idx="0">
                  <c:v>5974.1337215315107</c:v>
                </c:pt>
                <c:pt idx="1">
                  <c:v>4898.5749422998997</c:v>
                </c:pt>
                <c:pt idx="2">
                  <c:v>5058.5124104068918</c:v>
                </c:pt>
                <c:pt idx="3">
                  <c:v>3134.4743687396349</c:v>
                </c:pt>
                <c:pt idx="4">
                  <c:v>2569.8998787347123</c:v>
                </c:pt>
                <c:pt idx="5">
                  <c:v>494.67259094255724</c:v>
                </c:pt>
                <c:pt idx="6">
                  <c:v>592.80372320310289</c:v>
                </c:pt>
                <c:pt idx="7">
                  <c:v>596.7164714329997</c:v>
                </c:pt>
                <c:pt idx="8">
                  <c:v>1993.157713153204</c:v>
                </c:pt>
                <c:pt idx="9">
                  <c:v>2233.2896830802065</c:v>
                </c:pt>
                <c:pt idx="10">
                  <c:v>1831.2306284812948</c:v>
                </c:pt>
                <c:pt idx="11">
                  <c:v>1975.156302742007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7B-4C13-B82D-3DFA15E37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420784"/>
        <c:axId val="858419144"/>
      </c:areaChart>
      <c:lineChart>
        <c:grouping val="standard"/>
        <c:varyColors val="0"/>
        <c:ser>
          <c:idx val="2"/>
          <c:order val="2"/>
          <c:tx>
            <c:strRef>
              <c:f>'10.2'!$A$41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23306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'10.2'!$B$41:$M$41</c:f>
              <c:numCache>
                <c:formatCode>#\ ##0.0</c:formatCode>
                <c:ptCount val="12"/>
                <c:pt idx="0">
                  <c:v>11768.183591999999</c:v>
                </c:pt>
                <c:pt idx="1">
                  <c:v>8188.6469299999972</c:v>
                </c:pt>
                <c:pt idx="2">
                  <c:v>7516.9039679999996</c:v>
                </c:pt>
                <c:pt idx="3">
                  <c:v>5510.6873450000003</c:v>
                </c:pt>
                <c:pt idx="4">
                  <c:v>3464.0072140000007</c:v>
                </c:pt>
                <c:pt idx="5">
                  <c:v>2740.1638940000003</c:v>
                </c:pt>
                <c:pt idx="6">
                  <c:v>2450.8204420000002</c:v>
                </c:pt>
                <c:pt idx="7">
                  <c:v>2500.1212150000006</c:v>
                </c:pt>
                <c:pt idx="8">
                  <c:v>3222.2795740000001</c:v>
                </c:pt>
                <c:pt idx="9">
                  <c:v>5957.8148639999999</c:v>
                </c:pt>
                <c:pt idx="10">
                  <c:v>9122.2104070000005</c:v>
                </c:pt>
                <c:pt idx="11">
                  <c:v>10560.748887999998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7B-4C13-B82D-3DFA15E37B36}"/>
            </c:ext>
          </c:extLst>
        </c:ser>
        <c:ser>
          <c:idx val="3"/>
          <c:order val="3"/>
          <c:tx>
            <c:strRef>
              <c:f>'10.2'!$A$42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DF2B20"/>
              </a:solidFill>
              <a:round/>
            </a:ln>
            <a:effectLst/>
          </c:spPr>
          <c:marker>
            <c:symbol val="none"/>
          </c:marker>
          <c:val>
            <c:numRef>
              <c:f>'10.2'!$B$42:$M$42</c:f>
              <c:numCache>
                <c:formatCode>#\ ##0.0</c:formatCode>
                <c:ptCount val="12"/>
                <c:pt idx="0">
                  <c:v>11260.368834999997</c:v>
                </c:pt>
                <c:pt idx="1">
                  <c:v>10325.749280999997</c:v>
                </c:pt>
                <c:pt idx="2">
                  <c:v>8202.2417310000001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7B-4C13-B82D-3DFA15E37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420784"/>
        <c:axId val="858419144"/>
      </c:lineChart>
      <c:catAx>
        <c:axId val="85842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58419144"/>
        <c:crosses val="autoZero"/>
        <c:auto val="1"/>
        <c:lblAlgn val="ctr"/>
        <c:lblOffset val="100"/>
        <c:noMultiLvlLbl val="0"/>
      </c:catAx>
      <c:valAx>
        <c:axId val="85841914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5842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tepla -</a:t>
            </a:r>
            <a:r>
              <a:rPr lang="cs-CZ" sz="1000" baseline="0">
                <a:solidFill>
                  <a:schemeClr val="tx2"/>
                </a:solidFill>
              </a:rPr>
              <a:t> průmysl</a:t>
            </a:r>
            <a:r>
              <a:rPr lang="cs-CZ" sz="1000">
                <a:solidFill>
                  <a:schemeClr val="tx2"/>
                </a:solidFill>
              </a:rPr>
              <a:t> (TJ)</a:t>
            </a:r>
          </a:p>
        </c:rich>
      </c:tx>
      <c:layout>
        <c:manualLayout>
          <c:xMode val="edge"/>
          <c:yMode val="edge"/>
          <c:x val="1.1742784893065813E-3"/>
          <c:y val="4.881664470052831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0410297886574E-2"/>
          <c:y val="0.16706746420645918"/>
          <c:w val="0.90299353993263509"/>
          <c:h val="0.575174433667894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'10.4'!$B$15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'10.4'!$B$5:$E$5</c:f>
              <c:numCache>
                <c:formatCode>#\ ##0.0</c:formatCode>
                <c:ptCount val="4"/>
                <c:pt idx="0">
                  <c:v>7671.9408000000003</c:v>
                </c:pt>
                <c:pt idx="1">
                  <c:v>4633.9967153999996</c:v>
                </c:pt>
                <c:pt idx="2">
                  <c:v>3745.8223309999994</c:v>
                </c:pt>
                <c:pt idx="3">
                  <c:v>6136.9892919999984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D-4744-A8E3-BCC24A7E0D32}"/>
            </c:ext>
          </c:extLst>
        </c:ser>
        <c:ser>
          <c:idx val="0"/>
          <c:order val="1"/>
          <c:tx>
            <c:strRef>
              <c:f>'10.4'!$C$15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'10.4'!$B$6:$E$6</c:f>
              <c:numCache>
                <c:formatCode>#\ ##0.0</c:formatCode>
                <c:ptCount val="4"/>
                <c:pt idx="0">
                  <c:v>7021.2371049999983</c:v>
                </c:pt>
                <c:pt idx="1">
                  <c:v>3965.4027319999996</c:v>
                </c:pt>
                <c:pt idx="2">
                  <c:v>3547.4660890000009</c:v>
                </c:pt>
                <c:pt idx="3">
                  <c:v>6203.9500329999992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ED-4744-A8E3-BCC24A7E0D32}"/>
            </c:ext>
          </c:extLst>
        </c:ser>
        <c:ser>
          <c:idx val="1"/>
          <c:order val="2"/>
          <c:tx>
            <c:strRef>
              <c:f>'10.4'!$D$15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'10.4'!$B$7:$E$7</c:f>
              <c:numCache>
                <c:formatCode>#\ ##0.0</c:formatCode>
                <c:ptCount val="4"/>
                <c:pt idx="0">
                  <c:v>7667.5807229664297</c:v>
                </c:pt>
                <c:pt idx="1">
                  <c:v>4621.9647687183515</c:v>
                </c:pt>
                <c:pt idx="2">
                  <c:v>3456.9184949999994</c:v>
                </c:pt>
                <c:pt idx="3">
                  <c:v>6278.3488349999998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ED-4744-A8E3-BCC24A7E0D32}"/>
            </c:ext>
          </c:extLst>
        </c:ser>
        <c:ser>
          <c:idx val="3"/>
          <c:order val="3"/>
          <c:tx>
            <c:strRef>
              <c:f>'10.4'!$E$15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'10.4'!$B$8:$E$8</c:f>
              <c:numCache>
                <c:formatCode>#\ ##0.0</c:formatCode>
                <c:ptCount val="4"/>
                <c:pt idx="0">
                  <c:v>6952.8222269999997</c:v>
                </c:pt>
                <c:pt idx="1">
                  <c:v>4444.882713</c:v>
                </c:pt>
                <c:pt idx="2">
                  <c:v>3569.6563310000001</c:v>
                </c:pt>
                <c:pt idx="3">
                  <c:v>5485.4993239999994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C-4F18-B016-F894BE7AD923}"/>
            </c:ext>
          </c:extLst>
        </c:ser>
        <c:ser>
          <c:idx val="4"/>
          <c:order val="4"/>
          <c:tx>
            <c:v>2023</c:v>
          </c:tx>
          <c:spPr>
            <a:solidFill>
              <a:srgbClr val="DF2B20"/>
            </a:solidFill>
          </c:spPr>
          <c:invertIfNegative val="0"/>
          <c:val>
            <c:numRef>
              <c:f>'10.4'!$B$9:$E$9</c:f>
              <c:numCache>
                <c:formatCode>#\ ##0.0</c:formatCode>
                <c:ptCount val="4"/>
                <c:pt idx="0">
                  <c:v>6362.3415779999996</c:v>
                </c:pt>
                <c:pt idx="1">
                  <c:v>3693.0485550000003</c:v>
                </c:pt>
                <c:pt idx="2">
                  <c:v>2884.346661</c:v>
                </c:pt>
                <c:pt idx="3">
                  <c:v>4785.7502970000005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3-4604-A918-92B5BB02A746}"/>
            </c:ext>
          </c:extLst>
        </c:ser>
        <c:ser>
          <c:idx val="5"/>
          <c:order val="5"/>
          <c:tx>
            <c:v>2024</c:v>
          </c:tx>
          <c:spPr>
            <a:solidFill>
              <a:srgbClr val="E86159"/>
            </a:solidFill>
          </c:spPr>
          <c:invertIfNegative val="0"/>
          <c:val>
            <c:numRef>
              <c:f>'10.4'!$B$10:$E$10</c:f>
              <c:numCache>
                <c:formatCode>#\ ##0.0</c:formatCode>
                <c:ptCount val="4"/>
                <c:pt idx="0">
                  <c:v>4895.8526029999994</c:v>
                </c:pt>
                <c:pt idx="1">
                  <c:v>3047.2187430000004</c:v>
                </c:pt>
                <c:pt idx="2">
                  <c:v>2458.8822540000001</c:v>
                </c:pt>
                <c:pt idx="3">
                  <c:v>4339.2736840000007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6D-48FE-8B13-AB0F8BD1E930}"/>
            </c:ext>
          </c:extLst>
        </c:ser>
        <c:ser>
          <c:idx val="6"/>
          <c:order val="6"/>
          <c:tx>
            <c:v>2025</c:v>
          </c:tx>
          <c:spPr>
            <a:solidFill>
              <a:srgbClr val="F0948F"/>
            </a:solidFill>
          </c:spPr>
          <c:invertIfNegative val="0"/>
          <c:val>
            <c:numRef>
              <c:f>'10.4'!$B$11:$E$11</c:f>
              <c:numCache>
                <c:formatCode>#\ ##0.0</c:formatCode>
                <c:ptCount val="4"/>
                <c:pt idx="0">
                  <c:v>5166.4086089999992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D-4C92-AA8D-0512D3A82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44700544"/>
        <c:axId val="144702080"/>
      </c:barChart>
      <c:catAx>
        <c:axId val="14470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4702080"/>
        <c:crosses val="autoZero"/>
        <c:auto val="1"/>
        <c:lblAlgn val="ctr"/>
        <c:lblOffset val="100"/>
        <c:noMultiLvlLbl val="0"/>
      </c:catAx>
      <c:valAx>
        <c:axId val="1447020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700544"/>
        <c:crosses val="autoZero"/>
        <c:crossBetween val="between"/>
        <c:majorUnit val="2500"/>
      </c:valAx>
    </c:plotArea>
    <c:legend>
      <c:legendPos val="b"/>
      <c:layout>
        <c:manualLayout>
          <c:xMode val="edge"/>
          <c:yMode val="edge"/>
          <c:x val="7.9452310597542715E-3"/>
          <c:y val="0.8582905802054891"/>
          <c:w val="0.81251115321856016"/>
          <c:h val="9.9807292531513908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F5E-443A-8638-483B753BB5E8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F5E-443A-8638-483B753BB5E8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F5E-443A-8638-483B753BB5E8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F5E-443A-8638-483B753BB5E8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F5E-443A-8638-483B753BB5E8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F5E-443A-8638-483B753BB5E8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F5E-443A-8638-483B753BB5E8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F5E-443A-8638-483B753BB5E8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F5E-443A-8638-483B753BB5E8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F5E-443A-8638-483B753BB5E8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F5E-443A-8638-483B753BB5E8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F5E-443A-8638-483B753BB5E8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F5E-443A-8638-483B753BB5E8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F5E-443A-8638-483B753BB5E8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CF5E-443A-8638-483B753BB5E8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CF5E-443A-8638-483B753BB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tepla -</a:t>
            </a:r>
            <a:r>
              <a:rPr lang="cs-CZ" sz="1000" baseline="0">
                <a:solidFill>
                  <a:schemeClr val="tx2"/>
                </a:solidFill>
              </a:rPr>
              <a:t> domácnosti</a:t>
            </a:r>
            <a:r>
              <a:rPr lang="cs-CZ" sz="1000">
                <a:solidFill>
                  <a:schemeClr val="tx2"/>
                </a:solidFill>
              </a:rPr>
              <a:t> (TJ)</a:t>
            </a:r>
          </a:p>
        </c:rich>
      </c:tx>
      <c:layout>
        <c:manualLayout>
          <c:xMode val="edge"/>
          <c:yMode val="edge"/>
          <c:x val="1.1742784893065813E-3"/>
          <c:y val="4.881664470052831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0410297886574E-2"/>
          <c:y val="0.16706746420645918"/>
          <c:w val="0.90299353993263509"/>
          <c:h val="0.575174433667894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'10.4'!$B$15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'10.4'!$B$18:$E$18</c:f>
              <c:numCache>
                <c:formatCode>#\ ##0.0</c:formatCode>
                <c:ptCount val="4"/>
                <c:pt idx="0">
                  <c:v>14015.397265597716</c:v>
                </c:pt>
                <c:pt idx="1">
                  <c:v>5663.1111253245599</c:v>
                </c:pt>
                <c:pt idx="2">
                  <c:v>3090.2147482706205</c:v>
                </c:pt>
                <c:pt idx="3">
                  <c:v>11080.062526775408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A-406C-BFD4-0E23DCD5CCA0}"/>
            </c:ext>
          </c:extLst>
        </c:ser>
        <c:ser>
          <c:idx val="0"/>
          <c:order val="1"/>
          <c:tx>
            <c:strRef>
              <c:f>'10.4'!$C$15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'10.4'!$B$19:$E$19</c:f>
              <c:numCache>
                <c:formatCode>#\ ##0.0</c:formatCode>
                <c:ptCount val="4"/>
                <c:pt idx="0">
                  <c:v>13365.702517027044</c:v>
                </c:pt>
                <c:pt idx="1">
                  <c:v>5557.4149748755744</c:v>
                </c:pt>
                <c:pt idx="2">
                  <c:v>2881.1293208541133</c:v>
                </c:pt>
                <c:pt idx="3">
                  <c:v>11704.285397282179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A-406C-BFD4-0E23DCD5CCA0}"/>
            </c:ext>
          </c:extLst>
        </c:ser>
        <c:ser>
          <c:idx val="1"/>
          <c:order val="2"/>
          <c:tx>
            <c:strRef>
              <c:f>'10.4'!$D$15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'10.4'!$B$20:$E$20</c:f>
              <c:numCache>
                <c:formatCode>#\ ##0.0</c:formatCode>
                <c:ptCount val="4"/>
                <c:pt idx="0">
                  <c:v>14475.47323926062</c:v>
                </c:pt>
                <c:pt idx="1">
                  <c:v>6886.6457983141918</c:v>
                </c:pt>
                <c:pt idx="2">
                  <c:v>3111.065786985374</c:v>
                </c:pt>
                <c:pt idx="3">
                  <c:v>12285.201532999999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CA-406C-BFD4-0E23DCD5CCA0}"/>
            </c:ext>
          </c:extLst>
        </c:ser>
        <c:ser>
          <c:idx val="3"/>
          <c:order val="3"/>
          <c:tx>
            <c:strRef>
              <c:f>'10.4'!$E$15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'10.4'!$B$21:$E$21</c:f>
              <c:numCache>
                <c:formatCode>#\ ##0.0</c:formatCode>
                <c:ptCount val="4"/>
                <c:pt idx="0">
                  <c:v>12966.086234000002</c:v>
                </c:pt>
                <c:pt idx="1">
                  <c:v>5233.3896450000011</c:v>
                </c:pt>
                <c:pt idx="2">
                  <c:v>3145.012549</c:v>
                </c:pt>
                <c:pt idx="3">
                  <c:v>10944.489931000007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CA-406C-BFD4-0E23DCD5CCA0}"/>
            </c:ext>
          </c:extLst>
        </c:ser>
        <c:ser>
          <c:idx val="4"/>
          <c:order val="4"/>
          <c:tx>
            <c:v>2023</c:v>
          </c:tx>
          <c:spPr>
            <a:solidFill>
              <a:srgbClr val="DF2B20"/>
            </a:solidFill>
          </c:spPr>
          <c:invertIfNegative val="0"/>
          <c:val>
            <c:numRef>
              <c:f>'10.4'!$B$22:$E$22</c:f>
              <c:numCache>
                <c:formatCode>#\ ##0.0</c:formatCode>
                <c:ptCount val="4"/>
                <c:pt idx="0">
                  <c:v>12336.449079</c:v>
                </c:pt>
                <c:pt idx="1">
                  <c:v>5396.062098999997</c:v>
                </c:pt>
                <c:pt idx="2">
                  <c:v>2443.3230830000002</c:v>
                </c:pt>
                <c:pt idx="3">
                  <c:v>10421.358761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7-4631-B511-34DA7A27AA30}"/>
            </c:ext>
          </c:extLst>
        </c:ser>
        <c:ser>
          <c:idx val="5"/>
          <c:order val="5"/>
          <c:tx>
            <c:v>2024</c:v>
          </c:tx>
          <c:spPr>
            <a:solidFill>
              <a:srgbClr val="E86159"/>
            </a:solidFill>
          </c:spPr>
          <c:invertIfNegative val="0"/>
          <c:val>
            <c:numRef>
              <c:f>'10.4'!$B$23:$E$23</c:f>
              <c:numCache>
                <c:formatCode>#\ ##0.0</c:formatCode>
                <c:ptCount val="4"/>
                <c:pt idx="0">
                  <c:v>11845.086124000001</c:v>
                </c:pt>
                <c:pt idx="1">
                  <c:v>4175.0276430000004</c:v>
                </c:pt>
                <c:pt idx="2">
                  <c:v>2892.3020450000004</c:v>
                </c:pt>
                <c:pt idx="3">
                  <c:v>12026.564933000001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D-4F25-BCB5-C90A33B02B77}"/>
            </c:ext>
          </c:extLst>
        </c:ser>
        <c:ser>
          <c:idx val="6"/>
          <c:order val="6"/>
          <c:tx>
            <c:v>2025</c:v>
          </c:tx>
          <c:spPr>
            <a:solidFill>
              <a:srgbClr val="F0948F"/>
            </a:solidFill>
          </c:spPr>
          <c:invertIfNegative val="0"/>
          <c:val>
            <c:numRef>
              <c:f>'10.4'!$B$24:$E$24</c:f>
              <c:numCache>
                <c:formatCode>#\ ##0.0</c:formatCode>
                <c:ptCount val="4"/>
                <c:pt idx="0">
                  <c:v>12903.441736000004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75-4D42-8D70-920AB0CAC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44700544"/>
        <c:axId val="144702080"/>
      </c:barChart>
      <c:catAx>
        <c:axId val="14470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4702080"/>
        <c:crosses val="autoZero"/>
        <c:auto val="1"/>
        <c:lblAlgn val="ctr"/>
        <c:lblOffset val="100"/>
        <c:noMultiLvlLbl val="0"/>
      </c:catAx>
      <c:valAx>
        <c:axId val="144702080"/>
        <c:scaling>
          <c:orientation val="minMax"/>
          <c:max val="15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700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9452310597542715E-3"/>
          <c:y val="0.8582905802054891"/>
          <c:w val="0.81251115321856016"/>
          <c:h val="0.100000592423495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tepla -</a:t>
            </a:r>
            <a:r>
              <a:rPr lang="cs-CZ" sz="1000" baseline="0">
                <a:solidFill>
                  <a:schemeClr val="tx2"/>
                </a:solidFill>
              </a:rPr>
              <a:t> Obchod, služby, školství</a:t>
            </a:r>
            <a:r>
              <a:rPr lang="cs-CZ" sz="1000">
                <a:solidFill>
                  <a:schemeClr val="tx2"/>
                </a:solidFill>
              </a:rPr>
              <a:t> (TJ)</a:t>
            </a:r>
          </a:p>
        </c:rich>
      </c:tx>
      <c:layout>
        <c:manualLayout>
          <c:xMode val="edge"/>
          <c:yMode val="edge"/>
          <c:x val="1.1742784893065813E-3"/>
          <c:y val="4.881664470052831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0410297886574E-2"/>
          <c:y val="0.16706746420645918"/>
          <c:w val="0.90299353993263509"/>
          <c:h val="0.575174433667894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'10.4'!$B$15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'10.4'!$B$31:$E$31</c:f>
              <c:numCache>
                <c:formatCode>#\ ##0.0</c:formatCode>
                <c:ptCount val="4"/>
                <c:pt idx="0">
                  <c:v>8000.2277954508227</c:v>
                </c:pt>
                <c:pt idx="1">
                  <c:v>2947.9774611584162</c:v>
                </c:pt>
                <c:pt idx="2">
                  <c:v>1375.0624167794851</c:v>
                </c:pt>
                <c:pt idx="3">
                  <c:v>6345.6836996429729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E-4E45-A454-51DA36F9030F}"/>
            </c:ext>
          </c:extLst>
        </c:ser>
        <c:ser>
          <c:idx val="0"/>
          <c:order val="1"/>
          <c:tx>
            <c:strRef>
              <c:f>'10.4'!$C$15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'10.4'!$B$32:$E$32</c:f>
              <c:numCache>
                <c:formatCode>#\ ##0.0</c:formatCode>
                <c:ptCount val="4"/>
                <c:pt idx="0">
                  <c:v>7761.4412209729589</c:v>
                </c:pt>
                <c:pt idx="1">
                  <c:v>2666.4454051244275</c:v>
                </c:pt>
                <c:pt idx="2">
                  <c:v>1502.5578261458868</c:v>
                </c:pt>
                <c:pt idx="3">
                  <c:v>6727.5190452424795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E-4E45-A454-51DA36F9030F}"/>
            </c:ext>
          </c:extLst>
        </c:ser>
        <c:ser>
          <c:idx val="1"/>
          <c:order val="2"/>
          <c:tx>
            <c:strRef>
              <c:f>'10.4'!$D$15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'10.4'!$B$33:$E$33</c:f>
              <c:numCache>
                <c:formatCode>#\ ##0.0</c:formatCode>
                <c:ptCount val="4"/>
                <c:pt idx="0">
                  <c:v>8891.9809219999988</c:v>
                </c:pt>
                <c:pt idx="1">
                  <c:v>3340.5134649999991</c:v>
                </c:pt>
                <c:pt idx="2">
                  <c:v>1333.2217679999999</c:v>
                </c:pt>
                <c:pt idx="3">
                  <c:v>6446.5769939999973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1E-4E45-A454-51DA36F9030F}"/>
            </c:ext>
          </c:extLst>
        </c:ser>
        <c:ser>
          <c:idx val="3"/>
          <c:order val="3"/>
          <c:tx>
            <c:strRef>
              <c:f>'10.4'!$E$15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'10.4'!$B$34:$E$34</c:f>
              <c:numCache>
                <c:formatCode>#\ ##0.0</c:formatCode>
                <c:ptCount val="4"/>
                <c:pt idx="0">
                  <c:v>7390.9582169999985</c:v>
                </c:pt>
                <c:pt idx="1">
                  <c:v>2754.0628879999995</c:v>
                </c:pt>
                <c:pt idx="2">
                  <c:v>1384.4316569999996</c:v>
                </c:pt>
                <c:pt idx="3">
                  <c:v>5576.0934020000022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1E-4E45-A454-51DA36F9030F}"/>
            </c:ext>
          </c:extLst>
        </c:ser>
        <c:ser>
          <c:idx val="4"/>
          <c:order val="4"/>
          <c:tx>
            <c:v>2023</c:v>
          </c:tx>
          <c:spPr>
            <a:solidFill>
              <a:srgbClr val="DF2B20"/>
            </a:solidFill>
          </c:spPr>
          <c:invertIfNegative val="0"/>
          <c:val>
            <c:numRef>
              <c:f>'10.4'!$B$35:$E$35</c:f>
              <c:numCache>
                <c:formatCode>#\ ##0.0</c:formatCode>
                <c:ptCount val="4"/>
                <c:pt idx="0">
                  <c:v>6707.7180779999999</c:v>
                </c:pt>
                <c:pt idx="1">
                  <c:v>2778.9903609999997</c:v>
                </c:pt>
                <c:pt idx="2">
                  <c:v>1044.651339</c:v>
                </c:pt>
                <c:pt idx="3">
                  <c:v>5311.0865730000005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D-4211-B315-4EA41E46808E}"/>
            </c:ext>
          </c:extLst>
        </c:ser>
        <c:ser>
          <c:idx val="5"/>
          <c:order val="5"/>
          <c:tx>
            <c:v>2024</c:v>
          </c:tx>
          <c:spPr>
            <a:solidFill>
              <a:srgbClr val="E86159"/>
            </a:solidFill>
          </c:spPr>
          <c:invertIfNegative val="0"/>
          <c:val>
            <c:numRef>
              <c:f>'10.4'!$B$36:$E$36</c:f>
              <c:numCache>
                <c:formatCode>#\ ##0.0</c:formatCode>
                <c:ptCount val="4"/>
                <c:pt idx="0">
                  <c:v>6487.5884129999977</c:v>
                </c:pt>
                <c:pt idx="1">
                  <c:v>2082.5843759999984</c:v>
                </c:pt>
                <c:pt idx="2">
                  <c:v>1051.9801230000003</c:v>
                </c:pt>
                <c:pt idx="3">
                  <c:v>5577.5144519999967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7-4C4F-B610-77C3468F7DEA}"/>
            </c:ext>
          </c:extLst>
        </c:ser>
        <c:ser>
          <c:idx val="6"/>
          <c:order val="6"/>
          <c:tx>
            <c:v>2025</c:v>
          </c:tx>
          <c:spPr>
            <a:solidFill>
              <a:srgbClr val="F0948F"/>
            </a:solidFill>
          </c:spPr>
          <c:invertIfNegative val="0"/>
          <c:val>
            <c:numRef>
              <c:f>'10.4'!$B$37:$E$37</c:f>
              <c:numCache>
                <c:formatCode>#\ ##0.0</c:formatCode>
                <c:ptCount val="4"/>
                <c:pt idx="0">
                  <c:v>7052.4898299999977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B-4D7D-8C39-71FCB6085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44700544"/>
        <c:axId val="144702080"/>
      </c:barChart>
      <c:catAx>
        <c:axId val="14470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4702080"/>
        <c:crosses val="autoZero"/>
        <c:auto val="1"/>
        <c:lblAlgn val="ctr"/>
        <c:lblOffset val="100"/>
        <c:noMultiLvlLbl val="0"/>
      </c:catAx>
      <c:valAx>
        <c:axId val="1447020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700544"/>
        <c:crosses val="autoZero"/>
        <c:crossBetween val="between"/>
        <c:majorUnit val="2000"/>
      </c:valAx>
    </c:plotArea>
    <c:legend>
      <c:legendPos val="b"/>
      <c:layout>
        <c:manualLayout>
          <c:xMode val="edge"/>
          <c:yMode val="edge"/>
          <c:x val="7.9452310597542715E-3"/>
          <c:y val="0.8582905802054891"/>
          <c:w val="0.79913542061583431"/>
          <c:h val="0.100000592423495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187-42F8-8135-75264A0C3574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187-42F8-8135-75264A0C3574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187-42F8-8135-75264A0C3574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187-42F8-8135-75264A0C3574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187-42F8-8135-75264A0C3574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187-42F8-8135-75264A0C3574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187-42F8-8135-75264A0C3574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187-42F8-8135-75264A0C3574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187-42F8-8135-75264A0C3574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187-42F8-8135-75264A0C3574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187-42F8-8135-75264A0C3574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187-42F8-8135-75264A0C3574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B187-42F8-8135-75264A0C3574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B187-42F8-8135-75264A0C3574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B187-42F8-8135-75264A0C3574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B187-42F8-8135-75264A0C3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</a:t>
            </a:r>
            <a:r>
              <a:rPr lang="cs-CZ" sz="1000">
                <a:solidFill>
                  <a:schemeClr val="tx2"/>
                </a:solidFill>
              </a:rPr>
              <a:t>uhlí</a:t>
            </a:r>
            <a:r>
              <a:rPr lang="en-US" sz="1000">
                <a:solidFill>
                  <a:schemeClr val="tx2"/>
                </a:solidFill>
              </a:rPr>
              <a:t> na</a:t>
            </a:r>
            <a:endParaRPr lang="cs-CZ" sz="1000">
              <a:solidFill>
                <a:schemeClr val="tx2"/>
              </a:solidFill>
            </a:endParaRPr>
          </a:p>
          <a:p>
            <a:pPr algn="l">
              <a:defRPr/>
            </a:pPr>
            <a:r>
              <a:rPr lang="cs-CZ" sz="1000">
                <a:solidFill>
                  <a:schemeClr val="tx2"/>
                </a:solidFill>
              </a:rPr>
              <a:t>dodávkách tepla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4691358024691384E-3"/>
          <c:y val="1.77798518345680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621522309711286"/>
          <c:y val="0.35023783646646156"/>
          <c:w val="0.50809669843901084"/>
          <c:h val="0.5238777279838471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3BE2-448C-9EA2-7552889CB8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3BE2-448C-9EA2-7552889CB8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3BE2-448C-9EA2-7552889CB8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34EE-4F56-8A11-458BF592EEC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3BE2-448C-9EA2-7552889CB87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3BE2-448C-9EA2-7552889CB878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3BE2-448C-9EA2-7552889CB878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8-3BE2-448C-9EA2-7552889CB878}"/>
              </c:ext>
            </c:extLst>
          </c:dPt>
          <c:dLbls>
            <c:dLbl>
              <c:idx val="0"/>
              <c:layout>
                <c:manualLayout>
                  <c:x val="0.21204150262467192"/>
                  <c:y val="-9.191765432013149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107666229221343"/>
                      <c:h val="0.104996735616651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3BE2-448C-9EA2-7552889CB8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2-448C-9EA2-7552889CB87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ctr" rtl="0"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34EE-4F56-8A11-458BF592EE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E2-448C-9EA2-7552889CB8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2-448C-9EA2-7552889CB87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E2-448C-9EA2-7552889CB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'5.4'!$A$7:$A$14</c:f>
              <c:strCache>
                <c:ptCount val="8"/>
                <c:pt idx="0">
                  <c:v>Černé uhlí tříděné</c:v>
                </c:pt>
                <c:pt idx="1">
                  <c:v>Černé uhlí průmyslové</c:v>
                </c:pt>
                <c:pt idx="2">
                  <c:v>Černouhelné kaly a granulát</c:v>
                </c:pt>
                <c:pt idx="3">
                  <c:v>Hnědé uhlí tříděné</c:v>
                </c:pt>
                <c:pt idx="4">
                  <c:v>Hnědé uhlí průmyslové</c:v>
                </c:pt>
                <c:pt idx="5">
                  <c:v>Hnědé uhlí - Brikety</c:v>
                </c:pt>
                <c:pt idx="6">
                  <c:v>Hnědé uhlí - Lignit</c:v>
                </c:pt>
                <c:pt idx="7">
                  <c:v>Hnědé uhlí - Mourové kaly</c:v>
                </c:pt>
              </c:strCache>
            </c:strRef>
          </c:cat>
          <c:val>
            <c:numRef>
              <c:f>'5.4'!$E$7:$E$14</c:f>
              <c:numCache>
                <c:formatCode>0%</c:formatCode>
                <c:ptCount val="8"/>
                <c:pt idx="0">
                  <c:v>9.8856380805843105E-3</c:v>
                </c:pt>
                <c:pt idx="1">
                  <c:v>0.14115461132022969</c:v>
                </c:pt>
                <c:pt idx="2">
                  <c:v>0</c:v>
                </c:pt>
                <c:pt idx="3">
                  <c:v>8.7728933737614714E-2</c:v>
                </c:pt>
                <c:pt idx="4">
                  <c:v>0.76119503714737524</c:v>
                </c:pt>
                <c:pt idx="5">
                  <c:v>3.5779714196059583E-5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E2-448C-9EA2-7552889CB87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43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50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Bilance tepla (TJ)</a:t>
            </a:r>
          </a:p>
        </c:rich>
      </c:tx>
      <c:layout>
        <c:manualLayout>
          <c:xMode val="edge"/>
          <c:yMode val="edge"/>
          <c:x val="6.4524454768356972E-5"/>
          <c:y val="2.369137783083983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131015127174144E-2"/>
          <c:y val="0.11527845141712992"/>
          <c:w val="0.92804202320238427"/>
          <c:h val="0.797932134462560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'3'!$A$18</c:f>
              <c:strCache>
                <c:ptCount val="1"/>
                <c:pt idx="0">
                  <c:v>Výroba tepla brutto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val>
            <c:numRef>
              <c:f>'3'!$B$18:$M$18</c:f>
              <c:numCache>
                <c:formatCode>#\ ##0.0</c:formatCode>
                <c:ptCount val="12"/>
                <c:pt idx="0">
                  <c:v>17664.419226999999</c:v>
                </c:pt>
                <c:pt idx="1">
                  <c:v>15961.798497999996</c:v>
                </c:pt>
                <c:pt idx="2">
                  <c:v>13803.187145000004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0-43A7-BC01-5C4DC9758F47}"/>
            </c:ext>
          </c:extLst>
        </c:ser>
        <c:ser>
          <c:idx val="1"/>
          <c:order val="1"/>
          <c:tx>
            <c:strRef>
              <c:f>'3'!$A$19</c:f>
              <c:strCache>
                <c:ptCount val="1"/>
                <c:pt idx="0">
                  <c:v>Technologická vlastní spotřeba tepla 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val>
            <c:numRef>
              <c:f>'3'!$B$19:$M$19</c:f>
              <c:numCache>
                <c:formatCode>#\ ##0.0</c:formatCode>
                <c:ptCount val="12"/>
                <c:pt idx="0">
                  <c:v>-956.07392599999946</c:v>
                </c:pt>
                <c:pt idx="1">
                  <c:v>-869.68403200000046</c:v>
                </c:pt>
                <c:pt idx="2">
                  <c:v>-884.41005799999914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0-43A7-BC01-5C4DC9758F47}"/>
            </c:ext>
          </c:extLst>
        </c:ser>
        <c:ser>
          <c:idx val="2"/>
          <c:order val="2"/>
          <c:tx>
            <c:strRef>
              <c:f>'3'!$A$20</c:f>
              <c:strCache>
                <c:ptCount val="1"/>
                <c:pt idx="0">
                  <c:v>Ztráty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val>
            <c:numRef>
              <c:f>'3'!$B$20:$M$20</c:f>
              <c:numCache>
                <c:formatCode>#\ ##0.0</c:formatCode>
                <c:ptCount val="12"/>
                <c:pt idx="0">
                  <c:v>-1193.0371660000003</c:v>
                </c:pt>
                <c:pt idx="1">
                  <c:v>-1079.5076250000009</c:v>
                </c:pt>
                <c:pt idx="2">
                  <c:v>-1106.8851480000001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0-43A7-BC01-5C4DC9758F47}"/>
            </c:ext>
          </c:extLst>
        </c:ser>
        <c:ser>
          <c:idx val="3"/>
          <c:order val="3"/>
          <c:tx>
            <c:strRef>
              <c:f>'3'!$A$21</c:f>
              <c:strCache>
                <c:ptCount val="1"/>
                <c:pt idx="0">
                  <c:v>Vlastní spotřeba tepla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val>
            <c:numRef>
              <c:f>'3'!$B$21:$M$21</c:f>
              <c:numCache>
                <c:formatCode>#\ ##0.0</c:formatCode>
                <c:ptCount val="12"/>
                <c:pt idx="0">
                  <c:v>-4233.9228489999987</c:v>
                </c:pt>
                <c:pt idx="1">
                  <c:v>-3654.494392000001</c:v>
                </c:pt>
                <c:pt idx="2">
                  <c:v>-3594.5596860000041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F0-43A7-BC01-5C4DC9758F47}"/>
            </c:ext>
          </c:extLst>
        </c:ser>
        <c:ser>
          <c:idx val="4"/>
          <c:order val="4"/>
          <c:tx>
            <c:strRef>
              <c:f>'3'!$A$22</c:f>
              <c:strCache>
                <c:ptCount val="1"/>
                <c:pt idx="0">
                  <c:v>Dodávky tepla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val>
            <c:numRef>
              <c:f>'3'!$B$22:$M$22</c:f>
              <c:numCache>
                <c:formatCode>#\ ##0.0</c:formatCode>
                <c:ptCount val="12"/>
                <c:pt idx="0">
                  <c:v>-11260.368834999997</c:v>
                </c:pt>
                <c:pt idx="1">
                  <c:v>-10325.749280999997</c:v>
                </c:pt>
                <c:pt idx="2">
                  <c:v>-8202.2417310000001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F0-43A7-BC01-5C4DC9758F47}"/>
            </c:ext>
          </c:extLst>
        </c:ser>
        <c:ser>
          <c:idx val="5"/>
          <c:order val="5"/>
          <c:tx>
            <c:strRef>
              <c:f>'3'!$A$23</c:f>
              <c:strCache>
                <c:ptCount val="1"/>
                <c:pt idx="0">
                  <c:v>Bilanční rozdíl</c:v>
                </c:pt>
              </c:strCache>
            </c:strRef>
          </c:tx>
          <c:invertIfNegative val="0"/>
          <c:val>
            <c:numRef>
              <c:f>'3'!$B$23:$M$23</c:f>
              <c:numCache>
                <c:formatCode>#\ ##0.0</c:formatCode>
                <c:ptCount val="12"/>
                <c:pt idx="0">
                  <c:v>-21.016451000001325</c:v>
                </c:pt>
                <c:pt idx="1">
                  <c:v>-32.363167999998041</c:v>
                </c:pt>
                <c:pt idx="2">
                  <c:v>-15.090522000000419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F0-43A7-BC01-5C4DC9758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155136"/>
        <c:axId val="222156672"/>
      </c:barChart>
      <c:catAx>
        <c:axId val="22215513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22156672"/>
        <c:crosses val="autoZero"/>
        <c:auto val="1"/>
        <c:lblAlgn val="ctr"/>
        <c:lblOffset val="100"/>
        <c:noMultiLvlLbl val="0"/>
      </c:catAx>
      <c:valAx>
        <c:axId val="222156672"/>
        <c:scaling>
          <c:orientation val="minMax"/>
          <c:max val="20000"/>
          <c:min val="-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2155136"/>
        <c:crosses val="autoZero"/>
        <c:crossBetween val="between"/>
        <c:majorUnit val="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z uhlí (GJ)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7.6781249999999983E-3"/>
          <c:y val="1.6919162822606405E-3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'5.4'!$A$7</c:f>
              <c:strCache>
                <c:ptCount val="1"/>
                <c:pt idx="0">
                  <c:v>Černé uhlí tříděné</c:v>
                </c:pt>
              </c:strCache>
            </c:strRef>
          </c:tx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1AED-4DA8-87E2-E2B58DBE811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1AED-4DA8-87E2-E2B58DBE811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AED-4DA8-87E2-E2B58DBE811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AED-4DA8-87E2-E2B58DBE811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AED-4DA8-87E2-E2B58DBE811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1AED-4DA8-87E2-E2B58DBE8113}"/>
              </c:ext>
            </c:extLst>
          </c:dPt>
          <c:cat>
            <c:strRef>
              <c:f>'5.4'!$B$4:$D$4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'5.4'!$B$7:$D$7</c:f>
              <c:numCache>
                <c:formatCode>#\ ##0.0</c:formatCode>
                <c:ptCount val="3"/>
                <c:pt idx="0">
                  <c:v>66772.320000000007</c:v>
                </c:pt>
                <c:pt idx="1">
                  <c:v>49098.400000000001</c:v>
                </c:pt>
                <c:pt idx="2">
                  <c:v>33603.089999999997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ED-4DA8-87E2-E2B58DBE8113}"/>
            </c:ext>
          </c:extLst>
        </c:ser>
        <c:ser>
          <c:idx val="1"/>
          <c:order val="1"/>
          <c:tx>
            <c:strRef>
              <c:f>'5.4'!$A$8</c:f>
              <c:strCache>
                <c:ptCount val="1"/>
                <c:pt idx="0">
                  <c:v>Černé uhlí průmyslové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'5.4'!$B$8:$D$8</c:f>
              <c:numCache>
                <c:formatCode>#\ ##0.0</c:formatCode>
                <c:ptCount val="3"/>
                <c:pt idx="0">
                  <c:v>803581.152</c:v>
                </c:pt>
                <c:pt idx="1">
                  <c:v>760960.12699999998</c:v>
                </c:pt>
                <c:pt idx="2">
                  <c:v>569758.74100000015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ED-4DA8-87E2-E2B58DBE8113}"/>
            </c:ext>
          </c:extLst>
        </c:ser>
        <c:ser>
          <c:idx val="2"/>
          <c:order val="2"/>
          <c:tx>
            <c:strRef>
              <c:f>'5.4'!$A$9</c:f>
              <c:strCache>
                <c:ptCount val="1"/>
                <c:pt idx="0">
                  <c:v>Černouhelné kaly a granulát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'5.4'!$B$9:$D$9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ED-4DA8-87E2-E2B58DBE8113}"/>
            </c:ext>
          </c:extLst>
        </c:ser>
        <c:ser>
          <c:idx val="3"/>
          <c:order val="3"/>
          <c:tx>
            <c:strRef>
              <c:f>'5.4'!$A$10</c:f>
              <c:strCache>
                <c:ptCount val="1"/>
                <c:pt idx="0">
                  <c:v>Hnědé uhlí tříděné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'5.4'!$B$10:$D$10</c:f>
              <c:numCache>
                <c:formatCode>#\ ##0.0</c:formatCode>
                <c:ptCount val="3"/>
                <c:pt idx="0">
                  <c:v>492627.109</c:v>
                </c:pt>
                <c:pt idx="1">
                  <c:v>469000.72399999999</c:v>
                </c:pt>
                <c:pt idx="2">
                  <c:v>364859.93300000002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AED-4DA8-87E2-E2B58DBE8113}"/>
            </c:ext>
          </c:extLst>
        </c:ser>
        <c:ser>
          <c:idx val="4"/>
          <c:order val="4"/>
          <c:tx>
            <c:strRef>
              <c:f>'5.4'!$A$11</c:f>
              <c:strCache>
                <c:ptCount val="1"/>
                <c:pt idx="0">
                  <c:v>Hnědé uhlí průmyslové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'5.4'!$B$11:$D$11</c:f>
              <c:numCache>
                <c:formatCode>#\ ##0.0</c:formatCode>
                <c:ptCount val="3"/>
                <c:pt idx="0">
                  <c:v>4438192.6850000005</c:v>
                </c:pt>
                <c:pt idx="1">
                  <c:v>4001906.0439999998</c:v>
                </c:pt>
                <c:pt idx="2">
                  <c:v>3069398.324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AED-4DA8-87E2-E2B58DBE8113}"/>
            </c:ext>
          </c:extLst>
        </c:ser>
        <c:ser>
          <c:idx val="5"/>
          <c:order val="5"/>
          <c:tx>
            <c:strRef>
              <c:f>'5.4'!$A$12</c:f>
              <c:strCache>
                <c:ptCount val="1"/>
                <c:pt idx="0">
                  <c:v>Hnědé uhlí - Brikety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'5.4'!$B$12:$D$12</c:f>
              <c:numCache>
                <c:formatCode>#\ ##0.0</c:formatCode>
                <c:ptCount val="3"/>
                <c:pt idx="0">
                  <c:v>246</c:v>
                </c:pt>
                <c:pt idx="1">
                  <c:v>211</c:v>
                </c:pt>
                <c:pt idx="2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AED-4DA8-87E2-E2B58DBE8113}"/>
            </c:ext>
          </c:extLst>
        </c:ser>
        <c:ser>
          <c:idx val="6"/>
          <c:order val="6"/>
          <c:tx>
            <c:strRef>
              <c:f>'5.4'!$A$13</c:f>
              <c:strCache>
                <c:ptCount val="1"/>
                <c:pt idx="0">
                  <c:v>Hnědé uhlí - Lignit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'5.4'!$B$13:$D$13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AED-4DA8-87E2-E2B58DBE8113}"/>
            </c:ext>
          </c:extLst>
        </c:ser>
        <c:ser>
          <c:idx val="7"/>
          <c:order val="7"/>
          <c:tx>
            <c:strRef>
              <c:f>'5.4'!$A$14</c:f>
              <c:strCache>
                <c:ptCount val="1"/>
                <c:pt idx="0">
                  <c:v>Hnědé uhlí - Mourové kaly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'5.4'!$B$14:$D$14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AED-4DA8-87E2-E2B58DBE8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3164800"/>
        <c:axId val="233166336"/>
      </c:barChart>
      <c:catAx>
        <c:axId val="23316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166336"/>
        <c:crosses val="autoZero"/>
        <c:auto val="1"/>
        <c:lblAlgn val="ctr"/>
        <c:lblOffset val="100"/>
        <c:noMultiLvlLbl val="0"/>
      </c:catAx>
      <c:valAx>
        <c:axId val="23316633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1648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biomasy na </a:t>
            </a:r>
            <a:r>
              <a:rPr lang="cs-CZ" sz="1000">
                <a:solidFill>
                  <a:schemeClr val="tx2"/>
                </a:solidFill>
              </a:rPr>
              <a:t>dodávkách tepla</a:t>
            </a:r>
          </a:p>
        </c:rich>
      </c:tx>
      <c:layout>
        <c:manualLayout>
          <c:xMode val="edge"/>
          <c:yMode val="edge"/>
          <c:x val="4.5019336750016535E-2"/>
          <c:y val="1.38689136490859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64878130227889"/>
          <c:y val="0.35431470639946622"/>
          <c:w val="0.58315899274469118"/>
          <c:h val="0.5755212161156182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0-D9EB-4D55-9B74-18198FE7428B}"/>
              </c:ext>
            </c:extLst>
          </c:dPt>
          <c:dLbls>
            <c:dLbl>
              <c:idx val="0"/>
              <c:layout>
                <c:manualLayout>
                  <c:x val="1.3769370631341843E-2"/>
                  <c:y val="-1.80749074222713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461308610627135"/>
                      <c:h val="7.17372288600080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CDB-4504-ADDF-2645B1B6ACA4}"/>
                </c:ext>
              </c:extLst>
            </c:dLbl>
            <c:dLbl>
              <c:idx val="1"/>
              <c:layout>
                <c:manualLayout>
                  <c:x val="1.3769616281050282E-2"/>
                  <c:y val="-6.44136587263488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E1-49CB-8198-24B956D6F2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BA-41E8-81F4-B85652C464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BA-41E8-81F4-B85652C464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BA-41E8-81F4-B85652C4646D}"/>
                </c:ext>
              </c:extLst>
            </c:dLbl>
            <c:dLbl>
              <c:idx val="6"/>
              <c:layout>
                <c:manualLayout>
                  <c:x val="2.1646101153916628E-3"/>
                  <c:y val="-0.15773432184834399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DB-4504-ADDF-2645B1B6A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'5.4'!$A$22:$A$28</c:f>
              <c:strCache>
                <c:ptCount val="7"/>
                <c:pt idx="0">
                  <c:v>Brikety a pelety</c:v>
                </c:pt>
                <c:pt idx="1">
                  <c:v>Celulózové výluhy</c:v>
                </c:pt>
                <c:pt idx="2">
                  <c:v>Kapalná biopaliva</c:v>
                </c:pt>
                <c:pt idx="3">
                  <c:v>Ostatní biomasa</c:v>
                </c:pt>
                <c:pt idx="4">
                  <c:v>Palivové dříví</c:v>
                </c:pt>
                <c:pt idx="5">
                  <c:v>Piliny, kůra, štěpky, dřevní odpad</c:v>
                </c:pt>
                <c:pt idx="6">
                  <c:v>Rostlinné materiály neaglomerované</c:v>
                </c:pt>
              </c:strCache>
            </c:strRef>
          </c:cat>
          <c:val>
            <c:numRef>
              <c:f>'5.4'!$E$22:$E$28</c:f>
              <c:numCache>
                <c:formatCode>0</c:formatCode>
                <c:ptCount val="7"/>
                <c:pt idx="0">
                  <c:v>250652.033</c:v>
                </c:pt>
                <c:pt idx="1">
                  <c:v>256580.06</c:v>
                </c:pt>
                <c:pt idx="2">
                  <c:v>0</c:v>
                </c:pt>
                <c:pt idx="3">
                  <c:v>0</c:v>
                </c:pt>
                <c:pt idx="4">
                  <c:v>176</c:v>
                </c:pt>
                <c:pt idx="5">
                  <c:v>3147010.3190000001</c:v>
                </c:pt>
                <c:pt idx="6">
                  <c:v>149601.97600000002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BA-41E8-81F4-B85652C46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z </a:t>
            </a: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biomasy</a:t>
            </a:r>
            <a:r>
              <a:rPr lang="cs-CZ" sz="1000">
                <a:solidFill>
                  <a:schemeClr val="tx2"/>
                </a:solidFill>
              </a:rPr>
              <a:t> (GJ)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0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0077493480694161"/>
          <c:w val="0.85081618087212785"/>
          <c:h val="0.6035447307221842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'5.4'!$A$22</c:f>
              <c:strCache>
                <c:ptCount val="1"/>
                <c:pt idx="0">
                  <c:v>Brikety a pelety</c:v>
                </c:pt>
              </c:strCache>
            </c:strRef>
          </c:tx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C6A9-4A0A-9229-85C442BD0CF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C6A9-4A0A-9229-85C442BD0CF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6A9-4A0A-9229-85C442BD0CF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6A9-4A0A-9229-85C442BD0CF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6A9-4A0A-9229-85C442BD0CF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6A9-4A0A-9229-85C442BD0CF3}"/>
              </c:ext>
            </c:extLst>
          </c:dPt>
          <c:cat>
            <c:strRef>
              <c:f>'5.4'!$B$19:$D$19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'5.4'!$B$22:$D$22</c:f>
              <c:numCache>
                <c:formatCode>#\ ##0.0</c:formatCode>
                <c:ptCount val="3"/>
                <c:pt idx="0">
                  <c:v>95824.36099999999</c:v>
                </c:pt>
                <c:pt idx="1">
                  <c:v>84532.955999999991</c:v>
                </c:pt>
                <c:pt idx="2">
                  <c:v>70294.716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A9-4A0A-9229-85C442BD0CF3}"/>
            </c:ext>
          </c:extLst>
        </c:ser>
        <c:ser>
          <c:idx val="1"/>
          <c:order val="1"/>
          <c:tx>
            <c:strRef>
              <c:f>'5.4'!$A$23</c:f>
              <c:strCache>
                <c:ptCount val="1"/>
                <c:pt idx="0">
                  <c:v>Celulózové výluhy</c:v>
                </c:pt>
              </c:strCache>
            </c:strRef>
          </c:tx>
          <c:invertIfNegative val="0"/>
          <c:cat>
            <c:strRef>
              <c:f>'5.4'!$B$19:$D$19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'5.4'!$B$23:$D$23</c:f>
              <c:numCache>
                <c:formatCode>#\ ##0.0</c:formatCode>
                <c:ptCount val="3"/>
                <c:pt idx="0">
                  <c:v>79404</c:v>
                </c:pt>
                <c:pt idx="1">
                  <c:v>86420.35</c:v>
                </c:pt>
                <c:pt idx="2">
                  <c:v>90755.71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A9-4A0A-9229-85C442BD0CF3}"/>
            </c:ext>
          </c:extLst>
        </c:ser>
        <c:ser>
          <c:idx val="2"/>
          <c:order val="2"/>
          <c:tx>
            <c:strRef>
              <c:f>'5.4'!$A$24</c:f>
              <c:strCache>
                <c:ptCount val="1"/>
                <c:pt idx="0">
                  <c:v>Kapalná biopaliva</c:v>
                </c:pt>
              </c:strCache>
            </c:strRef>
          </c:tx>
          <c:invertIfNegative val="0"/>
          <c:cat>
            <c:strRef>
              <c:f>'5.4'!$B$19:$D$19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'5.4'!$B$24:$D$24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A9-4A0A-9229-85C442BD0CF3}"/>
            </c:ext>
          </c:extLst>
        </c:ser>
        <c:ser>
          <c:idx val="3"/>
          <c:order val="3"/>
          <c:tx>
            <c:strRef>
              <c:f>'5.4'!$A$25</c:f>
              <c:strCache>
                <c:ptCount val="1"/>
                <c:pt idx="0">
                  <c:v>Ostatní biomasa</c:v>
                </c:pt>
              </c:strCache>
            </c:strRef>
          </c:tx>
          <c:invertIfNegative val="0"/>
          <c:cat>
            <c:strRef>
              <c:f>'5.4'!$B$19:$D$19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'5.4'!$B$25:$D$25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A9-4A0A-9229-85C442BD0CF3}"/>
            </c:ext>
          </c:extLst>
        </c:ser>
        <c:ser>
          <c:idx val="4"/>
          <c:order val="4"/>
          <c:tx>
            <c:strRef>
              <c:f>'5.4'!$A$26</c:f>
              <c:strCache>
                <c:ptCount val="1"/>
                <c:pt idx="0">
                  <c:v>Palivové dříví</c:v>
                </c:pt>
              </c:strCache>
            </c:strRef>
          </c:tx>
          <c:invertIfNegative val="0"/>
          <c:cat>
            <c:strRef>
              <c:f>'5.4'!$B$19:$D$19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'5.4'!$B$26:$D$26</c:f>
              <c:numCache>
                <c:formatCode>#\ ##0.0</c:formatCode>
                <c:ptCount val="3"/>
                <c:pt idx="0">
                  <c:v>36</c:v>
                </c:pt>
                <c:pt idx="1">
                  <c:v>60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A9-4A0A-9229-85C442BD0CF3}"/>
            </c:ext>
          </c:extLst>
        </c:ser>
        <c:ser>
          <c:idx val="5"/>
          <c:order val="5"/>
          <c:tx>
            <c:strRef>
              <c:f>'5.4'!$A$27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'5.4'!$B$19:$D$19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'5.4'!$B$27:$D$27</c:f>
              <c:numCache>
                <c:formatCode>#\ ##0.0</c:formatCode>
                <c:ptCount val="3"/>
                <c:pt idx="0">
                  <c:v>1109169.4950000001</c:v>
                </c:pt>
                <c:pt idx="1">
                  <c:v>1040581.98</c:v>
                </c:pt>
                <c:pt idx="2">
                  <c:v>997258.84399999992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A9-4A0A-9229-85C442BD0CF3}"/>
            </c:ext>
          </c:extLst>
        </c:ser>
        <c:ser>
          <c:idx val="6"/>
          <c:order val="6"/>
          <c:tx>
            <c:strRef>
              <c:f>'5.4'!$A$28</c:f>
              <c:strCache>
                <c:ptCount val="1"/>
                <c:pt idx="0">
                  <c:v>Rostlinné materiály neaglomerované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'5.4'!$B$19:$D$19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'5.4'!$B$28:$D$28</c:f>
              <c:numCache>
                <c:formatCode>#\ ##0.0</c:formatCode>
                <c:ptCount val="3"/>
                <c:pt idx="0">
                  <c:v>62642.687000000005</c:v>
                </c:pt>
                <c:pt idx="1">
                  <c:v>51835.08</c:v>
                </c:pt>
                <c:pt idx="2">
                  <c:v>35124.209000000003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A9-4A0A-9229-85C442BD0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3328640"/>
        <c:axId val="233330176"/>
      </c:barChart>
      <c:catAx>
        <c:axId val="23332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330176"/>
        <c:crosses val="autoZero"/>
        <c:auto val="1"/>
        <c:lblAlgn val="ctr"/>
        <c:lblOffset val="100"/>
        <c:noMultiLvlLbl val="0"/>
      </c:catAx>
      <c:valAx>
        <c:axId val="23333017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328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</a:t>
            </a:r>
            <a:r>
              <a:rPr lang="cs-CZ" sz="1000">
                <a:solidFill>
                  <a:schemeClr val="tx2"/>
                </a:solidFill>
              </a:rPr>
              <a:t>bioplynu</a:t>
            </a:r>
            <a:r>
              <a:rPr lang="en-US" sz="1000">
                <a:solidFill>
                  <a:schemeClr val="tx2"/>
                </a:solidFill>
              </a:rPr>
              <a:t> na </a:t>
            </a:r>
            <a:r>
              <a:rPr lang="cs-CZ" sz="1000">
                <a:solidFill>
                  <a:schemeClr val="tx2"/>
                </a:solidFill>
              </a:rPr>
              <a:t>dodávkách tepla</a:t>
            </a:r>
          </a:p>
        </c:rich>
      </c:tx>
      <c:layout>
        <c:manualLayout>
          <c:xMode val="edge"/>
          <c:yMode val="edge"/>
          <c:x val="4.7782213039171476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05077382568558"/>
          <c:y val="0.36383960117915298"/>
          <c:w val="0.470966603312517"/>
          <c:h val="0.54235345322472317"/>
        </c:manualLayout>
      </c:layout>
      <c:doughnutChart>
        <c:varyColors val="1"/>
        <c:ser>
          <c:idx val="0"/>
          <c:order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C87A-4AC0-B436-9882062371ED}"/>
                </c:ext>
              </c:extLst>
            </c:dLbl>
            <c:dLbl>
              <c:idx val="1"/>
              <c:layout>
                <c:manualLayout>
                  <c:x val="0.16454758001666173"/>
                  <c:y val="4.7851358356756253E-2"/>
                </c:manualLayout>
              </c:layout>
              <c:numFmt formatCode="0%" sourceLinked="0"/>
              <c:spPr>
                <a:ln w="3175"/>
              </c:spPr>
              <c:txPr>
                <a:bodyPr/>
                <a:lstStyle/>
                <a:p>
                  <a:pPr>
                    <a:defRPr sz="900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385-9178-87F937D55918}"/>
                </c:ext>
              </c:extLst>
            </c:dLbl>
            <c:dLbl>
              <c:idx val="2"/>
              <c:layout>
                <c:manualLayout>
                  <c:x val="1.365187713310580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8D-48F6-83FC-D0F41AEA2F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'5.4'!$A$36:$A$38</c:f>
              <c:strCache>
                <c:ptCount val="3"/>
                <c:pt idx="0">
                  <c:v>Skládkový plyn</c:v>
                </c:pt>
                <c:pt idx="1">
                  <c:v>Kalový plyn (ČOV)</c:v>
                </c:pt>
                <c:pt idx="2">
                  <c:v>Ostatní bioplyn</c:v>
                </c:pt>
              </c:strCache>
            </c:strRef>
          </c:cat>
          <c:val>
            <c:numRef>
              <c:f>'5.4'!$E$36:$E$38</c:f>
              <c:numCache>
                <c:formatCode>0%</c:formatCode>
                <c:ptCount val="3"/>
                <c:pt idx="0">
                  <c:v>0.11405852292272448</c:v>
                </c:pt>
                <c:pt idx="1">
                  <c:v>1.7691360267636388E-2</c:v>
                </c:pt>
                <c:pt idx="2">
                  <c:v>0.86825011680963915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CA-4385-9178-87F937D55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1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</a:t>
            </a:r>
            <a:r>
              <a:rPr lang="cs-CZ" sz="1000" baseline="0">
                <a:solidFill>
                  <a:schemeClr val="tx2"/>
                </a:solidFill>
              </a:rPr>
              <a:t>z bioplynu (GJ)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20874583333333332"/>
          <c:w val="0.84557883094801833"/>
          <c:h val="0.613493749999999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'5.4'!$A$36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'5.4'!$B$33:$D$33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'5.4'!$B$36:$D$36</c:f>
              <c:numCache>
                <c:formatCode>#\ ##0.0</c:formatCode>
                <c:ptCount val="3"/>
                <c:pt idx="0">
                  <c:v>6868</c:v>
                </c:pt>
                <c:pt idx="1">
                  <c:v>5510.6080000000002</c:v>
                </c:pt>
                <c:pt idx="2">
                  <c:v>7880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525-B39C-E4AC50293D06}"/>
            </c:ext>
          </c:extLst>
        </c:ser>
        <c:ser>
          <c:idx val="1"/>
          <c:order val="1"/>
          <c:tx>
            <c:strRef>
              <c:f>'5.4'!$A$37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cat>
            <c:strRef>
              <c:f>'5.4'!$B$33:$D$33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'5.4'!$B$37:$D$37</c:f>
              <c:numCache>
                <c:formatCode>#\ ##0.0</c:formatCode>
                <c:ptCount val="3"/>
                <c:pt idx="0">
                  <c:v>952.65899999999999</c:v>
                </c:pt>
                <c:pt idx="1">
                  <c:v>1041.7909999999999</c:v>
                </c:pt>
                <c:pt idx="2">
                  <c:v>1147.817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525-B39C-E4AC50293D06}"/>
            </c:ext>
          </c:extLst>
        </c:ser>
        <c:ser>
          <c:idx val="2"/>
          <c:order val="2"/>
          <c:tx>
            <c:strRef>
              <c:f>'5.4'!$A$38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cat>
            <c:strRef>
              <c:f>'5.4'!$B$33:$D$33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'5.4'!$B$38:$D$38</c:f>
              <c:numCache>
                <c:formatCode>#\ ##0.0</c:formatCode>
                <c:ptCount val="3"/>
                <c:pt idx="0">
                  <c:v>57644.107000000004</c:v>
                </c:pt>
                <c:pt idx="1">
                  <c:v>50904.945</c:v>
                </c:pt>
                <c:pt idx="2">
                  <c:v>45665.98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66-4525-B39C-E4AC50293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041152"/>
        <c:axId val="235042688"/>
      </c:barChart>
      <c:catAx>
        <c:axId val="23504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5042688"/>
        <c:crosses val="autoZero"/>
        <c:auto val="1"/>
        <c:lblAlgn val="ctr"/>
        <c:lblOffset val="100"/>
        <c:noMultiLvlLbl val="0"/>
      </c:catAx>
      <c:valAx>
        <c:axId val="23504268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041152"/>
        <c:crosses val="autoZero"/>
        <c:crossBetween val="between"/>
        <c:majorUnit val="1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'5.4'!$G$22</c:f>
              <c:strCache>
                <c:ptCount val="1"/>
              </c:strCache>
            </c:strRef>
          </c:tx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BAB-4D3B-9176-13160CFDC7FE}"/>
            </c:ext>
          </c:extLst>
        </c:ser>
        <c:ser>
          <c:idx val="1"/>
          <c:order val="1"/>
          <c:tx>
            <c:strRef>
              <c:f>'5.4'!$G$23</c:f>
              <c:strCache>
                <c:ptCount val="1"/>
              </c:strCache>
            </c:strRef>
          </c:tx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BAB-4D3B-9176-13160CFDC7FE}"/>
            </c:ext>
          </c:extLst>
        </c:ser>
        <c:ser>
          <c:idx val="2"/>
          <c:order val="2"/>
          <c:tx>
            <c:strRef>
              <c:f>'5.4'!$G$24</c:f>
              <c:strCache>
                <c:ptCount val="1"/>
              </c:strCache>
            </c:strRef>
          </c:tx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BAB-4D3B-9176-13160CFDC7FE}"/>
            </c:ext>
          </c:extLst>
        </c:ser>
        <c:ser>
          <c:idx val="3"/>
          <c:order val="3"/>
          <c:tx>
            <c:strRef>
              <c:f>'5.4'!$G$25</c:f>
              <c:strCache>
                <c:ptCount val="1"/>
              </c:strCache>
            </c:strRef>
          </c:tx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BAB-4D3B-9176-13160CFDC7FE}"/>
            </c:ext>
          </c:extLst>
        </c:ser>
        <c:ser>
          <c:idx val="4"/>
          <c:order val="4"/>
          <c:tx>
            <c:strRef>
              <c:f>'5.4'!$G$26</c:f>
              <c:strCache>
                <c:ptCount val="1"/>
              </c:strCache>
            </c:strRef>
          </c:tx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BAB-4D3B-9176-13160CFDC7FE}"/>
            </c:ext>
          </c:extLst>
        </c:ser>
        <c:ser>
          <c:idx val="5"/>
          <c:order val="5"/>
          <c:tx>
            <c:strRef>
              <c:f>'5.4'!$G$27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BAB-4D3B-9176-13160CFDC7FE}"/>
            </c:ext>
          </c:extLst>
        </c:ser>
        <c:ser>
          <c:idx val="6"/>
          <c:order val="6"/>
          <c:tx>
            <c:strRef>
              <c:f>'5.4'!$G$28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4BAB-4D3B-9176-13160CFDC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095168"/>
        <c:axId val="235096704"/>
      </c:barChart>
      <c:catAx>
        <c:axId val="235095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096704"/>
        <c:crosses val="autoZero"/>
        <c:auto val="1"/>
        <c:lblAlgn val="ctr"/>
        <c:lblOffset val="100"/>
        <c:noMultiLvlLbl val="0"/>
      </c:catAx>
      <c:valAx>
        <c:axId val="2350967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35095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'5.4'!$G$36</c:f>
              <c:strCache>
                <c:ptCount val="1"/>
              </c:strCache>
            </c:strRef>
          </c:tx>
          <c:invertIfNegative val="0"/>
          <c:cat>
            <c:numRef>
              <c:f>'5.4'!$H$35</c:f>
              <c:numCache>
                <c:formatCode>General</c:formatCode>
                <c:ptCount val="1"/>
              </c:numCache>
            </c:numRef>
          </c:cat>
          <c:val>
            <c:numRef>
              <c:f>'5.4'!$H$36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DA-418B-8F7D-C9525CDB7C14}"/>
            </c:ext>
          </c:extLst>
        </c:ser>
        <c:ser>
          <c:idx val="1"/>
          <c:order val="1"/>
          <c:tx>
            <c:strRef>
              <c:f>'5.4'!$G$37</c:f>
              <c:strCache>
                <c:ptCount val="1"/>
              </c:strCache>
            </c:strRef>
          </c:tx>
          <c:invertIfNegative val="0"/>
          <c:cat>
            <c:numRef>
              <c:f>'5.4'!$H$35</c:f>
              <c:numCache>
                <c:formatCode>General</c:formatCode>
                <c:ptCount val="1"/>
              </c:numCache>
            </c:numRef>
          </c:cat>
          <c:val>
            <c:numRef>
              <c:f>'5.4'!$H$37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DA-418B-8F7D-C9525CDB7C14}"/>
            </c:ext>
          </c:extLst>
        </c:ser>
        <c:ser>
          <c:idx val="2"/>
          <c:order val="2"/>
          <c:tx>
            <c:strRef>
              <c:f>'5.4'!$G$38</c:f>
              <c:strCache>
                <c:ptCount val="1"/>
              </c:strCache>
            </c:strRef>
          </c:tx>
          <c:invertIfNegative val="0"/>
          <c:cat>
            <c:numRef>
              <c:f>'5.4'!$H$35</c:f>
              <c:numCache>
                <c:formatCode>General</c:formatCode>
                <c:ptCount val="1"/>
              </c:numCache>
            </c:numRef>
          </c:cat>
          <c:val>
            <c:numRef>
              <c:f>'5.4'!$H$38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DA-418B-8F7D-C9525CDB7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209856"/>
        <c:axId val="235211392"/>
      </c:barChart>
      <c:catAx>
        <c:axId val="235209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211392"/>
        <c:crosses val="autoZero"/>
        <c:auto val="1"/>
        <c:lblAlgn val="ctr"/>
        <c:lblOffset val="100"/>
        <c:noMultiLvlLbl val="0"/>
      </c:catAx>
      <c:valAx>
        <c:axId val="2352113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352098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'5.4'!$G$7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E9F-4E23-BE1A-AFA49BA024E5}"/>
            </c:ext>
          </c:extLst>
        </c:ser>
        <c:ser>
          <c:idx val="1"/>
          <c:order val="1"/>
          <c:tx>
            <c:strRef>
              <c:f>'5.4'!$G$8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E9F-4E23-BE1A-AFA49BA024E5}"/>
            </c:ext>
          </c:extLst>
        </c:ser>
        <c:ser>
          <c:idx val="2"/>
          <c:order val="2"/>
          <c:tx>
            <c:strRef>
              <c:f>'5.4'!$G$9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E9F-4E23-BE1A-AFA49BA024E5}"/>
            </c:ext>
          </c:extLst>
        </c:ser>
        <c:ser>
          <c:idx val="3"/>
          <c:order val="3"/>
          <c:tx>
            <c:strRef>
              <c:f>'5.4'!$G$10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E9F-4E23-BE1A-AFA49BA024E5}"/>
            </c:ext>
          </c:extLst>
        </c:ser>
        <c:ser>
          <c:idx val="4"/>
          <c:order val="4"/>
          <c:tx>
            <c:strRef>
              <c:f>'5.4'!$G$11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E9F-4E23-BE1A-AFA49BA024E5}"/>
            </c:ext>
          </c:extLst>
        </c:ser>
        <c:ser>
          <c:idx val="5"/>
          <c:order val="5"/>
          <c:tx>
            <c:strRef>
              <c:f>'5.4'!$G$12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E9F-4E23-BE1A-AFA49BA024E5}"/>
            </c:ext>
          </c:extLst>
        </c:ser>
        <c:ser>
          <c:idx val="6"/>
          <c:order val="6"/>
          <c:tx>
            <c:strRef>
              <c:f>'5.4'!$G$13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E9F-4E23-BE1A-AFA49BA024E5}"/>
            </c:ext>
          </c:extLst>
        </c:ser>
        <c:ser>
          <c:idx val="7"/>
          <c:order val="7"/>
          <c:tx>
            <c:strRef>
              <c:f>'5.4'!$G$14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E9F-4E23-BE1A-AFA49BA02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256832"/>
        <c:axId val="235279104"/>
      </c:barChart>
      <c:catAx>
        <c:axId val="23525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279104"/>
        <c:crosses val="autoZero"/>
        <c:auto val="1"/>
        <c:lblAlgn val="ctr"/>
        <c:lblOffset val="100"/>
        <c:noMultiLvlLbl val="0"/>
      </c:catAx>
      <c:valAx>
        <c:axId val="235279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3525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</a:t>
            </a:r>
            <a:r>
              <a:rPr lang="cs-CZ" sz="1000">
                <a:solidFill>
                  <a:schemeClr val="tx2"/>
                </a:solidFill>
              </a:rPr>
              <a:t>krajů ČR na </a:t>
            </a:r>
            <a:r>
              <a:rPr lang="en-US" sz="1000">
                <a:solidFill>
                  <a:schemeClr val="tx2"/>
                </a:solidFill>
              </a:rPr>
              <a:t>instalované</a:t>
            </a:r>
            <a:r>
              <a:rPr lang="cs-CZ" sz="1000">
                <a:solidFill>
                  <a:schemeClr val="tx2"/>
                </a:solidFill>
              </a:rPr>
              <a:t>m</a:t>
            </a:r>
            <a:r>
              <a:rPr lang="en-US" sz="1000">
                <a:solidFill>
                  <a:schemeClr val="tx2"/>
                </a:solidFill>
              </a:rPr>
              <a:t> výkonu </a:t>
            </a:r>
            <a:endParaRPr lang="cs-CZ" sz="1000">
              <a:solidFill>
                <a:schemeClr val="tx2"/>
              </a:solidFill>
            </a:endParaRPr>
          </a:p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v</a:t>
            </a:r>
            <a:r>
              <a:rPr lang="cs-CZ" sz="1000">
                <a:solidFill>
                  <a:schemeClr val="tx2"/>
                </a:solidFill>
              </a:rPr>
              <a:t>ýroben tepla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5281609763550259E-2"/>
          <c:y val="1.439773400073065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5651118446039352E-2"/>
          <c:y val="0.15935589614594692"/>
          <c:w val="0.76778165406546883"/>
          <c:h val="0.7870965152295640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A-3674-42EF-8DF5-AEED346609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9-3674-42EF-8DF5-AEED346609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3674-42EF-8DF5-AEED346609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3674-42EF-8DF5-AEED346609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C1F1-4538-A25D-E7701F891F2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0-C1F1-4538-A25D-E7701F891F20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C1F1-4538-A25D-E7701F891F2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1F1-4538-A25D-E7701F891F20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4-C1F1-4538-A25D-E7701F891F20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06-3674-42EF-8DF5-AEED34660903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05-C1F1-4538-A25D-E7701F891F20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05-3674-42EF-8DF5-AEED34660903}"/>
              </c:ext>
            </c:extLst>
          </c:dPt>
          <c:dPt>
            <c:idx val="12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4-3674-42EF-8DF5-AEED34660903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3674-42EF-8DF5-AEED34660903}"/>
              </c:ext>
            </c:extLst>
          </c:dPt>
          <c:dLbls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C1F1-4538-A25D-E7701F891F20}"/>
                </c:ext>
              </c:extLst>
            </c:dLbl>
            <c:dLbl>
              <c:idx val="12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3674-42EF-8DF5-AEED34660903}"/>
                </c:ext>
              </c:extLst>
            </c:dLbl>
            <c:dLbl>
              <c:idx val="13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674-42EF-8DF5-AEED346609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'6'!$A$23:$A$36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'6'!$B$23:$B$36</c:f>
              <c:numCache>
                <c:formatCode>General</c:formatCode>
                <c:ptCount val="14"/>
                <c:pt idx="0">
                  <c:v>1576.6236000000008</c:v>
                </c:pt>
                <c:pt idx="1">
                  <c:v>2155.0760000000023</c:v>
                </c:pt>
                <c:pt idx="2">
                  <c:v>1546.9062599999993</c:v>
                </c:pt>
                <c:pt idx="3">
                  <c:v>2799.2170000000001</c:v>
                </c:pt>
                <c:pt idx="4">
                  <c:v>617.69810000000018</c:v>
                </c:pt>
                <c:pt idx="5">
                  <c:v>967.58099999999968</c:v>
                </c:pt>
                <c:pt idx="6">
                  <c:v>448.92840000000012</c:v>
                </c:pt>
                <c:pt idx="7">
                  <c:v>5075.5898999999954</c:v>
                </c:pt>
                <c:pt idx="8">
                  <c:v>1248.5754499999998</c:v>
                </c:pt>
                <c:pt idx="9">
                  <c:v>3483.7203</c:v>
                </c:pt>
                <c:pt idx="10">
                  <c:v>1024.7438000000004</c:v>
                </c:pt>
                <c:pt idx="11">
                  <c:v>4549.5636999999997</c:v>
                </c:pt>
                <c:pt idx="12">
                  <c:v>11556.429799999996</c:v>
                </c:pt>
                <c:pt idx="13">
                  <c:v>1264.4426999999994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F1-4538-A25D-E7701F891F2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Instalovaný výkon v krajích ČR</a:t>
            </a:r>
            <a:r>
              <a:rPr lang="cs-CZ" sz="100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M</a:t>
            </a:r>
            <a:r>
              <a:rPr lang="en-US" sz="1000">
                <a:solidFill>
                  <a:schemeClr val="tx2"/>
                </a:solidFill>
              </a:rPr>
              <a:t>W</a:t>
            </a:r>
            <a:r>
              <a:rPr lang="cs-CZ" sz="1000" baseline="-25000">
                <a:solidFill>
                  <a:schemeClr val="tx2"/>
                </a:solidFill>
              </a:rPr>
              <a:t>t</a:t>
            </a:r>
            <a:r>
              <a:rPr lang="en-US" sz="1000">
                <a:solidFill>
                  <a:schemeClr val="tx2"/>
                </a:solidFill>
              </a:rPr>
              <a:t>)</a:t>
            </a:r>
          </a:p>
        </c:rich>
      </c:tx>
      <c:layout>
        <c:manualLayout>
          <c:xMode val="edge"/>
          <c:yMode val="edge"/>
          <c:x val="1.6921397006453595E-3"/>
          <c:y val="1.896910537189562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92474673493838E-2"/>
          <c:y val="0.14708329244079391"/>
          <c:w val="0.90821391888190195"/>
          <c:h val="0.4884602790987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'6'!$A$23</c:f>
              <c:strCache>
                <c:ptCount val="1"/>
                <c:pt idx="0">
                  <c:v>PHA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'6'!$A$23:$A$36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'6'!$B$23</c:f>
              <c:numCache>
                <c:formatCode>General</c:formatCode>
                <c:ptCount val="1"/>
                <c:pt idx="0">
                  <c:v>1576.6236000000008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A-48F7-8E09-CF5ED967ED24}"/>
            </c:ext>
          </c:extLst>
        </c:ser>
        <c:ser>
          <c:idx val="1"/>
          <c:order val="1"/>
          <c:tx>
            <c:strRef>
              <c:f>'6'!$A$24</c:f>
              <c:strCache>
                <c:ptCount val="1"/>
                <c:pt idx="0">
                  <c:v>JHČ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('6'!$B$22,'6'!$B$24)</c:f>
              <c:numCache>
                <c:formatCode>General</c:formatCode>
                <c:ptCount val="2"/>
                <c:pt idx="1">
                  <c:v>2155.0760000000023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5A-48F7-8E09-CF5ED967ED24}"/>
            </c:ext>
          </c:extLst>
        </c:ser>
        <c:ser>
          <c:idx val="2"/>
          <c:order val="2"/>
          <c:tx>
            <c:strRef>
              <c:f>'6'!$A$25</c:f>
              <c:strCache>
                <c:ptCount val="1"/>
                <c:pt idx="0">
                  <c:v>JHM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('6'!$B$22,'6'!$B$22,'6'!$B$25)</c:f>
              <c:numCache>
                <c:formatCode>General</c:formatCode>
                <c:ptCount val="3"/>
                <c:pt idx="2">
                  <c:v>1546.9062599999993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5A-48F7-8E09-CF5ED967ED24}"/>
            </c:ext>
          </c:extLst>
        </c:ser>
        <c:ser>
          <c:idx val="3"/>
          <c:order val="3"/>
          <c:tx>
            <c:strRef>
              <c:f>'6'!$A$26</c:f>
              <c:strCache>
                <c:ptCount val="1"/>
                <c:pt idx="0">
                  <c:v>KVK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('6'!$B$22,'6'!$B$22,'6'!$B$22,'6'!$B$26)</c:f>
              <c:numCache>
                <c:formatCode>General</c:formatCode>
                <c:ptCount val="4"/>
                <c:pt idx="3">
                  <c:v>2799.2170000000001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5A-48F7-8E09-CF5ED967ED24}"/>
            </c:ext>
          </c:extLst>
        </c:ser>
        <c:ser>
          <c:idx val="4"/>
          <c:order val="4"/>
          <c:tx>
            <c:strRef>
              <c:f>'6'!$A$27</c:f>
              <c:strCache>
                <c:ptCount val="1"/>
                <c:pt idx="0">
                  <c:v>VYS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('6'!$B$22,'6'!$B$22,'6'!$B$22,'6'!$B$22,'6'!$B$27)</c:f>
              <c:numCache>
                <c:formatCode>General</c:formatCode>
                <c:ptCount val="5"/>
                <c:pt idx="4">
                  <c:v>617.69810000000018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5A-48F7-8E09-CF5ED967ED24}"/>
            </c:ext>
          </c:extLst>
        </c:ser>
        <c:ser>
          <c:idx val="5"/>
          <c:order val="5"/>
          <c:tx>
            <c:strRef>
              <c:f>'6'!$A$28</c:f>
              <c:strCache>
                <c:ptCount val="1"/>
                <c:pt idx="0">
                  <c:v>HKK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('6'!$B$22,'6'!$B$22,'6'!$B$22,'6'!$B$22,'6'!$B$22,'6'!$B$28)</c:f>
              <c:numCache>
                <c:formatCode>General</c:formatCode>
                <c:ptCount val="6"/>
                <c:pt idx="5">
                  <c:v>967.58099999999968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5A-48F7-8E09-CF5ED967ED24}"/>
            </c:ext>
          </c:extLst>
        </c:ser>
        <c:ser>
          <c:idx val="6"/>
          <c:order val="6"/>
          <c:tx>
            <c:strRef>
              <c:f>'6'!$A$29</c:f>
              <c:strCache>
                <c:ptCount val="1"/>
                <c:pt idx="0">
                  <c:v>LBK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('6'!$B$22,'6'!$B$22,'6'!$B$22,'6'!$B$22,'6'!$B$22,'6'!$B$22,'6'!$B$29)</c:f>
              <c:numCache>
                <c:formatCode>General</c:formatCode>
                <c:ptCount val="7"/>
                <c:pt idx="6">
                  <c:v>448.92840000000012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5A-48F7-8E09-CF5ED967ED24}"/>
            </c:ext>
          </c:extLst>
        </c:ser>
        <c:ser>
          <c:idx val="7"/>
          <c:order val="7"/>
          <c:tx>
            <c:strRef>
              <c:f>'6'!$A$30</c:f>
              <c:strCache>
                <c:ptCount val="1"/>
                <c:pt idx="0">
                  <c:v>MSK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('6'!$B$22,'6'!$B$22,'6'!$B$22,'6'!$B$22,'6'!$B$22,'6'!$B$22,'6'!$B$22,'6'!$B$30)</c:f>
              <c:numCache>
                <c:formatCode>General</c:formatCode>
                <c:ptCount val="8"/>
                <c:pt idx="7">
                  <c:v>5075.5898999999954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5A-48F7-8E09-CF5ED967ED24}"/>
            </c:ext>
          </c:extLst>
        </c:ser>
        <c:ser>
          <c:idx val="8"/>
          <c:order val="8"/>
          <c:tx>
            <c:strRef>
              <c:f>'6'!$A$31</c:f>
              <c:strCache>
                <c:ptCount val="1"/>
                <c:pt idx="0">
                  <c:v>OLK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('6'!$B$22,'6'!$B$22,'6'!$B$22,'6'!$B$22,'6'!$B$22,'6'!$B$22,'6'!$B$22,'6'!$B$22,'6'!$B$31)</c:f>
              <c:numCache>
                <c:formatCode>General</c:formatCode>
                <c:ptCount val="9"/>
                <c:pt idx="8">
                  <c:v>1248.5754499999998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5A-48F7-8E09-CF5ED967ED24}"/>
            </c:ext>
          </c:extLst>
        </c:ser>
        <c:ser>
          <c:idx val="9"/>
          <c:order val="9"/>
          <c:tx>
            <c:strRef>
              <c:f>'6'!$A$32</c:f>
              <c:strCache>
                <c:ptCount val="1"/>
                <c:pt idx="0">
                  <c:v>PAK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('6'!$B$22,'6'!$B$22,'6'!$B$22,'6'!$B$22,'6'!$B$22,'6'!$B$22,'6'!$B$22,'6'!$B$22,'6'!$B$22,'6'!$B$32)</c:f>
              <c:numCache>
                <c:formatCode>General</c:formatCode>
                <c:ptCount val="10"/>
                <c:pt idx="9">
                  <c:v>3483.7203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35A-48F7-8E09-CF5ED967ED24}"/>
            </c:ext>
          </c:extLst>
        </c:ser>
        <c:ser>
          <c:idx val="10"/>
          <c:order val="10"/>
          <c:tx>
            <c:strRef>
              <c:f>'6'!$A$33</c:f>
              <c:strCache>
                <c:ptCount val="1"/>
                <c:pt idx="0">
                  <c:v>PLK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('6'!$B$22,'6'!$B$22,'6'!$B$22,'6'!$B$22,'6'!$B$22,'6'!$B$22,'6'!$B$22,'6'!$B$22,'6'!$B$22,'6'!$B$22,'6'!$B$33)</c:f>
              <c:numCache>
                <c:formatCode>General</c:formatCode>
                <c:ptCount val="11"/>
                <c:pt idx="10">
                  <c:v>1024.7438000000004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35A-48F7-8E09-CF5ED967ED24}"/>
            </c:ext>
          </c:extLst>
        </c:ser>
        <c:ser>
          <c:idx val="11"/>
          <c:order val="11"/>
          <c:tx>
            <c:strRef>
              <c:f>'6'!$A$34</c:f>
              <c:strCache>
                <c:ptCount val="1"/>
                <c:pt idx="0">
                  <c:v>STČ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('6'!$B$22,'6'!$B$22,'6'!$B$22,'6'!$B$22,'6'!$B$22,'6'!$B$22,'6'!$B$22,'6'!$B$22,'6'!$B$22,'6'!$B$22,'6'!$B$22,'6'!$B$34)</c:f>
              <c:numCache>
                <c:formatCode>General</c:formatCode>
                <c:ptCount val="12"/>
                <c:pt idx="11">
                  <c:v>4549.5636999999997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35A-48F7-8E09-CF5ED967ED24}"/>
            </c:ext>
          </c:extLst>
        </c:ser>
        <c:ser>
          <c:idx val="12"/>
          <c:order val="12"/>
          <c:tx>
            <c:strRef>
              <c:f>'6'!$A$35</c:f>
              <c:strCache>
                <c:ptCount val="1"/>
                <c:pt idx="0">
                  <c:v>ULK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val>
            <c:numRef>
              <c:f>('6'!$B$22,'6'!$B$22,'6'!$B$22,'6'!$B$22,'6'!$B$22,'6'!$B$22,'6'!$B$22,'6'!$B$22,'6'!$B$22,'6'!$B$22,'6'!$B$22,'6'!$B$22,'6'!$B$35)</c:f>
              <c:numCache>
                <c:formatCode>General</c:formatCode>
                <c:ptCount val="13"/>
                <c:pt idx="12">
                  <c:v>11556.429799999996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5A-48F7-8E09-CF5ED967ED24}"/>
            </c:ext>
          </c:extLst>
        </c:ser>
        <c:ser>
          <c:idx val="13"/>
          <c:order val="13"/>
          <c:tx>
            <c:strRef>
              <c:f>'6'!$A$36</c:f>
              <c:strCache>
                <c:ptCount val="1"/>
                <c:pt idx="0">
                  <c:v>ZLK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('6'!$B$22,'6'!$B$22,'6'!$B$22,'6'!$B$22,'6'!$B$22,'6'!$B$22,'6'!$B$22,'6'!$B$22,'6'!$B$22,'6'!$B$22,'6'!$B$22,'6'!$B$22,'6'!$B$22,'6'!$B$36)</c:f>
              <c:numCache>
                <c:formatCode>General</c:formatCode>
                <c:ptCount val="14"/>
                <c:pt idx="13">
                  <c:v>1264.4426999999994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35A-48F7-8E09-CF5ED967E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305216"/>
        <c:axId val="235307008"/>
      </c:barChart>
      <c:catAx>
        <c:axId val="23530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5307008"/>
        <c:crosses val="autoZero"/>
        <c:auto val="1"/>
        <c:lblAlgn val="ctr"/>
        <c:lblOffset val="100"/>
        <c:noMultiLvlLbl val="0"/>
      </c:catAx>
      <c:valAx>
        <c:axId val="2353070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305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Výroba tepla brutto (TJ)</a:t>
            </a:r>
          </a:p>
        </c:rich>
      </c:tx>
      <c:layout>
        <c:manualLayout>
          <c:xMode val="edge"/>
          <c:yMode val="edge"/>
          <c:x val="1.1066787664470309E-3"/>
          <c:y val="2.47076504548380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017283830656289E-2"/>
          <c:y val="0.12971516488789958"/>
          <c:w val="0.88372446509658709"/>
          <c:h val="0.779772475612543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'4.1'!$A$8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val>
            <c:numRef>
              <c:f>'4.1'!$B$8:$M$8</c:f>
              <c:numCache>
                <c:formatCode>#\ ##0.0</c:formatCode>
                <c:ptCount val="12"/>
                <c:pt idx="0">
                  <c:v>2867.0010849999999</c:v>
                </c:pt>
                <c:pt idx="1">
                  <c:v>2756.2053480000004</c:v>
                </c:pt>
                <c:pt idx="2">
                  <c:v>2828.0804899999998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8-4443-B1B5-C616D93B0609}"/>
            </c:ext>
          </c:extLst>
        </c:ser>
        <c:ser>
          <c:idx val="1"/>
          <c:order val="1"/>
          <c:tx>
            <c:strRef>
              <c:f>'4.1'!$A$9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val>
            <c:numRef>
              <c:f>'4.1'!$B$9:$M$9</c:f>
              <c:numCache>
                <c:formatCode>#\ ##0.0</c:formatCode>
                <c:ptCount val="12"/>
                <c:pt idx="0">
                  <c:v>421.79817799999972</c:v>
                </c:pt>
                <c:pt idx="1">
                  <c:v>375.60127300000011</c:v>
                </c:pt>
                <c:pt idx="2">
                  <c:v>382.63502700000021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8-4443-B1B5-C616D93B0609}"/>
            </c:ext>
          </c:extLst>
        </c:ser>
        <c:ser>
          <c:idx val="2"/>
          <c:order val="2"/>
          <c:tx>
            <c:strRef>
              <c:f>'4.1'!$A$10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val>
            <c:numRef>
              <c:f>'4.1'!$B$10:$M$10</c:f>
              <c:numCache>
                <c:formatCode>#\ ##0.0</c:formatCode>
                <c:ptCount val="12"/>
                <c:pt idx="0">
                  <c:v>1191.9834470000001</c:v>
                </c:pt>
                <c:pt idx="1">
                  <c:v>1068.405988</c:v>
                </c:pt>
                <c:pt idx="2">
                  <c:v>843.9918909999999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98-4443-B1B5-C616D93B0609}"/>
            </c:ext>
          </c:extLst>
        </c:ser>
        <c:ser>
          <c:idx val="3"/>
          <c:order val="3"/>
          <c:tx>
            <c:strRef>
              <c:f>'4.1'!$A$11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'4.1'!$B$11:$M$11</c:f>
              <c:numCache>
                <c:formatCode>#\ ##0.0</c:formatCode>
                <c:ptCount val="12"/>
                <c:pt idx="0">
                  <c:v>8.4641999999999999</c:v>
                </c:pt>
                <c:pt idx="1">
                  <c:v>6.5362969999999994</c:v>
                </c:pt>
                <c:pt idx="2">
                  <c:v>9.5557790000000011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98-4443-B1B5-C616D93B0609}"/>
            </c:ext>
          </c:extLst>
        </c:ser>
        <c:ser>
          <c:idx val="4"/>
          <c:order val="4"/>
          <c:tx>
            <c:strRef>
              <c:f>'4.1'!$A$12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'4.1'!$B$12:$M$12</c:f>
              <c:numCache>
                <c:formatCode>#\ ##0.0</c:formatCode>
                <c:ptCount val="12"/>
                <c:pt idx="0">
                  <c:v>3.0566390000000001</c:v>
                </c:pt>
                <c:pt idx="1">
                  <c:v>2.7460669999999996</c:v>
                </c:pt>
                <c:pt idx="2">
                  <c:v>3.7077610000000001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98-4443-B1B5-C616D93B0609}"/>
            </c:ext>
          </c:extLst>
        </c:ser>
        <c:ser>
          <c:idx val="5"/>
          <c:order val="5"/>
          <c:tx>
            <c:strRef>
              <c:f>'4.1'!$A$13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'4.1'!$B$13:$M$13</c:f>
              <c:numCache>
                <c:formatCode>#\ ##0.0</c:formatCode>
                <c:ptCount val="12"/>
                <c:pt idx="0">
                  <c:v>0.13239300000000001</c:v>
                </c:pt>
                <c:pt idx="1">
                  <c:v>9.1897000000000006E-2</c:v>
                </c:pt>
                <c:pt idx="2">
                  <c:v>8.3782999999999996E-2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98-4443-B1B5-C616D93B0609}"/>
            </c:ext>
          </c:extLst>
        </c:ser>
        <c:ser>
          <c:idx val="6"/>
          <c:order val="6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'4.1'!$B$14:$M$14</c:f>
              <c:numCache>
                <c:formatCode>#\ ##0.0</c:formatCode>
                <c:ptCount val="12"/>
                <c:pt idx="0">
                  <c:v>6701.193221999999</c:v>
                </c:pt>
                <c:pt idx="1">
                  <c:v>6097.0355490000002</c:v>
                </c:pt>
                <c:pt idx="2">
                  <c:v>5074.873576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98-4443-B1B5-C616D93B0609}"/>
            </c:ext>
          </c:extLst>
        </c:ser>
        <c:ser>
          <c:idx val="7"/>
          <c:order val="7"/>
          <c:tx>
            <c:strRef>
              <c:f>'4.1'!$A$15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'4.1'!$B$15:$M$15</c:f>
              <c:numCache>
                <c:formatCode>#\ ##0.0</c:formatCode>
                <c:ptCount val="12"/>
                <c:pt idx="0">
                  <c:v>288.73899999999998</c:v>
                </c:pt>
                <c:pt idx="1">
                  <c:v>255.24299999999999</c:v>
                </c:pt>
                <c:pt idx="2">
                  <c:v>163.875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98-4443-B1B5-C616D93B0609}"/>
            </c:ext>
          </c:extLst>
        </c:ser>
        <c:ser>
          <c:idx val="8"/>
          <c:order val="8"/>
          <c:tx>
            <c:strRef>
              <c:f>'4.1'!$A$16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'4.1'!$B$16:$M$16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98-4443-B1B5-C616D93B0609}"/>
            </c:ext>
          </c:extLst>
        </c:ser>
        <c:ser>
          <c:idx val="9"/>
          <c:order val="9"/>
          <c:tx>
            <c:strRef>
              <c:f>'4.1'!$A$17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'4.1'!$B$17:$M$17</c:f>
              <c:numCache>
                <c:formatCode>#\ ##0.0</c:formatCode>
                <c:ptCount val="12"/>
                <c:pt idx="0">
                  <c:v>648.98463200000003</c:v>
                </c:pt>
                <c:pt idx="1">
                  <c:v>547.10045099999991</c:v>
                </c:pt>
                <c:pt idx="2">
                  <c:v>597.28406099999995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98-4443-B1B5-C616D93B0609}"/>
            </c:ext>
          </c:extLst>
        </c:ser>
        <c:ser>
          <c:idx val="10"/>
          <c:order val="10"/>
          <c:tx>
            <c:strRef>
              <c:f>'4.1'!$A$18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'4.1'!$B$18:$M$18</c:f>
              <c:numCache>
                <c:formatCode>#\ ##0.0</c:formatCode>
                <c:ptCount val="12"/>
                <c:pt idx="0">
                  <c:v>2.6741980000000001</c:v>
                </c:pt>
                <c:pt idx="1">
                  <c:v>2.8312179999999998</c:v>
                </c:pt>
                <c:pt idx="2">
                  <c:v>2.3364059999999998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98-4443-B1B5-C616D93B0609}"/>
            </c:ext>
          </c:extLst>
        </c:ser>
        <c:ser>
          <c:idx val="11"/>
          <c:order val="11"/>
          <c:tx>
            <c:strRef>
              <c:f>'4.1'!$A$19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'4.1'!$B$19:$M$19</c:f>
              <c:numCache>
                <c:formatCode>#\ ##0.0</c:formatCode>
                <c:ptCount val="12"/>
                <c:pt idx="0">
                  <c:v>513.64987899999994</c:v>
                </c:pt>
                <c:pt idx="1">
                  <c:v>464.83387399999998</c:v>
                </c:pt>
                <c:pt idx="2">
                  <c:v>446.25828799999999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98-4443-B1B5-C616D93B0609}"/>
            </c:ext>
          </c:extLst>
        </c:ser>
        <c:ser>
          <c:idx val="12"/>
          <c:order val="12"/>
          <c:tx>
            <c:strRef>
              <c:f>'4.1'!$A$20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val>
            <c:numRef>
              <c:f>'4.1'!$B$20:$M$20</c:f>
              <c:numCache>
                <c:formatCode>#\ ##0.0</c:formatCode>
                <c:ptCount val="12"/>
                <c:pt idx="0">
                  <c:v>578.51909099999989</c:v>
                </c:pt>
                <c:pt idx="1">
                  <c:v>526.12548299999992</c:v>
                </c:pt>
                <c:pt idx="2">
                  <c:v>538.77637600000003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98-4443-B1B5-C616D93B0609}"/>
            </c:ext>
          </c:extLst>
        </c:ser>
        <c:ser>
          <c:idx val="13"/>
          <c:order val="13"/>
          <c:tx>
            <c:strRef>
              <c:f>'4.1'!$A$21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'4.1'!$B$21:$M$21</c:f>
              <c:numCache>
                <c:formatCode>#\ ##0.0</c:formatCode>
                <c:ptCount val="12"/>
                <c:pt idx="0">
                  <c:v>3.4300000000000003E-3</c:v>
                </c:pt>
                <c:pt idx="1">
                  <c:v>5.2900000000000004E-3</c:v>
                </c:pt>
                <c:pt idx="2">
                  <c:v>4.1680000000000002E-2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098-4443-B1B5-C616D93B0609}"/>
            </c:ext>
          </c:extLst>
        </c:ser>
        <c:ser>
          <c:idx val="14"/>
          <c:order val="14"/>
          <c:tx>
            <c:strRef>
              <c:f>'4.1'!$A$22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val>
            <c:numRef>
              <c:f>'4.1'!$B$22:$M$22</c:f>
              <c:numCache>
                <c:formatCode>#\ ##0.0</c:formatCode>
                <c:ptCount val="12"/>
                <c:pt idx="0">
                  <c:v>32.539289000000011</c:v>
                </c:pt>
                <c:pt idx="1">
                  <c:v>42.233305000000001</c:v>
                </c:pt>
                <c:pt idx="2">
                  <c:v>18.468202999999999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98-4443-B1B5-C616D93B0609}"/>
            </c:ext>
          </c:extLst>
        </c:ser>
        <c:ser>
          <c:idx val="15"/>
          <c:order val="15"/>
          <c:tx>
            <c:strRef>
              <c:f>'4.1'!$A$23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9"/>
              </a:fgClr>
              <a:bgClr>
                <a:schemeClr val="bg1"/>
              </a:bgClr>
            </a:pattFill>
          </c:spPr>
          <c:invertIfNegative val="0"/>
          <c:val>
            <c:numRef>
              <c:f>'4.1'!$B$23:$M$23</c:f>
              <c:numCache>
                <c:formatCode>#\ ##0.0</c:formatCode>
                <c:ptCount val="12"/>
                <c:pt idx="0">
                  <c:v>4405.6805439999971</c:v>
                </c:pt>
                <c:pt idx="1">
                  <c:v>3816.8034579999985</c:v>
                </c:pt>
                <c:pt idx="2">
                  <c:v>2893.2188240000023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098-4443-B1B5-C616D93B0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8610944"/>
        <c:axId val="178612480"/>
      </c:barChart>
      <c:catAx>
        <c:axId val="1786109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8612480"/>
        <c:crosses val="autoZero"/>
        <c:auto val="1"/>
        <c:lblAlgn val="ctr"/>
        <c:lblOffset val="100"/>
        <c:noMultiLvlLbl val="0"/>
      </c:catAx>
      <c:valAx>
        <c:axId val="178612480"/>
        <c:scaling>
          <c:orientation val="minMax"/>
          <c:max val="2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6350"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861094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'4.2'!$O$7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'4.2'!$P$7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D4C-42A0-96FE-49730A1E4246}"/>
            </c:ext>
          </c:extLst>
        </c:ser>
        <c:ser>
          <c:idx val="1"/>
          <c:order val="1"/>
          <c:tx>
            <c:strRef>
              <c:f>'4.2'!$O$8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'4.2'!$P$8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D4C-42A0-96FE-49730A1E4246}"/>
            </c:ext>
          </c:extLst>
        </c:ser>
        <c:ser>
          <c:idx val="2"/>
          <c:order val="2"/>
          <c:tx>
            <c:strRef>
              <c:f>'4.2'!$O$9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'4.2'!$P$9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D4C-42A0-96FE-49730A1E4246}"/>
            </c:ext>
          </c:extLst>
        </c:ser>
        <c:ser>
          <c:idx val="3"/>
          <c:order val="3"/>
          <c:tx>
            <c:strRef>
              <c:f>'4.2'!$O$10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'4.2'!$P$10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D4C-42A0-96FE-49730A1E4246}"/>
            </c:ext>
          </c:extLst>
        </c:ser>
        <c:ser>
          <c:idx val="4"/>
          <c:order val="4"/>
          <c:tx>
            <c:strRef>
              <c:f>'4.2'!$O$11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'4.2'!$P$11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D4C-42A0-96FE-49730A1E4246}"/>
            </c:ext>
          </c:extLst>
        </c:ser>
        <c:ser>
          <c:idx val="5"/>
          <c:order val="5"/>
          <c:tx>
            <c:strRef>
              <c:f>'4.2'!$O$12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D4C-42A0-96FE-49730A1E4246}"/>
            </c:ext>
          </c:extLst>
        </c:ser>
        <c:ser>
          <c:idx val="6"/>
          <c:order val="6"/>
          <c:tx>
            <c:strRef>
              <c:f>'4.2'!$O$13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D4C-42A0-96FE-49730A1E4246}"/>
            </c:ext>
          </c:extLst>
        </c:ser>
        <c:ser>
          <c:idx val="7"/>
          <c:order val="7"/>
          <c:tx>
            <c:strRef>
              <c:f>'4.2'!$O$14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'4.2'!$P$14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D4C-42A0-96FE-49730A1E4246}"/>
            </c:ext>
          </c:extLst>
        </c:ser>
        <c:ser>
          <c:idx val="8"/>
          <c:order val="8"/>
          <c:tx>
            <c:strRef>
              <c:f>'4.2'!$O$15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'4.2'!$P$15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FD4C-42A0-96FE-49730A1E4246}"/>
            </c:ext>
          </c:extLst>
        </c:ser>
        <c:ser>
          <c:idx val="9"/>
          <c:order val="9"/>
          <c:tx>
            <c:strRef>
              <c:f>'4.2'!$O$16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'4.2'!$P$16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FD4C-42A0-96FE-49730A1E4246}"/>
            </c:ext>
          </c:extLst>
        </c:ser>
        <c:ser>
          <c:idx val="10"/>
          <c:order val="10"/>
          <c:tx>
            <c:strRef>
              <c:f>'4.2'!$O$17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'4.2'!$P$17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FD4C-42A0-96FE-49730A1E4246}"/>
            </c:ext>
          </c:extLst>
        </c:ser>
        <c:ser>
          <c:idx val="11"/>
          <c:order val="11"/>
          <c:tx>
            <c:strRef>
              <c:f>'4.2'!$O$18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'4.2'!$P$18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FD4C-42A0-96FE-49730A1E4246}"/>
            </c:ext>
          </c:extLst>
        </c:ser>
        <c:ser>
          <c:idx val="12"/>
          <c:order val="12"/>
          <c:tx>
            <c:strRef>
              <c:f>'4.2'!$O$19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'4.2'!$P$19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FD4C-42A0-96FE-49730A1E4246}"/>
            </c:ext>
          </c:extLst>
        </c:ser>
        <c:ser>
          <c:idx val="13"/>
          <c:order val="13"/>
          <c:tx>
            <c:strRef>
              <c:f>'4.2'!$O$20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'4.2'!$P$20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FD4C-42A0-96FE-49730A1E4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479040"/>
        <c:axId val="235480576"/>
      </c:barChart>
      <c:catAx>
        <c:axId val="23547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480576"/>
        <c:crosses val="autoZero"/>
        <c:auto val="1"/>
        <c:lblAlgn val="ctr"/>
        <c:lblOffset val="100"/>
        <c:noMultiLvlLbl val="0"/>
      </c:catAx>
      <c:valAx>
        <c:axId val="235480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54790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Instalovaný výkon v ČR (MW</a:t>
            </a:r>
            <a:r>
              <a:rPr lang="cs-CZ" sz="1000" baseline="-25000">
                <a:solidFill>
                  <a:schemeClr val="tx2"/>
                </a:solidFill>
              </a:rPr>
              <a:t>t</a:t>
            </a:r>
            <a:r>
              <a:rPr lang="cs-CZ" sz="1000">
                <a:solidFill>
                  <a:schemeClr val="tx2"/>
                </a:solidFill>
              </a:rPr>
              <a:t>)</a:t>
            </a:r>
          </a:p>
        </c:rich>
      </c:tx>
      <c:layout>
        <c:manualLayout>
          <c:xMode val="edge"/>
          <c:yMode val="edge"/>
          <c:x val="2.1198696001707E-3"/>
          <c:y val="3.40715654900649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8332167930714694E-2"/>
          <c:y val="0.16578678264711025"/>
          <c:w val="0.88757812783102241"/>
          <c:h val="0.709397715774285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'6'!$A$7</c:f>
              <c:strCache>
                <c:ptCount val="1"/>
                <c:pt idx="0">
                  <c:v>Hlavní město Praha (PHA)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'6'!$B$7:$M$7</c:f>
              <c:numCache>
                <c:formatCode>#\ ##0.0</c:formatCode>
                <c:ptCount val="12"/>
                <c:pt idx="0">
                  <c:v>1576.6276000000007</c:v>
                </c:pt>
                <c:pt idx="1">
                  <c:v>1576.6276000000007</c:v>
                </c:pt>
                <c:pt idx="2">
                  <c:v>1576.6236000000008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D-4DC0-A3DF-71286D468598}"/>
            </c:ext>
          </c:extLst>
        </c:ser>
        <c:ser>
          <c:idx val="1"/>
          <c:order val="1"/>
          <c:tx>
            <c:strRef>
              <c:f>'6'!$A$8</c:f>
              <c:strCache>
                <c:ptCount val="1"/>
                <c:pt idx="0">
                  <c:v>Jihočeský kraj (JHČ)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'6'!$B$8:$M$8</c:f>
              <c:numCache>
                <c:formatCode>#\ ##0.0</c:formatCode>
                <c:ptCount val="12"/>
                <c:pt idx="0">
                  <c:v>2156.7460000000024</c:v>
                </c:pt>
                <c:pt idx="1">
                  <c:v>2155.0760000000023</c:v>
                </c:pt>
                <c:pt idx="2">
                  <c:v>2155.0760000000023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0D-4DC0-A3DF-71286D468598}"/>
            </c:ext>
          </c:extLst>
        </c:ser>
        <c:ser>
          <c:idx val="2"/>
          <c:order val="2"/>
          <c:tx>
            <c:strRef>
              <c:f>'6'!$A$9</c:f>
              <c:strCache>
                <c:ptCount val="1"/>
                <c:pt idx="0">
                  <c:v>Jihomoravský kraj (JHM)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'6'!$B$9:$M$9</c:f>
              <c:numCache>
                <c:formatCode>#\ ##0.0</c:formatCode>
                <c:ptCount val="12"/>
                <c:pt idx="0">
                  <c:v>1547.0292599999993</c:v>
                </c:pt>
                <c:pt idx="1">
                  <c:v>1546.6092599999993</c:v>
                </c:pt>
                <c:pt idx="2">
                  <c:v>1546.9062599999993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0D-4DC0-A3DF-71286D468598}"/>
            </c:ext>
          </c:extLst>
        </c:ser>
        <c:ser>
          <c:idx val="3"/>
          <c:order val="3"/>
          <c:tx>
            <c:strRef>
              <c:f>'6'!$A$10</c:f>
              <c:strCache>
                <c:ptCount val="1"/>
                <c:pt idx="0">
                  <c:v>Karlovarský kraj (KVK)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'6'!$B$10:$M$10</c:f>
              <c:numCache>
                <c:formatCode>#\ ##0.0</c:formatCode>
                <c:ptCount val="12"/>
                <c:pt idx="0">
                  <c:v>2800.0110000000004</c:v>
                </c:pt>
                <c:pt idx="1">
                  <c:v>2800.0819999999999</c:v>
                </c:pt>
                <c:pt idx="2">
                  <c:v>2799.2170000000001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0D-4DC0-A3DF-71286D468598}"/>
            </c:ext>
          </c:extLst>
        </c:ser>
        <c:ser>
          <c:idx val="4"/>
          <c:order val="4"/>
          <c:tx>
            <c:strRef>
              <c:f>'6'!$A$11</c:f>
              <c:strCache>
                <c:ptCount val="1"/>
                <c:pt idx="0">
                  <c:v>Kraj Vysočina (VYS)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'6'!$B$11:$M$11</c:f>
              <c:numCache>
                <c:formatCode>#\ ##0.0</c:formatCode>
                <c:ptCount val="12"/>
                <c:pt idx="0">
                  <c:v>619.15910000000031</c:v>
                </c:pt>
                <c:pt idx="1">
                  <c:v>617.69810000000018</c:v>
                </c:pt>
                <c:pt idx="2">
                  <c:v>617.69810000000018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0D-4DC0-A3DF-71286D468598}"/>
            </c:ext>
          </c:extLst>
        </c:ser>
        <c:ser>
          <c:idx val="5"/>
          <c:order val="5"/>
          <c:tx>
            <c:strRef>
              <c:f>'6'!$A$12</c:f>
              <c:strCache>
                <c:ptCount val="1"/>
                <c:pt idx="0">
                  <c:v>Královéhradecký kraj (HKK)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'6'!$B$12:$M$12</c:f>
              <c:numCache>
                <c:formatCode>#\ ##0.0</c:formatCode>
                <c:ptCount val="12"/>
                <c:pt idx="0">
                  <c:v>972.30499999999972</c:v>
                </c:pt>
                <c:pt idx="1">
                  <c:v>967.31499999999971</c:v>
                </c:pt>
                <c:pt idx="2">
                  <c:v>967.58099999999968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0D-4DC0-A3DF-71286D468598}"/>
            </c:ext>
          </c:extLst>
        </c:ser>
        <c:ser>
          <c:idx val="6"/>
          <c:order val="6"/>
          <c:tx>
            <c:strRef>
              <c:f>'6'!$A$13</c:f>
              <c:strCache>
                <c:ptCount val="1"/>
                <c:pt idx="0">
                  <c:v>Liberecký kraj (LBK)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'6'!$B$13:$M$13</c:f>
              <c:numCache>
                <c:formatCode>#\ ##0.0</c:formatCode>
                <c:ptCount val="12"/>
                <c:pt idx="0">
                  <c:v>453.22840000000014</c:v>
                </c:pt>
                <c:pt idx="1">
                  <c:v>448.92840000000012</c:v>
                </c:pt>
                <c:pt idx="2">
                  <c:v>448.92840000000012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0D-4DC0-A3DF-71286D468598}"/>
            </c:ext>
          </c:extLst>
        </c:ser>
        <c:ser>
          <c:idx val="7"/>
          <c:order val="7"/>
          <c:tx>
            <c:strRef>
              <c:f>'6'!$A$14</c:f>
              <c:strCache>
                <c:ptCount val="1"/>
                <c:pt idx="0">
                  <c:v>Moravskoslezský kraj (MSK)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'6'!$B$14:$M$14</c:f>
              <c:numCache>
                <c:formatCode>#\ ##0.0</c:formatCode>
                <c:ptCount val="12"/>
                <c:pt idx="0">
                  <c:v>5956.5098999999955</c:v>
                </c:pt>
                <c:pt idx="1">
                  <c:v>5942.409899999996</c:v>
                </c:pt>
                <c:pt idx="2">
                  <c:v>5075.5898999999954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10D-4DC0-A3DF-71286D468598}"/>
            </c:ext>
          </c:extLst>
        </c:ser>
        <c:ser>
          <c:idx val="8"/>
          <c:order val="8"/>
          <c:tx>
            <c:strRef>
              <c:f>'6'!$A$15</c:f>
              <c:strCache>
                <c:ptCount val="1"/>
                <c:pt idx="0">
                  <c:v>Olomoucký kraj (OLK)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'6'!$B$15:$M$15</c:f>
              <c:numCache>
                <c:formatCode>#\ ##0.0</c:formatCode>
                <c:ptCount val="12"/>
                <c:pt idx="0">
                  <c:v>1252.6684499999999</c:v>
                </c:pt>
                <c:pt idx="1">
                  <c:v>1256.7354499999999</c:v>
                </c:pt>
                <c:pt idx="2">
                  <c:v>1248.5754499999998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10D-4DC0-A3DF-71286D468598}"/>
            </c:ext>
          </c:extLst>
        </c:ser>
        <c:ser>
          <c:idx val="9"/>
          <c:order val="9"/>
          <c:tx>
            <c:strRef>
              <c:f>'6'!$A$16</c:f>
              <c:strCache>
                <c:ptCount val="1"/>
                <c:pt idx="0">
                  <c:v>Pardubický kraj (PAK)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'6'!$B$16:$M$16</c:f>
              <c:numCache>
                <c:formatCode>#\ ##0.0</c:formatCode>
                <c:ptCount val="12"/>
                <c:pt idx="0">
                  <c:v>3486.7002999999995</c:v>
                </c:pt>
                <c:pt idx="1">
                  <c:v>3483.7203</c:v>
                </c:pt>
                <c:pt idx="2">
                  <c:v>3483.7203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10D-4DC0-A3DF-71286D468598}"/>
            </c:ext>
          </c:extLst>
        </c:ser>
        <c:ser>
          <c:idx val="10"/>
          <c:order val="10"/>
          <c:tx>
            <c:strRef>
              <c:f>'6'!$A$17</c:f>
              <c:strCache>
                <c:ptCount val="1"/>
                <c:pt idx="0">
                  <c:v>Plzeňský kraj (PLK)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'6'!$B$17:$M$17</c:f>
              <c:numCache>
                <c:formatCode>#\ ##0.0</c:formatCode>
                <c:ptCount val="12"/>
                <c:pt idx="0">
                  <c:v>1028.6438000000005</c:v>
                </c:pt>
                <c:pt idx="1">
                  <c:v>1024.7438000000004</c:v>
                </c:pt>
                <c:pt idx="2">
                  <c:v>1024.7438000000004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0D-4DC0-A3DF-71286D468598}"/>
            </c:ext>
          </c:extLst>
        </c:ser>
        <c:ser>
          <c:idx val="11"/>
          <c:order val="11"/>
          <c:tx>
            <c:strRef>
              <c:f>'6'!$A$18</c:f>
              <c:strCache>
                <c:ptCount val="1"/>
                <c:pt idx="0">
                  <c:v>Středočeský kraj (STČ)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'6'!$B$18:$M$18</c:f>
              <c:numCache>
                <c:formatCode>#\ ##0.0</c:formatCode>
                <c:ptCount val="12"/>
                <c:pt idx="0">
                  <c:v>4552.1817000000001</c:v>
                </c:pt>
                <c:pt idx="1">
                  <c:v>4529.7707</c:v>
                </c:pt>
                <c:pt idx="2">
                  <c:v>4549.5636999999997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10D-4DC0-A3DF-71286D468598}"/>
            </c:ext>
          </c:extLst>
        </c:ser>
        <c:ser>
          <c:idx val="12"/>
          <c:order val="12"/>
          <c:tx>
            <c:strRef>
              <c:f>'6'!$A$19</c:f>
              <c:strCache>
                <c:ptCount val="1"/>
                <c:pt idx="0">
                  <c:v>Ústecký kraj (ULK)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val>
            <c:numRef>
              <c:f>'6'!$B$19:$M$19</c:f>
              <c:numCache>
                <c:formatCode>#\ ##0.0</c:formatCode>
                <c:ptCount val="12"/>
                <c:pt idx="0">
                  <c:v>11556.709799999997</c:v>
                </c:pt>
                <c:pt idx="1">
                  <c:v>11556.429799999996</c:v>
                </c:pt>
                <c:pt idx="2">
                  <c:v>11556.429799999996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10D-4DC0-A3DF-71286D468598}"/>
            </c:ext>
          </c:extLst>
        </c:ser>
        <c:ser>
          <c:idx val="13"/>
          <c:order val="13"/>
          <c:tx>
            <c:strRef>
              <c:f>'6'!$A$20</c:f>
              <c:strCache>
                <c:ptCount val="1"/>
                <c:pt idx="0">
                  <c:v>Zlínský kraj (ZLK)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'6'!$B$20:$M$20</c:f>
              <c:numCache>
                <c:formatCode>#\ ##0.0</c:formatCode>
                <c:ptCount val="12"/>
                <c:pt idx="0">
                  <c:v>1265.2026999999994</c:v>
                </c:pt>
                <c:pt idx="1">
                  <c:v>1264.4426999999994</c:v>
                </c:pt>
                <c:pt idx="2">
                  <c:v>1264.4426999999994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10D-4DC0-A3DF-71286D468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549440"/>
        <c:axId val="235550976"/>
      </c:barChart>
      <c:catAx>
        <c:axId val="2355494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5550976"/>
        <c:crosses val="autoZero"/>
        <c:auto val="1"/>
        <c:lblAlgn val="ctr"/>
        <c:lblOffset val="100"/>
        <c:noMultiLvlLbl val="0"/>
      </c:catAx>
      <c:valAx>
        <c:axId val="235550976"/>
        <c:scaling>
          <c:orientation val="minMax"/>
          <c:max val="4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549440"/>
        <c:crosses val="autoZero"/>
        <c:crossBetween val="between"/>
        <c:majorUnit val="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tepla podle sektorů národního hospodářství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TJ</a:t>
            </a:r>
            <a:r>
              <a:rPr lang="en-US" sz="1000">
                <a:solidFill>
                  <a:schemeClr val="tx2"/>
                </a:solidFill>
              </a:rPr>
              <a:t>)</a:t>
            </a:r>
          </a:p>
        </c:rich>
      </c:tx>
      <c:layout>
        <c:manualLayout>
          <c:xMode val="edge"/>
          <c:yMode val="edge"/>
          <c:x val="9.5311695002577176E-4"/>
          <c:y val="2.2284129079501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'7.1'!$A$8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'7.1'!$B$8:$M$8</c:f>
              <c:numCache>
                <c:formatCode>#\ ##0.0</c:formatCode>
                <c:ptCount val="12"/>
                <c:pt idx="0">
                  <c:v>1844.6285990000001</c:v>
                </c:pt>
                <c:pt idx="1">
                  <c:v>1772.2964569999995</c:v>
                </c:pt>
                <c:pt idx="2">
                  <c:v>1549.4835529999996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B-49DE-A9FD-237786D95FC5}"/>
            </c:ext>
          </c:extLst>
        </c:ser>
        <c:ser>
          <c:idx val="1"/>
          <c:order val="1"/>
          <c:tx>
            <c:strRef>
              <c:f>'7.1'!$A$9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'7.1'!$B$9:$M$9</c:f>
              <c:numCache>
                <c:formatCode>#\ ##0.0</c:formatCode>
                <c:ptCount val="12"/>
                <c:pt idx="0">
                  <c:v>210.62015999999997</c:v>
                </c:pt>
                <c:pt idx="1">
                  <c:v>177.34187099999997</c:v>
                </c:pt>
                <c:pt idx="2">
                  <c:v>175.47149300000007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7B-49DE-A9FD-237786D95FC5}"/>
            </c:ext>
          </c:extLst>
        </c:ser>
        <c:ser>
          <c:idx val="2"/>
          <c:order val="2"/>
          <c:tx>
            <c:strRef>
              <c:f>'7.1'!$A$10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'7.1'!$B$10:$M$10</c:f>
              <c:numCache>
                <c:formatCode>#\ ##0.0</c:formatCode>
                <c:ptCount val="12"/>
                <c:pt idx="0">
                  <c:v>97.845104000000006</c:v>
                </c:pt>
                <c:pt idx="1">
                  <c:v>94.348276999999968</c:v>
                </c:pt>
                <c:pt idx="2">
                  <c:v>72.36223600000001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7B-49DE-A9FD-237786D95FC5}"/>
            </c:ext>
          </c:extLst>
        </c:ser>
        <c:ser>
          <c:idx val="3"/>
          <c:order val="3"/>
          <c:tx>
            <c:strRef>
              <c:f>'7.1'!$A$11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'7.1'!$B$11:$M$11</c:f>
              <c:numCache>
                <c:formatCode>#\ ##0.0</c:formatCode>
                <c:ptCount val="12"/>
                <c:pt idx="0">
                  <c:v>35.724074000000002</c:v>
                </c:pt>
                <c:pt idx="1">
                  <c:v>31.975754999999999</c:v>
                </c:pt>
                <c:pt idx="2">
                  <c:v>22.753672999999999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7B-49DE-A9FD-237786D95FC5}"/>
            </c:ext>
          </c:extLst>
        </c:ser>
        <c:ser>
          <c:idx val="4"/>
          <c:order val="4"/>
          <c:tx>
            <c:strRef>
              <c:f>'7.1'!$A$12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'7.1'!$B$12:$M$12</c:f>
              <c:numCache>
                <c:formatCode>#\ ##0.0</c:formatCode>
                <c:ptCount val="12"/>
                <c:pt idx="0">
                  <c:v>59.512676000000013</c:v>
                </c:pt>
                <c:pt idx="1">
                  <c:v>61.178154999999983</c:v>
                </c:pt>
                <c:pt idx="2">
                  <c:v>57.048676999999991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7B-49DE-A9FD-237786D95FC5}"/>
            </c:ext>
          </c:extLst>
        </c:ser>
        <c:ser>
          <c:idx val="5"/>
          <c:order val="5"/>
          <c:tx>
            <c:strRef>
              <c:f>'7.1'!$A$13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'7.1'!$B$13:$M$13</c:f>
              <c:numCache>
                <c:formatCode>#\ ##0.0</c:formatCode>
                <c:ptCount val="12"/>
                <c:pt idx="0">
                  <c:v>5045.7385780000013</c:v>
                </c:pt>
                <c:pt idx="1">
                  <c:v>4531.0730300000005</c:v>
                </c:pt>
                <c:pt idx="2">
                  <c:v>3326.6301280000016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7B-49DE-A9FD-237786D95FC5}"/>
            </c:ext>
          </c:extLst>
        </c:ser>
        <c:ser>
          <c:idx val="6"/>
          <c:order val="6"/>
          <c:tx>
            <c:strRef>
              <c:f>'7.1'!$A$14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'7.1'!$B$14:$M$14</c:f>
              <c:numCache>
                <c:formatCode>#\ ##0.0</c:formatCode>
                <c:ptCount val="12"/>
                <c:pt idx="0">
                  <c:v>2636.288751000001</c:v>
                </c:pt>
                <c:pt idx="1">
                  <c:v>2518.522470999997</c:v>
                </c:pt>
                <c:pt idx="2">
                  <c:v>1897.678607999999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7B-49DE-A9FD-237786D95FC5}"/>
            </c:ext>
          </c:extLst>
        </c:ser>
        <c:ser>
          <c:idx val="7"/>
          <c:order val="7"/>
          <c:tx>
            <c:strRef>
              <c:f>'7.1'!$A$15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'7.1'!$B$15:$M$15</c:f>
              <c:numCache>
                <c:formatCode>#\ ##0.0</c:formatCode>
                <c:ptCount val="12"/>
                <c:pt idx="0">
                  <c:v>263.88531599999999</c:v>
                </c:pt>
                <c:pt idx="1">
                  <c:v>235.40322699999996</c:v>
                </c:pt>
                <c:pt idx="2">
                  <c:v>172.62335699999994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7B-49DE-A9FD-237786D95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601280"/>
        <c:axId val="234820736"/>
      </c:barChart>
      <c:catAx>
        <c:axId val="2356012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4820736"/>
        <c:crosses val="autoZero"/>
        <c:auto val="1"/>
        <c:lblAlgn val="ctr"/>
        <c:lblOffset val="100"/>
        <c:noMultiLvlLbl val="0"/>
      </c:catAx>
      <c:valAx>
        <c:axId val="23482073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601280"/>
        <c:crosses val="autoZero"/>
        <c:crossBetween val="between"/>
        <c:majorUnit val="2000"/>
      </c:valAx>
    </c:plotArea>
    <c:legend>
      <c:legendPos val="b"/>
      <c:layout>
        <c:manualLayout>
          <c:xMode val="edge"/>
          <c:yMode val="edge"/>
          <c:x val="1.0088566815436963E-3"/>
          <c:y val="0.91434267375625611"/>
          <c:w val="0.81491002466308415"/>
          <c:h val="6.337319716424222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'7.1'!$P$8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20D-42CF-BCEA-16F4CB5B3DF0}"/>
            </c:ext>
          </c:extLst>
        </c:ser>
        <c:ser>
          <c:idx val="1"/>
          <c:order val="1"/>
          <c:tx>
            <c:strRef>
              <c:f>'7.1'!$O$9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20D-42CF-BCEA-16F4CB5B3DF0}"/>
            </c:ext>
          </c:extLst>
        </c:ser>
        <c:ser>
          <c:idx val="2"/>
          <c:order val="2"/>
          <c:tx>
            <c:strRef>
              <c:f>'7.1'!$O$10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20D-42CF-BCEA-16F4CB5B3DF0}"/>
            </c:ext>
          </c:extLst>
        </c:ser>
        <c:ser>
          <c:idx val="3"/>
          <c:order val="3"/>
          <c:tx>
            <c:strRef>
              <c:f>'7.1'!$O$11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20D-42CF-BCEA-16F4CB5B3DF0}"/>
            </c:ext>
          </c:extLst>
        </c:ser>
        <c:ser>
          <c:idx val="4"/>
          <c:order val="4"/>
          <c:tx>
            <c:strRef>
              <c:f>'7.1'!$O$12</c:f>
              <c:strCache>
                <c:ptCount val="1"/>
              </c:strCache>
            </c:strRef>
          </c:tx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20D-42CF-BCEA-16F4CB5B3DF0}"/>
            </c:ext>
          </c:extLst>
        </c:ser>
        <c:ser>
          <c:idx val="5"/>
          <c:order val="5"/>
          <c:tx>
            <c:strRef>
              <c:f>'7.1'!$O$13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20D-42CF-BCEA-16F4CB5B3DF0}"/>
            </c:ext>
          </c:extLst>
        </c:ser>
        <c:ser>
          <c:idx val="6"/>
          <c:order val="6"/>
          <c:tx>
            <c:strRef>
              <c:f>'7.1'!$O$14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20D-42CF-BCEA-16F4CB5B3DF0}"/>
            </c:ext>
          </c:extLst>
        </c:ser>
        <c:ser>
          <c:idx val="7"/>
          <c:order val="7"/>
          <c:tx>
            <c:strRef>
              <c:f>'7.1'!$O$15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20D-42CF-BCEA-16F4CB5B3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870272"/>
        <c:axId val="234871808"/>
      </c:barChart>
      <c:catAx>
        <c:axId val="234870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4871808"/>
        <c:crosses val="autoZero"/>
        <c:auto val="1"/>
        <c:lblAlgn val="ctr"/>
        <c:lblOffset val="100"/>
        <c:noMultiLvlLbl val="0"/>
      </c:catAx>
      <c:valAx>
        <c:axId val="234871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4870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tepla v krajích ČR podle sektorů národního hospodářství (TJ)</a:t>
            </a:r>
          </a:p>
        </c:rich>
      </c:tx>
      <c:layout>
        <c:manualLayout>
          <c:xMode val="edge"/>
          <c:yMode val="edge"/>
          <c:x val="1.1096921549336717E-4"/>
          <c:y val="2.66100816819936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612307810022749E-2"/>
          <c:y val="0.14640605169467286"/>
          <c:w val="0.54332795749197038"/>
          <c:h val="0.4466001541601473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'7.2'!$B$3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'7.2'!$B$5:$B$18</c:f>
              <c:numCache>
                <c:formatCode>#\ ##0.0</c:formatCode>
                <c:ptCount val="14"/>
                <c:pt idx="0">
                  <c:v>114.129678</c:v>
                </c:pt>
                <c:pt idx="1">
                  <c:v>284.310338</c:v>
                </c:pt>
                <c:pt idx="2">
                  <c:v>180.764613</c:v>
                </c:pt>
                <c:pt idx="3">
                  <c:v>65.814098999999985</c:v>
                </c:pt>
                <c:pt idx="4">
                  <c:v>56.472028000000009</c:v>
                </c:pt>
                <c:pt idx="5">
                  <c:v>218.23599599999994</c:v>
                </c:pt>
                <c:pt idx="6">
                  <c:v>72.105248000000003</c:v>
                </c:pt>
                <c:pt idx="7">
                  <c:v>625.55362600000012</c:v>
                </c:pt>
                <c:pt idx="8">
                  <c:v>175.99403899999999</c:v>
                </c:pt>
                <c:pt idx="9">
                  <c:v>175.327056</c:v>
                </c:pt>
                <c:pt idx="10">
                  <c:v>205.671729</c:v>
                </c:pt>
                <c:pt idx="11">
                  <c:v>1415.5305909999997</c:v>
                </c:pt>
                <c:pt idx="12">
                  <c:v>1100.8373469999995</c:v>
                </c:pt>
                <c:pt idx="13">
                  <c:v>475.66222099999999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0-4BB7-8278-2B40CA1AB11C}"/>
            </c:ext>
          </c:extLst>
        </c:ser>
        <c:ser>
          <c:idx val="1"/>
          <c:order val="1"/>
          <c:tx>
            <c:strRef>
              <c:f>'7.2'!$C$3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'7.2'!$C$5:$C$18</c:f>
              <c:numCache>
                <c:formatCode>#\ ##0.0</c:formatCode>
                <c:ptCount val="14"/>
                <c:pt idx="0">
                  <c:v>41.230747000000001</c:v>
                </c:pt>
                <c:pt idx="1">
                  <c:v>11.492433999999999</c:v>
                </c:pt>
                <c:pt idx="2">
                  <c:v>8.0006800000000009</c:v>
                </c:pt>
                <c:pt idx="3">
                  <c:v>44.1569</c:v>
                </c:pt>
                <c:pt idx="4">
                  <c:v>17.791269999999997</c:v>
                </c:pt>
                <c:pt idx="5">
                  <c:v>3.3004700000000002</c:v>
                </c:pt>
                <c:pt idx="6">
                  <c:v>1.343</c:v>
                </c:pt>
                <c:pt idx="7">
                  <c:v>244.47128299999997</c:v>
                </c:pt>
                <c:pt idx="8">
                  <c:v>18.740278</c:v>
                </c:pt>
                <c:pt idx="9">
                  <c:v>5.133</c:v>
                </c:pt>
                <c:pt idx="10">
                  <c:v>0</c:v>
                </c:pt>
                <c:pt idx="11">
                  <c:v>6.6344950000000011</c:v>
                </c:pt>
                <c:pt idx="12">
                  <c:v>160.81215700000001</c:v>
                </c:pt>
                <c:pt idx="13">
                  <c:v>0.32680999999999999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0-4BB7-8278-2B40CA1AB11C}"/>
            </c:ext>
          </c:extLst>
        </c:ser>
        <c:ser>
          <c:idx val="2"/>
          <c:order val="2"/>
          <c:tx>
            <c:strRef>
              <c:f>'7.2'!$D$3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'7.2'!$D$5:$D$18</c:f>
              <c:numCache>
                <c:formatCode>#\ ##0.0</c:formatCode>
                <c:ptCount val="14"/>
                <c:pt idx="0">
                  <c:v>92.262629000000004</c:v>
                </c:pt>
                <c:pt idx="1">
                  <c:v>21.455331999999999</c:v>
                </c:pt>
                <c:pt idx="2">
                  <c:v>0.26900000000000002</c:v>
                </c:pt>
                <c:pt idx="3">
                  <c:v>6.3040609999999999</c:v>
                </c:pt>
                <c:pt idx="4">
                  <c:v>1.4042600000000003</c:v>
                </c:pt>
                <c:pt idx="5">
                  <c:v>6.9885000000000002</c:v>
                </c:pt>
                <c:pt idx="6">
                  <c:v>3.1720000000000002</c:v>
                </c:pt>
                <c:pt idx="7">
                  <c:v>19.319072999999999</c:v>
                </c:pt>
                <c:pt idx="8">
                  <c:v>0.434</c:v>
                </c:pt>
                <c:pt idx="9">
                  <c:v>25.9041</c:v>
                </c:pt>
                <c:pt idx="10">
                  <c:v>11.952260000000001</c:v>
                </c:pt>
                <c:pt idx="11">
                  <c:v>9.3282000000000007</c:v>
                </c:pt>
                <c:pt idx="12">
                  <c:v>58.75139200000001</c:v>
                </c:pt>
                <c:pt idx="13">
                  <c:v>7.0108099999999993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F0-4BB7-8278-2B40CA1AB11C}"/>
            </c:ext>
          </c:extLst>
        </c:ser>
        <c:ser>
          <c:idx val="3"/>
          <c:order val="3"/>
          <c:tx>
            <c:strRef>
              <c:f>'7.2'!$E$3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'7.2'!$E$5:$E$18</c:f>
              <c:numCache>
                <c:formatCode>#\ ##0.0</c:formatCode>
                <c:ptCount val="14"/>
                <c:pt idx="0">
                  <c:v>15.224029000000002</c:v>
                </c:pt>
                <c:pt idx="1">
                  <c:v>2.5116890000000001</c:v>
                </c:pt>
                <c:pt idx="2">
                  <c:v>0.48282999999999998</c:v>
                </c:pt>
                <c:pt idx="3">
                  <c:v>8.016667</c:v>
                </c:pt>
                <c:pt idx="4">
                  <c:v>1.7069300000000001</c:v>
                </c:pt>
                <c:pt idx="5">
                  <c:v>3.331</c:v>
                </c:pt>
                <c:pt idx="6">
                  <c:v>1.0394000000000001</c:v>
                </c:pt>
                <c:pt idx="7">
                  <c:v>24.805813999999998</c:v>
                </c:pt>
                <c:pt idx="8">
                  <c:v>12.650924999999999</c:v>
                </c:pt>
                <c:pt idx="9">
                  <c:v>9.8727479999999996</c:v>
                </c:pt>
                <c:pt idx="10">
                  <c:v>1.7215</c:v>
                </c:pt>
                <c:pt idx="11">
                  <c:v>0.56235999999999997</c:v>
                </c:pt>
                <c:pt idx="12">
                  <c:v>3.6891950000000002</c:v>
                </c:pt>
                <c:pt idx="13">
                  <c:v>4.8384150000000004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F0-4BB7-8278-2B40CA1AB11C}"/>
            </c:ext>
          </c:extLst>
        </c:ser>
        <c:ser>
          <c:idx val="4"/>
          <c:order val="4"/>
          <c:tx>
            <c:strRef>
              <c:f>'7.2'!$F$3</c:f>
              <c:strCache>
                <c:ptCount val="1"/>
                <c:pt idx="0">
                  <c:v>Zemědělství a 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'7.2'!$F$5:$F$18</c:f>
              <c:numCache>
                <c:formatCode>#\ ##0.0</c:formatCode>
                <c:ptCount val="14"/>
                <c:pt idx="0">
                  <c:v>1.7652109999999999</c:v>
                </c:pt>
                <c:pt idx="1">
                  <c:v>8.7904579999999992</c:v>
                </c:pt>
                <c:pt idx="2">
                  <c:v>13.588459999999998</c:v>
                </c:pt>
                <c:pt idx="3">
                  <c:v>1.8537399999999999</c:v>
                </c:pt>
                <c:pt idx="4">
                  <c:v>6.2666649999999997</c:v>
                </c:pt>
                <c:pt idx="5">
                  <c:v>0.41599999999999998</c:v>
                </c:pt>
                <c:pt idx="6">
                  <c:v>2.5321499999999997</c:v>
                </c:pt>
                <c:pt idx="7">
                  <c:v>9.8740420000000011</c:v>
                </c:pt>
                <c:pt idx="8">
                  <c:v>5.7332730000000005</c:v>
                </c:pt>
                <c:pt idx="9">
                  <c:v>18.520780000000006</c:v>
                </c:pt>
                <c:pt idx="10">
                  <c:v>22.102231</c:v>
                </c:pt>
                <c:pt idx="11">
                  <c:v>4.070748</c:v>
                </c:pt>
                <c:pt idx="12">
                  <c:v>78.552559999999986</c:v>
                </c:pt>
                <c:pt idx="13">
                  <c:v>3.6731899999999995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F0-4BB7-8278-2B40CA1AB11C}"/>
            </c:ext>
          </c:extLst>
        </c:ser>
        <c:ser>
          <c:idx val="5"/>
          <c:order val="5"/>
          <c:tx>
            <c:strRef>
              <c:f>'7.2'!$G$3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'7.2'!$G$5:$G$18</c:f>
              <c:numCache>
                <c:formatCode>#\ ##0.0</c:formatCode>
                <c:ptCount val="14"/>
                <c:pt idx="0">
                  <c:v>2299.130302</c:v>
                </c:pt>
                <c:pt idx="1">
                  <c:v>810.29412899999988</c:v>
                </c:pt>
                <c:pt idx="2">
                  <c:v>1012.4267369999998</c:v>
                </c:pt>
                <c:pt idx="3">
                  <c:v>746.20379299999991</c:v>
                </c:pt>
                <c:pt idx="4">
                  <c:v>349.28748300000018</c:v>
                </c:pt>
                <c:pt idx="5">
                  <c:v>592.79778199999976</c:v>
                </c:pt>
                <c:pt idx="6">
                  <c:v>378.56449099999998</c:v>
                </c:pt>
                <c:pt idx="7">
                  <c:v>2031.3369100000002</c:v>
                </c:pt>
                <c:pt idx="8">
                  <c:v>585.72951699999987</c:v>
                </c:pt>
                <c:pt idx="9">
                  <c:v>494.45605999999992</c:v>
                </c:pt>
                <c:pt idx="10">
                  <c:v>713.83813499999974</c:v>
                </c:pt>
                <c:pt idx="11">
                  <c:v>973.91111800000033</c:v>
                </c:pt>
                <c:pt idx="12">
                  <c:v>1431.6967610000002</c:v>
                </c:pt>
                <c:pt idx="13">
                  <c:v>483.76851799999997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F0-4BB7-8278-2B40CA1AB11C}"/>
            </c:ext>
          </c:extLst>
        </c:ser>
        <c:ser>
          <c:idx val="6"/>
          <c:order val="6"/>
          <c:tx>
            <c:strRef>
              <c:f>'7.2'!$H$3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'7.2'!$H$5:$H$18</c:f>
              <c:numCache>
                <c:formatCode>#\ ##0.0</c:formatCode>
                <c:ptCount val="14"/>
                <c:pt idx="0">
                  <c:v>1753.3886430000007</c:v>
                </c:pt>
                <c:pt idx="1">
                  <c:v>431.90463599999993</c:v>
                </c:pt>
                <c:pt idx="2">
                  <c:v>312.69283200000018</c:v>
                </c:pt>
                <c:pt idx="3">
                  <c:v>282.12919300000004</c:v>
                </c:pt>
                <c:pt idx="4">
                  <c:v>148.08424799999997</c:v>
                </c:pt>
                <c:pt idx="5">
                  <c:v>372.10157500000008</c:v>
                </c:pt>
                <c:pt idx="6">
                  <c:v>219.78591999999995</c:v>
                </c:pt>
                <c:pt idx="7">
                  <c:v>1064.5034389999998</c:v>
                </c:pt>
                <c:pt idx="8">
                  <c:v>342.1915360000001</c:v>
                </c:pt>
                <c:pt idx="9">
                  <c:v>331.30827100000005</c:v>
                </c:pt>
                <c:pt idx="10">
                  <c:v>472.52965199999994</c:v>
                </c:pt>
                <c:pt idx="11">
                  <c:v>448.13936799999999</c:v>
                </c:pt>
                <c:pt idx="12">
                  <c:v>657.75563799999986</c:v>
                </c:pt>
                <c:pt idx="13">
                  <c:v>215.97487900000004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F0-4BB7-8278-2B40CA1AB11C}"/>
            </c:ext>
          </c:extLst>
        </c:ser>
        <c:ser>
          <c:idx val="7"/>
          <c:order val="7"/>
          <c:tx>
            <c:strRef>
              <c:f>'7.2'!$I$3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'7.2'!$I$5:$I$18</c:f>
              <c:numCache>
                <c:formatCode>#\ ##0.0</c:formatCode>
                <c:ptCount val="14"/>
                <c:pt idx="0">
                  <c:v>42.030985999999999</c:v>
                </c:pt>
                <c:pt idx="1">
                  <c:v>40.542116</c:v>
                </c:pt>
                <c:pt idx="2">
                  <c:v>321.68891599999995</c:v>
                </c:pt>
                <c:pt idx="3">
                  <c:v>53.619519999999987</c:v>
                </c:pt>
                <c:pt idx="4">
                  <c:v>0.44916600000000001</c:v>
                </c:pt>
                <c:pt idx="5">
                  <c:v>16.371426</c:v>
                </c:pt>
                <c:pt idx="6">
                  <c:v>5.1796989999999994</c:v>
                </c:pt>
                <c:pt idx="7">
                  <c:v>21.009432000000004</c:v>
                </c:pt>
                <c:pt idx="8">
                  <c:v>6.0628910000000005</c:v>
                </c:pt>
                <c:pt idx="9">
                  <c:v>81.683462000000006</c:v>
                </c:pt>
                <c:pt idx="10">
                  <c:v>4.2294999999999998</c:v>
                </c:pt>
                <c:pt idx="11">
                  <c:v>7.750076</c:v>
                </c:pt>
                <c:pt idx="12">
                  <c:v>70.258178000000001</c:v>
                </c:pt>
                <c:pt idx="13">
                  <c:v>1.036532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F0-4BB7-8278-2B40CA1AB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4987904"/>
        <c:axId val="234989440"/>
      </c:barChart>
      <c:catAx>
        <c:axId val="234987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234989440"/>
        <c:crosses val="autoZero"/>
        <c:auto val="1"/>
        <c:lblAlgn val="ctr"/>
        <c:lblOffset val="100"/>
        <c:tickLblSkip val="1"/>
        <c:noMultiLvlLbl val="0"/>
      </c:catAx>
      <c:valAx>
        <c:axId val="2349894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4987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5802607748353847E-5"/>
          <c:y val="0.96114827631810973"/>
          <c:w val="0.76038085455043547"/>
          <c:h val="3.8851835715753971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tx2"/>
                </a:solidFill>
              </a:rPr>
              <a:t>Podíl</a:t>
            </a:r>
            <a:r>
              <a:rPr lang="cs-CZ" sz="1000" baseline="0">
                <a:solidFill>
                  <a:schemeClr val="tx2"/>
                </a:solidFill>
              </a:rPr>
              <a:t> jednotlivých sektorů národního hospodářství na spotřebě tepla v ČR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7.1662715632701277E-3"/>
          <c:y val="1.4608939117821381E-2"/>
        </c:manualLayout>
      </c:layout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0-30B3-4FD4-A40A-943455922E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DE1F-4E2D-ADCB-21064F22A9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DE1F-4E2D-ADCB-21064F22A9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2-DE1F-4E2D-ADCB-21064F22A93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DE1F-4E2D-ADCB-21064F22A93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30B3-4FD4-A40A-943455922E4B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2-30B3-4FD4-A40A-943455922E4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4-DE1F-4E2D-ADCB-21064F22A93E}"/>
              </c:ext>
            </c:extLst>
          </c:dPt>
          <c:dLbls>
            <c:dLbl>
              <c:idx val="2"/>
              <c:layout>
                <c:manualLayout>
                  <c:x val="9.3118372416372761E-2"/>
                  <c:y val="0.11928797672468264"/>
                </c:manualLayout>
              </c:layout>
              <c:numFmt formatCode="0.0%" sourceLinked="0"/>
              <c:spPr>
                <a:ln>
                  <a:noFill/>
                </a:ln>
              </c:spPr>
              <c:txPr>
                <a:bodyPr wrap="square"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DE1F-4E2D-ADCB-21064F22A93E}"/>
                </c:ext>
              </c:extLst>
            </c:dLbl>
            <c:dLbl>
              <c:idx val="3"/>
              <c:layout>
                <c:manualLayout>
                  <c:x val="-9.515078006487801E-2"/>
                  <c:y val="0.14736847156510813"/>
                </c:manualLayout>
              </c:layout>
              <c:numFmt formatCode="0.0%" sourceLinked="0"/>
              <c:spPr>
                <a:ln>
                  <a:noFill/>
                </a:ln>
              </c:spPr>
              <c:txPr>
                <a:bodyPr wrap="square"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DE1F-4E2D-ADCB-21064F22A93E}"/>
                </c:ext>
              </c:extLst>
            </c:dLbl>
            <c:dLbl>
              <c:idx val="4"/>
              <c:layout>
                <c:manualLayout>
                  <c:x val="-0.25396388087666516"/>
                  <c:y val="9.0931134067645095E-2"/>
                </c:manualLayout>
              </c:layout>
              <c:numFmt formatCode="0.0%" sourceLinked="0"/>
              <c:spPr>
                <a:ln>
                  <a:noFill/>
                </a:ln>
              </c:spPr>
              <c:txPr>
                <a:bodyPr wrap="square"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DE1F-4E2D-ADCB-21064F22A93E}"/>
                </c:ext>
              </c:extLst>
            </c:dLbl>
            <c:dLbl>
              <c:idx val="7"/>
              <c:layout>
                <c:manualLayout>
                  <c:x val="1.6740274597620244E-2"/>
                  <c:y val="-1.8065638675305195E-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1F-4E2D-ADCB-21064F22A93E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'7.2'!$B$3:$I$3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'7.2'!$B$4:$I$4</c:f>
              <c:numCache>
                <c:formatCode>#\ ##0.0</c:formatCode>
                <c:ptCount val="8"/>
                <c:pt idx="0">
                  <c:v>5166.4086089999992</c:v>
                </c:pt>
                <c:pt idx="1">
                  <c:v>563.43352400000003</c:v>
                </c:pt>
                <c:pt idx="2">
                  <c:v>264.55561699999998</c:v>
                </c:pt>
                <c:pt idx="3">
                  <c:v>90.453502</c:v>
                </c:pt>
                <c:pt idx="4">
                  <c:v>177.73950799999997</c:v>
                </c:pt>
                <c:pt idx="5">
                  <c:v>12903.441736000001</c:v>
                </c:pt>
                <c:pt idx="6">
                  <c:v>7052.4898300000013</c:v>
                </c:pt>
                <c:pt idx="7">
                  <c:v>671.91189999999995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1F-4E2D-ADCB-21064F22A93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10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accent1"/>
                </a:solidFill>
              </a:rPr>
              <a:t>Spotřeba tepla podle sektorů</a:t>
            </a:r>
            <a:r>
              <a:rPr lang="cs-CZ" sz="1000" baseline="0">
                <a:solidFill>
                  <a:schemeClr val="accent1"/>
                </a:solidFill>
              </a:rPr>
              <a:t> </a:t>
            </a:r>
            <a:r>
              <a:rPr lang="cs-CZ" sz="1000">
                <a:solidFill>
                  <a:schemeClr val="accent1"/>
                </a:solidFill>
              </a:rPr>
              <a:t>národního hospodářství (GJ)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820074367818905E-2"/>
          <c:y val="0.29398174232186058"/>
          <c:w val="0.51041199091494682"/>
          <c:h val="0.450663355247286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'8.1'!$A$28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('8.1'!$B$28,'8.1'!$D$28,'8.1'!$F$28)</c:f>
              <c:numCache>
                <c:formatCode>#\ ##0.0</c:formatCode>
                <c:ptCount val="3"/>
                <c:pt idx="0">
                  <c:v>40737.714999999997</c:v>
                </c:pt>
                <c:pt idx="1">
                  <c:v>40132.047999999995</c:v>
                </c:pt>
                <c:pt idx="2">
                  <c:v>33259.915000000001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8-41D7-B8C5-C615F4A0E720}"/>
            </c:ext>
          </c:extLst>
        </c:ser>
        <c:ser>
          <c:idx val="1"/>
          <c:order val="1"/>
          <c:tx>
            <c:strRef>
              <c:f>'8.1'!$A$29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('8.1'!$B$29,'8.1'!$D$29,'8.1'!$F$29)</c:f>
              <c:numCache>
                <c:formatCode>#\ ##0.0</c:formatCode>
                <c:ptCount val="3"/>
                <c:pt idx="0">
                  <c:v>8087.1</c:v>
                </c:pt>
                <c:pt idx="1">
                  <c:v>3721.95</c:v>
                </c:pt>
                <c:pt idx="2">
                  <c:v>29421.697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D8-41D7-B8C5-C615F4A0E720}"/>
            </c:ext>
          </c:extLst>
        </c:ser>
        <c:ser>
          <c:idx val="2"/>
          <c:order val="2"/>
          <c:tx>
            <c:strRef>
              <c:f>'8.1'!$A$30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('8.1'!$B$30,'8.1'!$D$30,'8.1'!$F$30)</c:f>
              <c:numCache>
                <c:formatCode>#\ ##0.0</c:formatCode>
                <c:ptCount val="3"/>
                <c:pt idx="0">
                  <c:v>31608.578000000001</c:v>
                </c:pt>
                <c:pt idx="1">
                  <c:v>33370.205000000002</c:v>
                </c:pt>
                <c:pt idx="2">
                  <c:v>27283.846000000001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D8-41D7-B8C5-C615F4A0E720}"/>
            </c:ext>
          </c:extLst>
        </c:ser>
        <c:ser>
          <c:idx val="3"/>
          <c:order val="3"/>
          <c:tx>
            <c:strRef>
              <c:f>'8.1'!$A$31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('8.1'!$B$31,'8.1'!$D$31,'8.1'!$F$31)</c:f>
              <c:numCache>
                <c:formatCode>#\ ##0.0</c:formatCode>
                <c:ptCount val="3"/>
                <c:pt idx="0">
                  <c:v>5315.5140000000001</c:v>
                </c:pt>
                <c:pt idx="1">
                  <c:v>5333.1710000000003</c:v>
                </c:pt>
                <c:pt idx="2">
                  <c:v>4575.3440000000001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D8-41D7-B8C5-C615F4A0E720}"/>
            </c:ext>
          </c:extLst>
        </c:ser>
        <c:ser>
          <c:idx val="4"/>
          <c:order val="4"/>
          <c:tx>
            <c:strRef>
              <c:f>'8.1'!$A$32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('8.1'!$B$32,'8.1'!$D$32,'8.1'!$F$32)</c:f>
              <c:numCache>
                <c:formatCode>#\ ##0.0</c:formatCode>
                <c:ptCount val="3"/>
                <c:pt idx="0">
                  <c:v>636.59699999999998</c:v>
                </c:pt>
                <c:pt idx="1">
                  <c:v>621.11799999999994</c:v>
                </c:pt>
                <c:pt idx="2">
                  <c:v>507.49599999999998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D8-41D7-B8C5-C615F4A0E720}"/>
            </c:ext>
          </c:extLst>
        </c:ser>
        <c:ser>
          <c:idx val="5"/>
          <c:order val="5"/>
          <c:tx>
            <c:strRef>
              <c:f>'8.1'!$A$33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('8.1'!$B$33,'8.1'!$D$33,'8.1'!$F$33)</c:f>
              <c:numCache>
                <c:formatCode>#\ ##0.0</c:formatCode>
                <c:ptCount val="3"/>
                <c:pt idx="0">
                  <c:v>932171.53599999985</c:v>
                </c:pt>
                <c:pt idx="1">
                  <c:v>830295.53899999976</c:v>
                </c:pt>
                <c:pt idx="2">
                  <c:v>536663.22699999984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D8-41D7-B8C5-C615F4A0E720}"/>
            </c:ext>
          </c:extLst>
        </c:ser>
        <c:ser>
          <c:idx val="6"/>
          <c:order val="6"/>
          <c:tx>
            <c:strRef>
              <c:f>'8.1'!$A$34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('8.1'!$B$34,'8.1'!$D$34,'8.1'!$F$34)</c:f>
              <c:numCache>
                <c:formatCode>#\ ##0.0</c:formatCode>
                <c:ptCount val="3"/>
                <c:pt idx="0">
                  <c:v>630746.62100000004</c:v>
                </c:pt>
                <c:pt idx="1">
                  <c:v>621263.55999999994</c:v>
                </c:pt>
                <c:pt idx="2">
                  <c:v>501378.46200000006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D8-41D7-B8C5-C615F4A0E720}"/>
            </c:ext>
          </c:extLst>
        </c:ser>
        <c:ser>
          <c:idx val="7"/>
          <c:order val="7"/>
          <c:tx>
            <c:strRef>
              <c:f>'8.1'!$A$35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('8.1'!$B$35,'8.1'!$D$35,'8.1'!$F$35)</c:f>
              <c:numCache>
                <c:formatCode>#\ ##0.0</c:formatCode>
                <c:ptCount val="3"/>
                <c:pt idx="0">
                  <c:v>15028.696</c:v>
                </c:pt>
                <c:pt idx="1">
                  <c:v>14922.137999999999</c:v>
                </c:pt>
                <c:pt idx="2">
                  <c:v>12080.152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D8-41D7-B8C5-C615F4A0E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3661952"/>
        <c:axId val="233663488"/>
      </c:barChart>
      <c:catAx>
        <c:axId val="23366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3663488"/>
        <c:crosses val="autoZero"/>
        <c:auto val="1"/>
        <c:lblAlgn val="ctr"/>
        <c:lblOffset val="100"/>
        <c:noMultiLvlLbl val="0"/>
      </c:catAx>
      <c:valAx>
        <c:axId val="233663488"/>
        <c:scaling>
          <c:orientation val="minMax"/>
          <c:max val="18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3661952"/>
        <c:crosses val="autoZero"/>
        <c:crossBetween val="between"/>
        <c:majorUnit val="300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894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874699701625241E-2"/>
          <c:y val="0.17364373640247927"/>
          <c:w val="0.86679862645627792"/>
          <c:h val="0.239236550052233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'8.1'!$B$38</c:f>
              <c:numCache>
                <c:formatCode>0.0%</c:formatCode>
                <c:ptCount val="1"/>
                <c:pt idx="0">
                  <c:v>4.1148888145510903E-2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D8-4483-98D6-699F0B52D202}"/>
            </c:ext>
          </c:extLst>
        </c:ser>
        <c:ser>
          <c:idx val="1"/>
          <c:order val="1"/>
          <c:tx>
            <c:strRef>
              <c:f>'8.1'!$A$39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'8.1'!$B$39</c:f>
              <c:numCache>
                <c:formatCode>0.0%</c:formatCode>
                <c:ptCount val="1"/>
                <c:pt idx="0">
                  <c:v>3.9609052847050831E-2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D8-4483-98D6-699F0B52D202}"/>
            </c:ext>
          </c:extLst>
        </c:ser>
        <c:ser>
          <c:idx val="2"/>
          <c:order val="2"/>
          <c:tx>
            <c:strRef>
              <c:f>'8.1'!$A$40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'8.1'!$B$40</c:f>
              <c:numCache>
                <c:formatCode>0.0%</c:formatCode>
                <c:ptCount val="1"/>
                <c:pt idx="0">
                  <c:v>4.7132996184125225E-2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D8-4483-98D6-699F0B52D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438464"/>
        <c:axId val="237440000"/>
      </c:barChart>
      <c:catAx>
        <c:axId val="2374384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37440000"/>
        <c:crosses val="autoZero"/>
        <c:auto val="1"/>
        <c:lblAlgn val="ctr"/>
        <c:lblOffset val="100"/>
        <c:noMultiLvlLbl val="0"/>
      </c:catAx>
      <c:valAx>
        <c:axId val="237440000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7438464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"/>
          <c:y val="0.61791562040250336"/>
          <c:w val="0.48816888524113639"/>
          <c:h val="0.2968850877280495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podle paliv (GJ)</a:t>
            </a:r>
          </a:p>
        </c:rich>
      </c:tx>
      <c:layout>
        <c:manualLayout>
          <c:xMode val="edge"/>
          <c:yMode val="edge"/>
          <c:x val="1.1007654639433821E-3"/>
          <c:y val="0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('8.1'!$B$10,'8.1'!$D$10,'8.1'!$F$10)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8-4EAE-BC86-D545F330926A}"/>
            </c:ext>
          </c:extLst>
        </c:ser>
        <c:ser>
          <c:idx val="1"/>
          <c:order val="1"/>
          <c:tx>
            <c:strRef>
              <c:f>'8.1'!$A$11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('8.1'!$B$11,'8.1'!$D$11,'8.1'!$F$11)</c:f>
              <c:numCache>
                <c:formatCode>#\ ##0.0</c:formatCode>
                <c:ptCount val="3"/>
                <c:pt idx="0">
                  <c:v>6868</c:v>
                </c:pt>
                <c:pt idx="1">
                  <c:v>5510.6080000000002</c:v>
                </c:pt>
                <c:pt idx="2">
                  <c:v>7880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58-4EAE-BC86-D545F330926A}"/>
            </c:ext>
          </c:extLst>
        </c:ser>
        <c:ser>
          <c:idx val="2"/>
          <c:order val="2"/>
          <c:tx>
            <c:strRef>
              <c:f>'8.1'!$A$12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('8.1'!$B$12,'8.1'!$D$12,'8.1'!$F$12)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58-4EAE-BC86-D545F330926A}"/>
            </c:ext>
          </c:extLst>
        </c:ser>
        <c:ser>
          <c:idx val="3"/>
          <c:order val="3"/>
          <c:tx>
            <c:strRef>
              <c:f>'8.1'!$A$13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('8.1'!$B$13,'8.1'!$D$13,'8.1'!$F$13)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58-4EAE-BC86-D545F330926A}"/>
            </c:ext>
          </c:extLst>
        </c:ser>
        <c:ser>
          <c:idx val="4"/>
          <c:order val="4"/>
          <c:tx>
            <c:strRef>
              <c:f>'8.1'!$A$14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('8.1'!$B$14,'8.1'!$D$14,'8.1'!$F$14)</c:f>
              <c:numCache>
                <c:formatCode>#\ ##0.0</c:formatCode>
                <c:ptCount val="3"/>
                <c:pt idx="0">
                  <c:v>1043.1199999999999</c:v>
                </c:pt>
                <c:pt idx="1">
                  <c:v>939.93</c:v>
                </c:pt>
                <c:pt idx="2">
                  <c:v>1667.38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58-4EAE-BC86-D545F330926A}"/>
            </c:ext>
          </c:extLst>
        </c:ser>
        <c:ser>
          <c:idx val="5"/>
          <c:order val="5"/>
          <c:tx>
            <c:strRef>
              <c:f>'8.1'!$A$15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('8.1'!$B$15,'8.1'!$D$15,'8.1'!$F$15)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58-4EAE-BC86-D545F330926A}"/>
            </c:ext>
          </c:extLst>
        </c:ser>
        <c:ser>
          <c:idx val="6"/>
          <c:order val="6"/>
          <c:tx>
            <c:strRef>
              <c:f>'8.1'!$A$16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('8.1'!$B$16,'8.1'!$D$16,'8.1'!$F$16)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58-4EAE-BC86-D545F330926A}"/>
            </c:ext>
          </c:extLst>
        </c:ser>
        <c:ser>
          <c:idx val="7"/>
          <c:order val="7"/>
          <c:tx>
            <c:strRef>
              <c:f>'8.1'!$A$17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('8.1'!$B$17,'8.1'!$D$17,'8.1'!$F$17)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58-4EAE-BC86-D545F330926A}"/>
            </c:ext>
          </c:extLst>
        </c:ser>
        <c:ser>
          <c:idx val="8"/>
          <c:order val="8"/>
          <c:tx>
            <c:strRef>
              <c:f>'8.1'!$A$18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('8.1'!$B$18,'8.1'!$D$18,'8.1'!$F$18)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58-4EAE-BC86-D545F330926A}"/>
            </c:ext>
          </c:extLst>
        </c:ser>
        <c:ser>
          <c:idx val="9"/>
          <c:order val="9"/>
          <c:tx>
            <c:strRef>
              <c:f>'8.1'!$A$19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('8.1'!$B$19,'8.1'!$D$19,'8.1'!$F$19)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58-4EAE-BC86-D545F330926A}"/>
            </c:ext>
          </c:extLst>
        </c:ser>
        <c:ser>
          <c:idx val="10"/>
          <c:order val="10"/>
          <c:tx>
            <c:strRef>
              <c:f>'8.1'!$A$20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('8.1'!$B$20,'8.1'!$D$20,'8.1'!$F$20)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58-4EAE-BC86-D545F330926A}"/>
            </c:ext>
          </c:extLst>
        </c:ser>
        <c:ser>
          <c:idx val="11"/>
          <c:order val="11"/>
          <c:tx>
            <c:strRef>
              <c:f>'8.1'!$A$21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('8.1'!$B$21,'8.1'!$D$21,'8.1'!$F$21)</c:f>
              <c:numCache>
                <c:formatCode>#\ ##0.0</c:formatCode>
                <c:ptCount val="3"/>
                <c:pt idx="0">
                  <c:v>94161</c:v>
                </c:pt>
                <c:pt idx="1">
                  <c:v>88123</c:v>
                </c:pt>
                <c:pt idx="2">
                  <c:v>84641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D58-4EAE-BC86-D545F330926A}"/>
            </c:ext>
          </c:extLst>
        </c:ser>
        <c:ser>
          <c:idx val="12"/>
          <c:order val="12"/>
          <c:tx>
            <c:strRef>
              <c:f>'8.1'!$A$22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('8.1'!$B$22,'8.1'!$D$22,'8.1'!$F$22)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58-4EAE-BC86-D545F330926A}"/>
            </c:ext>
          </c:extLst>
        </c:ser>
        <c:ser>
          <c:idx val="13"/>
          <c:order val="13"/>
          <c:tx>
            <c:strRef>
              <c:f>'8.1'!$A$23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('8.1'!$B$23,'8.1'!$D$23,'8.1'!$F$23)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D58-4EAE-BC86-D545F330926A}"/>
            </c:ext>
          </c:extLst>
        </c:ser>
        <c:ser>
          <c:idx val="14"/>
          <c:order val="14"/>
          <c:tx>
            <c:strRef>
              <c:f>'8.1'!$A$24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('8.1'!$B$24,'8.1'!$D$24,'8.1'!$F$24)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D58-4EAE-BC86-D545F330926A}"/>
            </c:ext>
          </c:extLst>
        </c:ser>
        <c:ser>
          <c:idx val="15"/>
          <c:order val="15"/>
          <c:tx>
            <c:strRef>
              <c:f>'8.1'!$A$25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strRef>
              <c:f>'8.1'!$C$38:$E$38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('8.1'!$B$25,'8.1'!$D$25,'8.1'!$F$25)</c:f>
              <c:numCache>
                <c:formatCode>#\ ##0.0</c:formatCode>
                <c:ptCount val="3"/>
                <c:pt idx="0">
                  <c:v>421456.59899999993</c:v>
                </c:pt>
                <c:pt idx="1">
                  <c:v>396778.97899999993</c:v>
                </c:pt>
                <c:pt idx="2">
                  <c:v>294945.03500000003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D58-4EAE-BC86-D545F3309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7528576"/>
        <c:axId val="237530112"/>
      </c:barChart>
      <c:catAx>
        <c:axId val="2375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7530112"/>
        <c:crosses val="autoZero"/>
        <c:auto val="1"/>
        <c:lblAlgn val="ctr"/>
        <c:lblOffset val="100"/>
        <c:noMultiLvlLbl val="0"/>
      </c:catAx>
      <c:valAx>
        <c:axId val="237530112"/>
        <c:scaling>
          <c:orientation val="minMax"/>
          <c:max val="18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7528576"/>
        <c:crosses val="autoZero"/>
        <c:crossBetween val="between"/>
        <c:majorUnit val="3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1-6018-455D-B5F6-7403F9F44D1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6018-455D-B5F6-7403F9F44D1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6018-455D-B5F6-7403F9F44D1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6018-455D-B5F6-7403F9F44D1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6018-455D-B5F6-7403F9F44D1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6018-455D-B5F6-7403F9F44D1B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018-455D-B5F6-7403F9F44D1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460E-4CF6-B3D5-472A3D958B04}"/>
              </c:ext>
            </c:extLst>
          </c:dPt>
          <c:cat>
            <c:numRef>
              <c:f>'8.1'!$O$28:$O$35</c:f>
              <c:numCache>
                <c:formatCode>#\ ##0.0</c:formatCode>
                <c:ptCount val="8"/>
              </c:numCache>
            </c:numRef>
          </c:cat>
          <c:val>
            <c:numRef>
              <c:f>'8.1'!$J$28:$J$35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460E-4CF6-B3D5-472A3D958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rgbClr val="23306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E16-49E5-91AD-8891FEFD71A2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rgbClr val="59638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E16-49E5-91AD-8891FEFD71A2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rgbClr val="9196B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E16-49E5-91AD-8891FEFD71A2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rgbClr val="C7CCD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E16-49E5-91AD-8891FEFD71A2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E16-49E5-91AD-8891FEFD71A2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rgbClr val="E86159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E16-49E5-91AD-8891FEFD71A2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E16-49E5-91AD-8891FEFD71A2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E16-49E5-91AD-8891FEFD71A2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rgbClr val="00000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E16-49E5-91AD-8891FEFD71A2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E16-49E5-91AD-8891FEFD71A2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E16-49E5-91AD-8891FEFD71A2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E16-49E5-91AD-8891FEFD71A2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BE16-49E5-91AD-8891FEFD71A2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BE16-49E5-91AD-8891FEFD71A2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rgbClr val="596387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BE16-49E5-91AD-8891FEFD71A2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rgbClr val="E86159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BE16-49E5-91AD-8891FEFD7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0.9749058971141781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3165-46A2-B497-197BA76EAA1E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3165-46A2-B497-197BA76EAA1E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3165-46A2-B497-197BA76EAA1E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3165-46A2-B497-197BA76EAA1E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3165-46A2-B497-197BA76EAA1E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3165-46A2-B497-197BA76EAA1E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3165-46A2-B497-197BA76EAA1E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3165-46A2-B497-197BA76EAA1E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3165-46A2-B497-197BA76EAA1E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3165-46A2-B497-197BA76EAA1E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3165-46A2-B497-197BA76EAA1E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3165-46A2-B497-197BA76EAA1E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3165-46A2-B497-197BA76EAA1E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3165-46A2-B497-197BA76EAA1E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3165-46A2-B497-197BA76EAA1E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3165-46A2-B497-197BA76EA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0.9635193169251170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accent1"/>
                </a:solidFill>
              </a:rPr>
              <a:t>sektorů</a:t>
            </a:r>
            <a:r>
              <a:rPr lang="cs-CZ" sz="1000" baseline="0">
                <a:solidFill>
                  <a:schemeClr val="accent1"/>
                </a:solidFill>
              </a:rPr>
              <a:t> národního hospodářství</a:t>
            </a:r>
            <a:r>
              <a:rPr lang="cs-CZ" sz="1000">
                <a:solidFill>
                  <a:schemeClr val="accent1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1.7757619224394721E-3"/>
          <c:y val="1.52075774448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46396915284765"/>
          <c:y val="0.19336032580947746"/>
          <c:w val="0.6700337575744868"/>
          <c:h val="0.593650539714123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'8.2'!$A$27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('8.2'!$B$27,'8.2'!$D$27,'8.2'!$F$27)</c:f>
              <c:numCache>
                <c:formatCode>#\ ##0.0</c:formatCode>
                <c:ptCount val="3"/>
                <c:pt idx="0">
                  <c:v>104910.99699999999</c:v>
                </c:pt>
                <c:pt idx="1">
                  <c:v>96290.429000000004</c:v>
                </c:pt>
                <c:pt idx="2">
                  <c:v>83108.911999999982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0-4BC3-86BF-1A83C982E45A}"/>
            </c:ext>
          </c:extLst>
        </c:ser>
        <c:ser>
          <c:idx val="1"/>
          <c:order val="1"/>
          <c:tx>
            <c:strRef>
              <c:f>'8.2'!$A$28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('8.2'!$B$28,'8.2'!$D$28,'8.2'!$F$28)</c:f>
              <c:numCache>
                <c:formatCode>#\ ##0.0</c:formatCode>
                <c:ptCount val="3"/>
                <c:pt idx="0">
                  <c:v>4221.49</c:v>
                </c:pt>
                <c:pt idx="1">
                  <c:v>3854.8110000000001</c:v>
                </c:pt>
                <c:pt idx="2">
                  <c:v>3416.1329999999998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0-4BC3-86BF-1A83C982E45A}"/>
            </c:ext>
          </c:extLst>
        </c:ser>
        <c:ser>
          <c:idx val="2"/>
          <c:order val="2"/>
          <c:tx>
            <c:strRef>
              <c:f>'8.2'!$A$29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('8.2'!$B$29,'8.2'!$D$29,'8.2'!$F$29)</c:f>
              <c:numCache>
                <c:formatCode>#\ ##0.0</c:formatCode>
                <c:ptCount val="3"/>
                <c:pt idx="0">
                  <c:v>8465.8760000000002</c:v>
                </c:pt>
                <c:pt idx="1">
                  <c:v>7657.9749999999995</c:v>
                </c:pt>
                <c:pt idx="2">
                  <c:v>5331.4809999999998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40-4BC3-86BF-1A83C982E45A}"/>
            </c:ext>
          </c:extLst>
        </c:ser>
        <c:ser>
          <c:idx val="3"/>
          <c:order val="3"/>
          <c:tx>
            <c:strRef>
              <c:f>'8.2'!$A$30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('8.2'!$B$30,'8.2'!$D$30,'8.2'!$F$30)</c:f>
              <c:numCache>
                <c:formatCode>#\ ##0.0</c:formatCode>
                <c:ptCount val="3"/>
                <c:pt idx="0">
                  <c:v>959.78399999999999</c:v>
                </c:pt>
                <c:pt idx="1">
                  <c:v>875.83600000000001</c:v>
                </c:pt>
                <c:pt idx="2">
                  <c:v>676.06899999999996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40-4BC3-86BF-1A83C982E45A}"/>
            </c:ext>
          </c:extLst>
        </c:ser>
        <c:ser>
          <c:idx val="4"/>
          <c:order val="4"/>
          <c:tx>
            <c:strRef>
              <c:f>'8.2'!$A$31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('8.2'!$B$31,'8.2'!$D$31,'8.2'!$F$31)</c:f>
              <c:numCache>
                <c:formatCode>#\ ##0.0</c:formatCode>
                <c:ptCount val="3"/>
                <c:pt idx="0">
                  <c:v>3216.3189999999995</c:v>
                </c:pt>
                <c:pt idx="1">
                  <c:v>3028.3519999999999</c:v>
                </c:pt>
                <c:pt idx="2">
                  <c:v>2545.7869999999998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40-4BC3-86BF-1A83C982E45A}"/>
            </c:ext>
          </c:extLst>
        </c:ser>
        <c:ser>
          <c:idx val="5"/>
          <c:order val="5"/>
          <c:tx>
            <c:strRef>
              <c:f>'8.2'!$A$32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('8.2'!$B$32,'8.2'!$D$32,'8.2'!$F$32)</c:f>
              <c:numCache>
                <c:formatCode>#\ ##0.0</c:formatCode>
                <c:ptCount val="3"/>
                <c:pt idx="0">
                  <c:v>312837.83099999995</c:v>
                </c:pt>
                <c:pt idx="1">
                  <c:v>278905.50600000005</c:v>
                </c:pt>
                <c:pt idx="2">
                  <c:v>218550.79199999999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40-4BC3-86BF-1A83C982E45A}"/>
            </c:ext>
          </c:extLst>
        </c:ser>
        <c:ser>
          <c:idx val="6"/>
          <c:order val="6"/>
          <c:tx>
            <c:strRef>
              <c:f>'8.2'!$A$33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('8.2'!$B$33,'8.2'!$D$33,'8.2'!$F$33)</c:f>
              <c:numCache>
                <c:formatCode>#\ ##0.0</c:formatCode>
                <c:ptCount val="3"/>
                <c:pt idx="0">
                  <c:v>166932.76800000004</c:v>
                </c:pt>
                <c:pt idx="1">
                  <c:v>149272.57099999997</c:v>
                </c:pt>
                <c:pt idx="2">
                  <c:v>115699.29700000001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40-4BC3-86BF-1A83C982E45A}"/>
            </c:ext>
          </c:extLst>
        </c:ser>
        <c:ser>
          <c:idx val="7"/>
          <c:order val="7"/>
          <c:tx>
            <c:strRef>
              <c:f>'8.2'!$A$34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('8.2'!$B$34,'8.2'!$D$34,'8.2'!$F$34)</c:f>
              <c:numCache>
                <c:formatCode>#\ ##0.0</c:formatCode>
                <c:ptCount val="3"/>
                <c:pt idx="0">
                  <c:v>15931.945</c:v>
                </c:pt>
                <c:pt idx="1">
                  <c:v>13504.741</c:v>
                </c:pt>
                <c:pt idx="2">
                  <c:v>11105.43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40-4BC3-86BF-1A83C982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759872"/>
        <c:axId val="235761664"/>
      </c:barChart>
      <c:catAx>
        <c:axId val="23575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5761664"/>
        <c:crosses val="autoZero"/>
        <c:auto val="1"/>
        <c:lblAlgn val="ctr"/>
        <c:lblOffset val="100"/>
        <c:noMultiLvlLbl val="0"/>
      </c:catAx>
      <c:valAx>
        <c:axId val="235761664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5759872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1553002128805882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874699701625241E-2"/>
          <c:y val="0.24592026197143887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'8.2'!$A$38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'8.2'!$B$38</c:f>
              <c:numCache>
                <c:formatCode>0.0%</c:formatCode>
                <c:ptCount val="1"/>
                <c:pt idx="0">
                  <c:v>5.6246133363140764E-2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F-469A-B30A-EE5A1B230C15}"/>
            </c:ext>
          </c:extLst>
        </c:ser>
        <c:ser>
          <c:idx val="1"/>
          <c:order val="1"/>
          <c:tx>
            <c:strRef>
              <c:f>'8.2'!$A$39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'8.2'!$B$39</c:f>
              <c:numCache>
                <c:formatCode>0.0%</c:formatCode>
                <c:ptCount val="1"/>
                <c:pt idx="0">
                  <c:v>5.2060048313231133E-2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F-469A-B30A-EE5A1B230C15}"/>
            </c:ext>
          </c:extLst>
        </c:ser>
        <c:ser>
          <c:idx val="2"/>
          <c:order val="2"/>
          <c:tx>
            <c:strRef>
              <c:f>'8.2'!$A$40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'8.2'!$B$40</c:f>
              <c:numCache>
                <c:formatCode>0.0%</c:formatCode>
                <c:ptCount val="1"/>
                <c:pt idx="0">
                  <c:v>5.6064524216098928E-2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7F-469A-B30A-EE5A1B230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792640"/>
        <c:axId val="237547520"/>
      </c:barChart>
      <c:catAx>
        <c:axId val="23579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37547520"/>
        <c:crosses val="autoZero"/>
        <c:auto val="1"/>
        <c:lblAlgn val="ctr"/>
        <c:lblOffset val="100"/>
        <c:noMultiLvlLbl val="0"/>
      </c:catAx>
      <c:valAx>
        <c:axId val="237547520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792640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1.4071404916193386E-2"/>
          <c:y val="0.68323709536307975"/>
          <c:w val="0.55331546504569662"/>
          <c:h val="0.2509193131330318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07AB-4CA6-AAA1-96A4B03D0D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07AB-4CA6-AAA1-96A4B03D0D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07AB-4CA6-AAA1-96A4B03D0D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07AB-4CA6-AAA1-96A4B03D0DB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07AB-4CA6-AAA1-96A4B03D0DB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07AB-4CA6-AAA1-96A4B03D0DB8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07AB-4CA6-AAA1-96A4B03D0DB8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155B-4D88-8DC4-E7B4C54CBE27}"/>
              </c:ext>
            </c:extLst>
          </c:dPt>
          <c:cat>
            <c:numRef>
              <c:f>'8.2'!$O$27:$O$34</c:f>
              <c:numCache>
                <c:formatCode>#\ ##0.0</c:formatCode>
                <c:ptCount val="8"/>
              </c:numCache>
            </c:numRef>
          </c:cat>
          <c:val>
            <c:numRef>
              <c:f>'8.2'!$J$27:$J$34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155B-4D88-8DC4-E7B4C54CB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55E-4FBD-9696-50200E1DB18A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55E-4FBD-9696-50200E1DB18A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55E-4FBD-9696-50200E1DB18A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55E-4FBD-9696-50200E1DB18A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55E-4FBD-9696-50200E1DB18A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55E-4FBD-9696-50200E1DB18A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55E-4FBD-9696-50200E1DB18A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55E-4FBD-9696-50200E1DB18A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D55E-4FBD-9696-50200E1DB18A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D55E-4FBD-9696-50200E1DB18A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D55E-4FBD-9696-50200E1DB18A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D55E-4FBD-9696-50200E1DB18A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D55E-4FBD-9696-50200E1DB18A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D55E-4FBD-9696-50200E1DB18A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D55E-4FBD-9696-50200E1DB18A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D55E-4FBD-9696-50200E1DB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podle paliv (GJ)</a:t>
            </a:r>
          </a:p>
        </c:rich>
      </c:tx>
      <c:layout>
        <c:manualLayout>
          <c:xMode val="edge"/>
          <c:yMode val="edge"/>
          <c:x val="1.1007654639433821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282066569355072"/>
          <c:y val="0.21212121212121213"/>
          <c:w val="0.79888516546397759"/>
          <c:h val="0.597575757575757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'8.2'!$A$10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('8.2'!$B$10,'8.2'!$D$10,'8.2'!$F$10)</c:f>
              <c:numCache>
                <c:formatCode>#\ ##0.0</c:formatCode>
                <c:ptCount val="3"/>
                <c:pt idx="0">
                  <c:v>243365.36299999998</c:v>
                </c:pt>
                <c:pt idx="1">
                  <c:v>234234.361</c:v>
                </c:pt>
                <c:pt idx="2">
                  <c:v>192828.78000000003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C-4155-BD8C-161C194FEB34}"/>
            </c:ext>
          </c:extLst>
        </c:ser>
        <c:ser>
          <c:idx val="1"/>
          <c:order val="1"/>
          <c:tx>
            <c:strRef>
              <c:f>'8.2'!$A$11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('8.2'!$B$11,'8.2'!$D$11,'8.2'!$F$11)</c:f>
              <c:numCache>
                <c:formatCode>#\ ##0.0</c:formatCode>
                <c:ptCount val="3"/>
                <c:pt idx="0">
                  <c:v>9904.5870000000014</c:v>
                </c:pt>
                <c:pt idx="1">
                  <c:v>9187.3920000000016</c:v>
                </c:pt>
                <c:pt idx="2">
                  <c:v>8662.7849999999999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DC-4155-BD8C-161C194FEB34}"/>
            </c:ext>
          </c:extLst>
        </c:ser>
        <c:ser>
          <c:idx val="2"/>
          <c:order val="2"/>
          <c:tx>
            <c:strRef>
              <c:f>'8.2'!$A$12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('8.2'!$B$12,'8.2'!$D$12,'8.2'!$F$12)</c:f>
              <c:numCache>
                <c:formatCode>#\ ##0.0</c:formatCode>
                <c:ptCount val="3"/>
                <c:pt idx="0">
                  <c:v>7284.9080000000004</c:v>
                </c:pt>
                <c:pt idx="1">
                  <c:v>0</c:v>
                </c:pt>
                <c:pt idx="2">
                  <c:v>5720.8969999999999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DC-4155-BD8C-161C194FEB34}"/>
            </c:ext>
          </c:extLst>
        </c:ser>
        <c:ser>
          <c:idx val="3"/>
          <c:order val="3"/>
          <c:tx>
            <c:strRef>
              <c:f>'8.2'!$A$13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('8.2'!$B$13,'8.2'!$D$13,'8.2'!$F$13)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DC-4155-BD8C-161C194FEB34}"/>
            </c:ext>
          </c:extLst>
        </c:ser>
        <c:ser>
          <c:idx val="4"/>
          <c:order val="4"/>
          <c:tx>
            <c:strRef>
              <c:f>'8.2'!$A$14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('8.2'!$B$14,'8.2'!$D$14,'8.2'!$F$14)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DC-4155-BD8C-161C194FEB34}"/>
            </c:ext>
          </c:extLst>
        </c:ser>
        <c:ser>
          <c:idx val="5"/>
          <c:order val="5"/>
          <c:tx>
            <c:strRef>
              <c:f>'8.2'!$A$15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('8.2'!$B$15,'8.2'!$D$15,'8.2'!$F$15)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DC-4155-BD8C-161C194FEB34}"/>
            </c:ext>
          </c:extLst>
        </c:ser>
        <c:ser>
          <c:idx val="6"/>
          <c:order val="6"/>
          <c:tx>
            <c:strRef>
              <c:f>'8.2'!$A$16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('8.2'!$B$16,'8.2'!$D$16,'8.2'!$F$16)</c:f>
              <c:numCache>
                <c:formatCode>#\ ##0.0</c:formatCode>
                <c:ptCount val="3"/>
                <c:pt idx="0">
                  <c:v>140296.12599999999</c:v>
                </c:pt>
                <c:pt idx="1">
                  <c:v>109988.827</c:v>
                </c:pt>
                <c:pt idx="2">
                  <c:v>105885.75999999999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DC-4155-BD8C-161C194FEB34}"/>
            </c:ext>
          </c:extLst>
        </c:ser>
        <c:ser>
          <c:idx val="7"/>
          <c:order val="7"/>
          <c:tx>
            <c:strRef>
              <c:f>'8.2'!$A$17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('8.2'!$B$17,'8.2'!$D$17,'8.2'!$F$17)</c:f>
              <c:numCache>
                <c:formatCode>#\ ##0.0</c:formatCode>
                <c:ptCount val="3"/>
                <c:pt idx="0">
                  <c:v>159356.26</c:v>
                </c:pt>
                <c:pt idx="1">
                  <c:v>146054.51</c:v>
                </c:pt>
                <c:pt idx="2">
                  <c:v>82424.3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1DC-4155-BD8C-161C194FEB34}"/>
            </c:ext>
          </c:extLst>
        </c:ser>
        <c:ser>
          <c:idx val="8"/>
          <c:order val="8"/>
          <c:tx>
            <c:strRef>
              <c:f>'8.2'!$A$18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('8.2'!$B$18,'8.2'!$D$18,'8.2'!$F$18)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DC-4155-BD8C-161C194FEB34}"/>
            </c:ext>
          </c:extLst>
        </c:ser>
        <c:ser>
          <c:idx val="9"/>
          <c:order val="9"/>
          <c:tx>
            <c:strRef>
              <c:f>'8.2'!$A$19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('8.2'!$B$19,'8.2'!$D$19,'8.2'!$F$19)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DC-4155-BD8C-161C194FEB34}"/>
            </c:ext>
          </c:extLst>
        </c:ser>
        <c:ser>
          <c:idx val="10"/>
          <c:order val="10"/>
          <c:tx>
            <c:strRef>
              <c:f>'8.2'!$A$20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('8.2'!$B$20,'8.2'!$D$20,'8.2'!$F$20)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DC-4155-BD8C-161C194FEB34}"/>
            </c:ext>
          </c:extLst>
        </c:ser>
        <c:ser>
          <c:idx val="11"/>
          <c:order val="11"/>
          <c:tx>
            <c:strRef>
              <c:f>'8.2'!$A$21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('8.2'!$B$21,'8.2'!$D$21,'8.2'!$F$21)</c:f>
              <c:numCache>
                <c:formatCode>#\ ##0.0</c:formatCode>
                <c:ptCount val="3"/>
                <c:pt idx="0">
                  <c:v>1098.461</c:v>
                </c:pt>
                <c:pt idx="1">
                  <c:v>879.44399999999996</c:v>
                </c:pt>
                <c:pt idx="2">
                  <c:v>912.09799999999996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1DC-4155-BD8C-161C194FEB34}"/>
            </c:ext>
          </c:extLst>
        </c:ser>
        <c:ser>
          <c:idx val="12"/>
          <c:order val="12"/>
          <c:tx>
            <c:strRef>
              <c:f>'8.2'!$A$22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('8.2'!$B$22,'8.2'!$D$22,'8.2'!$F$22)</c:f>
              <c:numCache>
                <c:formatCode>#\ ##0.0</c:formatCode>
                <c:ptCount val="3"/>
                <c:pt idx="0">
                  <c:v>97.988</c:v>
                </c:pt>
                <c:pt idx="1">
                  <c:v>91.024000000000001</c:v>
                </c:pt>
                <c:pt idx="2">
                  <c:v>82.210999999999999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DC-4155-BD8C-161C194FEB34}"/>
            </c:ext>
          </c:extLst>
        </c:ser>
        <c:ser>
          <c:idx val="13"/>
          <c:order val="13"/>
          <c:tx>
            <c:strRef>
              <c:f>'8.2'!$A$23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('8.2'!$B$23,'8.2'!$D$23,'8.2'!$F$23)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1DC-4155-BD8C-161C194FEB34}"/>
            </c:ext>
          </c:extLst>
        </c:ser>
        <c:ser>
          <c:idx val="14"/>
          <c:order val="14"/>
          <c:tx>
            <c:strRef>
              <c:f>'8.2'!$A$24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('8.2'!$B$24,'8.2'!$D$24,'8.2'!$F$24)</c:f>
              <c:numCache>
                <c:formatCode>#\ ##0.0</c:formatCode>
                <c:ptCount val="3"/>
                <c:pt idx="0">
                  <c:v>2744.9629999999997</c:v>
                </c:pt>
                <c:pt idx="1">
                  <c:v>3271.46</c:v>
                </c:pt>
                <c:pt idx="2">
                  <c:v>3853.7980000000002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1DC-4155-BD8C-161C194FEB34}"/>
            </c:ext>
          </c:extLst>
        </c:ser>
        <c:ser>
          <c:idx val="15"/>
          <c:order val="15"/>
          <c:tx>
            <c:strRef>
              <c:f>'8.2'!$A$25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strRef>
              <c:f>'8.2'!$C$38:$E$38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('8.2'!$B$25,'8.2'!$D$25,'8.2'!$F$25)</c:f>
              <c:numCache>
                <c:formatCode>#\ ##0.0</c:formatCode>
                <c:ptCount val="3"/>
                <c:pt idx="0">
                  <c:v>76455.358999999997</c:v>
                </c:pt>
                <c:pt idx="1">
                  <c:v>69079.394</c:v>
                </c:pt>
                <c:pt idx="2">
                  <c:v>56305.766000000003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1DC-4155-BD8C-161C194FE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7528576"/>
        <c:axId val="237530112"/>
      </c:barChart>
      <c:catAx>
        <c:axId val="2375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7530112"/>
        <c:crosses val="autoZero"/>
        <c:auto val="1"/>
        <c:lblAlgn val="ctr"/>
        <c:lblOffset val="100"/>
        <c:noMultiLvlLbl val="0"/>
      </c:catAx>
      <c:valAx>
        <c:axId val="237530112"/>
        <c:scaling>
          <c:orientation val="minMax"/>
          <c:max val="7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7528576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86C6-41AE-A3FE-BEAD1A7565F0}"/>
              </c:ext>
            </c:extLst>
          </c:dPt>
          <c:cat>
            <c:numRef>
              <c:f>'14.2'!$J$19:$J$26</c:f>
              <c:numCache>
                <c:formatCode>General</c:formatCode>
                <c:ptCount val="8"/>
              </c:numCache>
            </c:numRef>
          </c:cat>
          <c:val>
            <c:numRef>
              <c:f>'14.2'!$K$19:$K$26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86C6-41AE-A3FE-BEAD1A756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'14.2'!$H$19:$H$22</c:f>
              <c:numCache>
                <c:formatCode>0.0</c:formatCode>
                <c:ptCount val="4"/>
              </c:numCache>
            </c:numRef>
          </c:cat>
          <c:val>
            <c:numRef>
              <c:f>'14.2'!$I$19:$I$22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E40A-450D-9AA7-B0C71B71C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951616"/>
        <c:axId val="237953408"/>
      </c:barChart>
      <c:catAx>
        <c:axId val="237951616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7953408"/>
        <c:crosses val="autoZero"/>
        <c:auto val="1"/>
        <c:lblAlgn val="ctr"/>
        <c:lblOffset val="100"/>
        <c:noMultiLvlLbl val="0"/>
      </c:catAx>
      <c:valAx>
        <c:axId val="2379534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9516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'14.2'!$H$31:$H$38</c:f>
              <c:numCache>
                <c:formatCode>General</c:formatCode>
                <c:ptCount val="8"/>
              </c:numCache>
            </c:numRef>
          </c:cat>
          <c:val>
            <c:numRef>
              <c:f>'14.2'!$I$31:$I$38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041-4E2A-B2DA-BC2D9EF31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982080"/>
        <c:axId val="237983616"/>
      </c:barChart>
      <c:catAx>
        <c:axId val="237982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7983616"/>
        <c:crosses val="autoZero"/>
        <c:auto val="1"/>
        <c:lblAlgn val="ctr"/>
        <c:lblOffset val="100"/>
        <c:noMultiLvlLbl val="0"/>
      </c:catAx>
      <c:valAx>
        <c:axId val="2379836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98208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'14.2'!$J$31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BF63-4CB6-B87C-D59736B3174C}"/>
            </c:ext>
          </c:extLst>
        </c:ser>
        <c:ser>
          <c:idx val="1"/>
          <c:order val="1"/>
          <c:tx>
            <c:strRef>
              <c:f>'14.2'!$J$32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BF63-4CB6-B87C-D59736B3174C}"/>
            </c:ext>
          </c:extLst>
        </c:ser>
        <c:ser>
          <c:idx val="2"/>
          <c:order val="2"/>
          <c:tx>
            <c:strRef>
              <c:f>'14.2'!$J$33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BF63-4CB6-B87C-D59736B3174C}"/>
            </c:ext>
          </c:extLst>
        </c:ser>
        <c:ser>
          <c:idx val="3"/>
          <c:order val="3"/>
          <c:tx>
            <c:strRef>
              <c:f>'14.2'!$J$34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BF63-4CB6-B87C-D59736B3174C}"/>
            </c:ext>
          </c:extLst>
        </c:ser>
        <c:ser>
          <c:idx val="4"/>
          <c:order val="4"/>
          <c:tx>
            <c:strRef>
              <c:f>'14.2'!$J$35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BF63-4CB6-B87C-D59736B3174C}"/>
            </c:ext>
          </c:extLst>
        </c:ser>
        <c:ser>
          <c:idx val="5"/>
          <c:order val="5"/>
          <c:tx>
            <c:strRef>
              <c:f>'14.2'!$J$36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BF63-4CB6-B87C-D59736B3174C}"/>
            </c:ext>
          </c:extLst>
        </c:ser>
        <c:ser>
          <c:idx val="6"/>
          <c:order val="6"/>
          <c:tx>
            <c:strRef>
              <c:f>'14.2'!$J$37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BF63-4CB6-B87C-D59736B3174C}"/>
            </c:ext>
          </c:extLst>
        </c:ser>
        <c:ser>
          <c:idx val="7"/>
          <c:order val="7"/>
          <c:tx>
            <c:strRef>
              <c:f>'14.2'!$J$38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BF63-4CB6-B87C-D59736B31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024960"/>
        <c:axId val="239357952"/>
      </c:barChart>
      <c:catAx>
        <c:axId val="23802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357952"/>
        <c:crosses val="autoZero"/>
        <c:auto val="1"/>
        <c:lblAlgn val="ctr"/>
        <c:lblOffset val="100"/>
        <c:noMultiLvlLbl val="0"/>
      </c:catAx>
      <c:valAx>
        <c:axId val="239357952"/>
        <c:scaling>
          <c:orientation val="minMax"/>
          <c:max val="1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8024960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paliv na výrobě tepla brutto</a:t>
            </a:r>
          </a:p>
        </c:rich>
      </c:tx>
      <c:layout>
        <c:manualLayout>
          <c:xMode val="edge"/>
          <c:yMode val="edge"/>
          <c:x val="2.4144810606041896E-3"/>
          <c:y val="1.63993020870242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01905319802483"/>
          <c:y val="0.11730394890440396"/>
          <c:w val="0.76550208681263932"/>
          <c:h val="0.845620359401977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1-2D58-41CF-B8C3-A7EEB731B5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2D58-41CF-B8C3-A7EEB731B5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2D58-41CF-B8C3-A7EEB731B5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A-D1CC-4EE3-AE6B-71BF6A6E80D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B-D1CC-4EE3-AE6B-71BF6A6E80D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C-D1CC-4EE3-AE6B-71BF6A6E80D7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2D58-41CF-B8C3-A7EEB731B536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D-D1CC-4EE3-AE6B-71BF6A6E80D7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E-D1CC-4EE3-AE6B-71BF6A6E80D7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0A-546B-4CF4-BA66-24C6A2768B6A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0F-D1CC-4EE3-AE6B-71BF6A6E80D7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0B-546B-4CF4-BA66-24C6A2768B6A}"/>
              </c:ext>
            </c:extLst>
          </c:dPt>
          <c:dPt>
            <c:idx val="12"/>
            <c:bubble3D val="0"/>
            <c:spPr>
              <a:pattFill prst="ltUpDiag">
                <a:fgClr>
                  <a:schemeClr val="tx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C-546B-4CF4-BA66-24C6A2768B6A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0-D1CC-4EE3-AE6B-71BF6A6E80D7}"/>
              </c:ext>
            </c:extLst>
          </c:dPt>
          <c:dPt>
            <c:idx val="14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1-D1CC-4EE3-AE6B-71BF6A6E80D7}"/>
              </c:ext>
            </c:extLst>
          </c:dPt>
          <c:dPt>
            <c:idx val="15"/>
            <c:bubble3D val="0"/>
            <c:spPr>
              <a:pattFill prst="ltUpDiag">
                <a:fgClr>
                  <a:schemeClr val="accent6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2D58-41CF-B8C3-A7EEB731B536}"/>
              </c:ext>
            </c:extLst>
          </c:dPt>
          <c:dLbls>
            <c:dLbl>
              <c:idx val="2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D58-41CF-B8C3-A7EEB731B53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CC-4EE3-AE6B-71BF6A6E80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CC-4EE3-AE6B-71BF6A6E80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CC-4EE3-AE6B-71BF6A6E80D7}"/>
                </c:ext>
              </c:extLst>
            </c:dLbl>
            <c:dLbl>
              <c:idx val="6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2D58-41CF-B8C3-A7EEB731B536}"/>
                </c:ext>
              </c:extLst>
            </c:dLbl>
            <c:dLbl>
              <c:idx val="7"/>
              <c:layout>
                <c:manualLayout>
                  <c:x val="-0.11665782375911866"/>
                  <c:y val="0.14133018075290149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CC-4EE3-AE6B-71BF6A6E80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CC-4EE3-AE6B-71BF6A6E80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CC-4EE3-AE6B-71BF6A6E80D7}"/>
                </c:ext>
              </c:extLst>
            </c:dLbl>
            <c:dLbl>
              <c:idx val="12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546B-4CF4-BA66-24C6A2768B6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CC-4EE3-AE6B-71BF6A6E80D7}"/>
                </c:ext>
              </c:extLst>
            </c:dLbl>
            <c:dLbl>
              <c:idx val="14"/>
              <c:layout>
                <c:manualLayout>
                  <c:x val="-0.16797069543132448"/>
                  <c:y val="-3.2195281538816144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CC-4EE3-AE6B-71BF6A6E80D7}"/>
                </c:ext>
              </c:extLst>
            </c:dLbl>
            <c:dLbl>
              <c:idx val="15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2D58-41CF-B8C3-A7EEB731B53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'4.1'!$A$25:$A$40</c:f>
              <c:strCache>
                <c:ptCount val="16"/>
                <c:pt idx="0">
                  <c:v>Biomasa</c:v>
                </c:pt>
                <c:pt idx="1">
                  <c:v>Bioplyn</c:v>
                </c:pt>
                <c:pt idx="2">
                  <c:v>Černé uhlí</c:v>
                </c:pt>
                <c:pt idx="3">
                  <c:v>Elektrická energie</c:v>
                </c:pt>
                <c:pt idx="4">
                  <c:v>Energie prostředí (tepelné čerpadlo)</c:v>
                </c:pt>
                <c:pt idx="5">
                  <c:v>Energie Slunce (solární kolektor)</c:v>
                </c:pt>
                <c:pt idx="6">
                  <c:v>Hnědé uhlí</c:v>
                </c:pt>
                <c:pt idx="7">
                  <c:v>Jaderné palivo</c:v>
                </c:pt>
                <c:pt idx="8">
                  <c:v>Koks</c:v>
                </c:pt>
                <c:pt idx="9">
                  <c:v>Odpadní teplo</c:v>
                </c:pt>
                <c:pt idx="10">
                  <c:v>Ostatní kapalná paliva</c:v>
                </c:pt>
                <c:pt idx="11">
                  <c:v>Ostatní pevná paliva</c:v>
                </c:pt>
                <c:pt idx="12">
                  <c:v>Ostatní plyny</c:v>
                </c:pt>
                <c:pt idx="13">
                  <c:v>Ostatní</c:v>
                </c:pt>
                <c:pt idx="14">
                  <c:v>Topné oleje</c:v>
                </c:pt>
                <c:pt idx="15">
                  <c:v>Zemní plyn</c:v>
                </c:pt>
              </c:strCache>
            </c:strRef>
          </c:cat>
          <c:val>
            <c:numRef>
              <c:f>'4.1'!$B$25:$B$40</c:f>
              <c:numCache>
                <c:formatCode>#\ ##0.0</c:formatCode>
                <c:ptCount val="16"/>
                <c:pt idx="0">
                  <c:v>8451.2869229999997</c:v>
                </c:pt>
                <c:pt idx="1">
                  <c:v>1180.034478</c:v>
                </c:pt>
                <c:pt idx="2">
                  <c:v>3104.3813259999997</c:v>
                </c:pt>
                <c:pt idx="3">
                  <c:v>24.556276</c:v>
                </c:pt>
                <c:pt idx="4">
                  <c:v>9.5104670000000002</c:v>
                </c:pt>
                <c:pt idx="5">
                  <c:v>0.30807300000000004</c:v>
                </c:pt>
                <c:pt idx="6">
                  <c:v>17873.102347</c:v>
                </c:pt>
                <c:pt idx="7">
                  <c:v>707.85699999999997</c:v>
                </c:pt>
                <c:pt idx="8">
                  <c:v>0</c:v>
                </c:pt>
                <c:pt idx="9">
                  <c:v>1793.3691439999998</c:v>
                </c:pt>
                <c:pt idx="10">
                  <c:v>7.8418220000000005</c:v>
                </c:pt>
                <c:pt idx="11">
                  <c:v>1424.742041</c:v>
                </c:pt>
                <c:pt idx="12">
                  <c:v>1643.4209499999999</c:v>
                </c:pt>
                <c:pt idx="13">
                  <c:v>5.04E-2</c:v>
                </c:pt>
                <c:pt idx="14">
                  <c:v>93.240797000000015</c:v>
                </c:pt>
                <c:pt idx="15">
                  <c:v>11115.702825999997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58-41CF-B8C3-A7EEB731B53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'14.2'!$L$19:$L$26</c:f>
              <c:numCache>
                <c:formatCode>General</c:formatCode>
                <c:ptCount val="8"/>
              </c:numCache>
            </c:numRef>
          </c:cat>
          <c:val>
            <c:numRef>
              <c:f>'14.2'!$M$19:$M$26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1AB-41B7-ABDD-8E7EC0EC0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387392"/>
        <c:axId val="239388928"/>
      </c:barChart>
      <c:catAx>
        <c:axId val="239387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388928"/>
        <c:crosses val="autoZero"/>
        <c:auto val="1"/>
        <c:lblAlgn val="ctr"/>
        <c:lblOffset val="100"/>
        <c:noMultiLvlLbl val="0"/>
      </c:catAx>
      <c:valAx>
        <c:axId val="239388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3873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064F-4F63-8439-5189DA88F5C3}"/>
              </c:ext>
            </c:extLst>
          </c:dPt>
          <c:cat>
            <c:numRef>
              <c:f>'14.3'!$J$19:$J$26</c:f>
              <c:numCache>
                <c:formatCode>General</c:formatCode>
                <c:ptCount val="8"/>
              </c:numCache>
            </c:numRef>
          </c:cat>
          <c:val>
            <c:numRef>
              <c:f>'14.3'!$K$19:$K$26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064F-4F63-8439-5189DA88F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'14.3'!$H$19:$H$22</c:f>
              <c:numCache>
                <c:formatCode>0.0</c:formatCode>
                <c:ptCount val="4"/>
              </c:numCache>
            </c:numRef>
          </c:cat>
          <c:val>
            <c:numRef>
              <c:f>'14.3'!$I$19:$I$22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8C6E-4C87-B0B1-18623D096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731200"/>
        <c:axId val="237745280"/>
      </c:barChart>
      <c:catAx>
        <c:axId val="237731200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7745280"/>
        <c:crosses val="autoZero"/>
        <c:auto val="1"/>
        <c:lblAlgn val="ctr"/>
        <c:lblOffset val="100"/>
        <c:noMultiLvlLbl val="0"/>
      </c:catAx>
      <c:valAx>
        <c:axId val="23774528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73120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'14.3'!$H$31:$H$38</c:f>
              <c:numCache>
                <c:formatCode>General</c:formatCode>
                <c:ptCount val="8"/>
              </c:numCache>
            </c:numRef>
          </c:cat>
          <c:val>
            <c:numRef>
              <c:f>'14.3'!$I$31:$I$38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D1A1-44DC-B712-E20257FC3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674496"/>
        <c:axId val="239676032"/>
      </c:barChart>
      <c:catAx>
        <c:axId val="239674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676032"/>
        <c:crosses val="autoZero"/>
        <c:auto val="1"/>
        <c:lblAlgn val="ctr"/>
        <c:lblOffset val="100"/>
        <c:noMultiLvlLbl val="0"/>
      </c:catAx>
      <c:valAx>
        <c:axId val="23967603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67449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'14.3'!$J$31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5E00-4FCE-A12A-4B4C1DFBFB4B}"/>
            </c:ext>
          </c:extLst>
        </c:ser>
        <c:ser>
          <c:idx val="1"/>
          <c:order val="1"/>
          <c:tx>
            <c:strRef>
              <c:f>'14.3'!$J$32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5E00-4FCE-A12A-4B4C1DFBFB4B}"/>
            </c:ext>
          </c:extLst>
        </c:ser>
        <c:ser>
          <c:idx val="2"/>
          <c:order val="2"/>
          <c:tx>
            <c:strRef>
              <c:f>'14.3'!$J$33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5E00-4FCE-A12A-4B4C1DFBFB4B}"/>
            </c:ext>
          </c:extLst>
        </c:ser>
        <c:ser>
          <c:idx val="3"/>
          <c:order val="3"/>
          <c:tx>
            <c:strRef>
              <c:f>'14.3'!$J$34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5E00-4FCE-A12A-4B4C1DFBFB4B}"/>
            </c:ext>
          </c:extLst>
        </c:ser>
        <c:ser>
          <c:idx val="4"/>
          <c:order val="4"/>
          <c:tx>
            <c:strRef>
              <c:f>'14.3'!$J$35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5E00-4FCE-A12A-4B4C1DFBFB4B}"/>
            </c:ext>
          </c:extLst>
        </c:ser>
        <c:ser>
          <c:idx val="5"/>
          <c:order val="5"/>
          <c:tx>
            <c:strRef>
              <c:f>'14.3'!$J$36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5E00-4FCE-A12A-4B4C1DFBFB4B}"/>
            </c:ext>
          </c:extLst>
        </c:ser>
        <c:ser>
          <c:idx val="6"/>
          <c:order val="6"/>
          <c:tx>
            <c:strRef>
              <c:f>'14.3'!$J$37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5E00-4FCE-A12A-4B4C1DFBFB4B}"/>
            </c:ext>
          </c:extLst>
        </c:ser>
        <c:ser>
          <c:idx val="7"/>
          <c:order val="7"/>
          <c:tx>
            <c:strRef>
              <c:f>'14.3'!$J$38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5E00-4FCE-A12A-4B4C1DFBF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9725568"/>
        <c:axId val="239731456"/>
      </c:barChart>
      <c:catAx>
        <c:axId val="23972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731456"/>
        <c:crosses val="autoZero"/>
        <c:auto val="1"/>
        <c:lblAlgn val="ctr"/>
        <c:lblOffset val="100"/>
        <c:noMultiLvlLbl val="0"/>
      </c:catAx>
      <c:valAx>
        <c:axId val="23973145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72556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'14.3'!$L$19:$L$26</c:f>
              <c:numCache>
                <c:formatCode>General</c:formatCode>
                <c:ptCount val="8"/>
              </c:numCache>
            </c:numRef>
          </c:cat>
          <c:val>
            <c:numRef>
              <c:f>'14.3'!$M$19:$M$26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4C11-4650-B0ED-83934329E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769088"/>
        <c:axId val="239770624"/>
      </c:barChart>
      <c:catAx>
        <c:axId val="239769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770624"/>
        <c:crosses val="autoZero"/>
        <c:auto val="1"/>
        <c:lblAlgn val="ctr"/>
        <c:lblOffset val="100"/>
        <c:noMultiLvlLbl val="0"/>
      </c:catAx>
      <c:valAx>
        <c:axId val="2397706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7690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AFD1-42E3-A09A-2EB65BD5C696}"/>
              </c:ext>
            </c:extLst>
          </c:dPt>
          <c:cat>
            <c:numRef>
              <c:f>'14.4'!$J$19:$J$26</c:f>
              <c:numCache>
                <c:formatCode>General</c:formatCode>
                <c:ptCount val="8"/>
              </c:numCache>
            </c:numRef>
          </c:cat>
          <c:val>
            <c:numRef>
              <c:f>'14.4'!$K$19:$K$26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AFD1-42E3-A09A-2EB65BD5C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'14.4'!$H$19:$H$22</c:f>
              <c:numCache>
                <c:formatCode>0.0</c:formatCode>
                <c:ptCount val="4"/>
              </c:numCache>
            </c:numRef>
          </c:cat>
          <c:val>
            <c:numRef>
              <c:f>'14.4'!$I$19:$I$22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9D38-4C24-8E59-BCB61900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521152"/>
        <c:axId val="239535232"/>
      </c:barChart>
      <c:catAx>
        <c:axId val="239521152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535232"/>
        <c:crosses val="autoZero"/>
        <c:auto val="1"/>
        <c:lblAlgn val="ctr"/>
        <c:lblOffset val="100"/>
        <c:noMultiLvlLbl val="0"/>
      </c:catAx>
      <c:valAx>
        <c:axId val="2395352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52115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'14.4'!$H$31:$H$38</c:f>
              <c:numCache>
                <c:formatCode>General</c:formatCode>
                <c:ptCount val="8"/>
              </c:numCache>
            </c:numRef>
          </c:cat>
          <c:val>
            <c:numRef>
              <c:f>'14.4'!$I$31:$I$38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6E11-4256-AABF-09B2A4805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551616"/>
        <c:axId val="239553152"/>
      </c:barChart>
      <c:catAx>
        <c:axId val="23955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553152"/>
        <c:crosses val="autoZero"/>
        <c:auto val="1"/>
        <c:lblAlgn val="ctr"/>
        <c:lblOffset val="100"/>
        <c:noMultiLvlLbl val="0"/>
      </c:catAx>
      <c:valAx>
        <c:axId val="2395531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5516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'14.4'!$J$31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ED0F-482C-A2BD-14FF18E13774}"/>
            </c:ext>
          </c:extLst>
        </c:ser>
        <c:ser>
          <c:idx val="1"/>
          <c:order val="1"/>
          <c:tx>
            <c:strRef>
              <c:f>'14.4'!$J$32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ED0F-482C-A2BD-14FF18E13774}"/>
            </c:ext>
          </c:extLst>
        </c:ser>
        <c:ser>
          <c:idx val="2"/>
          <c:order val="2"/>
          <c:tx>
            <c:strRef>
              <c:f>'14.4'!$J$33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ED0F-482C-A2BD-14FF18E13774}"/>
            </c:ext>
          </c:extLst>
        </c:ser>
        <c:ser>
          <c:idx val="3"/>
          <c:order val="3"/>
          <c:tx>
            <c:strRef>
              <c:f>'14.4'!$J$34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ED0F-482C-A2BD-14FF18E13774}"/>
            </c:ext>
          </c:extLst>
        </c:ser>
        <c:ser>
          <c:idx val="4"/>
          <c:order val="4"/>
          <c:tx>
            <c:strRef>
              <c:f>'14.4'!$J$35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ED0F-482C-A2BD-14FF18E13774}"/>
            </c:ext>
          </c:extLst>
        </c:ser>
        <c:ser>
          <c:idx val="5"/>
          <c:order val="5"/>
          <c:tx>
            <c:strRef>
              <c:f>'14.4'!$J$36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ED0F-482C-A2BD-14FF18E13774}"/>
            </c:ext>
          </c:extLst>
        </c:ser>
        <c:ser>
          <c:idx val="6"/>
          <c:order val="6"/>
          <c:tx>
            <c:strRef>
              <c:f>'14.4'!$J$37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ED0F-482C-A2BD-14FF18E13774}"/>
            </c:ext>
          </c:extLst>
        </c:ser>
        <c:ser>
          <c:idx val="7"/>
          <c:order val="7"/>
          <c:tx>
            <c:strRef>
              <c:f>'14.4'!$J$38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ED0F-482C-A2BD-14FF18E13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9619072"/>
        <c:axId val="239629056"/>
      </c:barChart>
      <c:catAx>
        <c:axId val="23961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629056"/>
        <c:crosses val="autoZero"/>
        <c:auto val="1"/>
        <c:lblAlgn val="ctr"/>
        <c:lblOffset val="100"/>
        <c:noMultiLvlLbl val="0"/>
      </c:catAx>
      <c:valAx>
        <c:axId val="23962905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61907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Podíl </a:t>
            </a:r>
            <a:r>
              <a:rPr lang="cs-CZ" sz="1000">
                <a:solidFill>
                  <a:schemeClr val="tx2"/>
                </a:solidFill>
              </a:rPr>
              <a:t>krajů ČR na výrobě tepla brutto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8182001342337658E-2"/>
          <c:y val="6.328212203728262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36-8D3F-49FF-99F5-84FA02CAA93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35-8D3F-49FF-99F5-84FA02CAA93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34-8D3F-49FF-99F5-84FA02CAA93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33-8D3F-49FF-99F5-84FA02CAA93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32-8D3F-49FF-99F5-84FA02CAA93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0-70AB-453B-9F1F-CDB317E7DB5E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31-8D3F-49FF-99F5-84FA02CAA93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70AB-453B-9F1F-CDB317E7DB5E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2-A88C-417D-8E14-13190C6E193A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30-8D3F-49FF-99F5-84FA02CAA939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2F-8D3F-49FF-99F5-84FA02CAA939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2E-8D3F-49FF-99F5-84FA02CAA939}"/>
              </c:ext>
            </c:extLst>
          </c:dPt>
          <c:dPt>
            <c:idx val="12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D-8D3F-49FF-99F5-84FA02CAA939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C-8D3F-49FF-99F5-84FA02CAA939}"/>
              </c:ext>
            </c:extLst>
          </c:dPt>
          <c:dLbls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A88C-417D-8E14-13190C6E193A}"/>
                </c:ext>
              </c:extLst>
            </c:dLbl>
            <c:dLbl>
              <c:idx val="12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2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2D-8D3F-49FF-99F5-84FA02CAA939}"/>
                </c:ext>
              </c:extLst>
            </c:dLbl>
            <c:dLbl>
              <c:idx val="13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2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2C-8D3F-49FF-99F5-84FA02CAA939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'4.2'!$A$22:$A$35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'4.2'!$B$22:$B$35</c:f>
              <c:numCache>
                <c:formatCode>#\ ##0.0</c:formatCode>
                <c:ptCount val="14"/>
                <c:pt idx="0">
                  <c:v>1878.6338040000001</c:v>
                </c:pt>
                <c:pt idx="1">
                  <c:v>2469.1771090000007</c:v>
                </c:pt>
                <c:pt idx="2">
                  <c:v>2697.975829999999</c:v>
                </c:pt>
                <c:pt idx="3">
                  <c:v>2075.0429710000003</c:v>
                </c:pt>
                <c:pt idx="4">
                  <c:v>1280.9438950000006</c:v>
                </c:pt>
                <c:pt idx="5">
                  <c:v>1432.0044770000002</c:v>
                </c:pt>
                <c:pt idx="6">
                  <c:v>837.17480699999987</c:v>
                </c:pt>
                <c:pt idx="7">
                  <c:v>7726.1458780000003</c:v>
                </c:pt>
                <c:pt idx="8">
                  <c:v>2169.5848709999996</c:v>
                </c:pt>
                <c:pt idx="9">
                  <c:v>2331.3559640000003</c:v>
                </c:pt>
                <c:pt idx="10">
                  <c:v>2158.8151999999995</c:v>
                </c:pt>
                <c:pt idx="11">
                  <c:v>8691.6343169999982</c:v>
                </c:pt>
                <c:pt idx="12">
                  <c:v>9499.7872460000035</c:v>
                </c:pt>
                <c:pt idx="13">
                  <c:v>2181.1314009999996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AB-453B-9F1F-CDB317E7DB5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'14.4'!$L$19:$L$26</c:f>
              <c:numCache>
                <c:formatCode>General</c:formatCode>
                <c:ptCount val="8"/>
              </c:numCache>
            </c:numRef>
          </c:cat>
          <c:val>
            <c:numRef>
              <c:f>'14.4'!$M$19:$M$26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2032-4E01-8319-2100C72CE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646208"/>
        <c:axId val="239647744"/>
      </c:barChart>
      <c:catAx>
        <c:axId val="239646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647744"/>
        <c:crosses val="autoZero"/>
        <c:auto val="1"/>
        <c:lblAlgn val="ctr"/>
        <c:lblOffset val="100"/>
        <c:noMultiLvlLbl val="0"/>
      </c:catAx>
      <c:valAx>
        <c:axId val="2396477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646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DD01-4341-8E84-E98C8EC07ADE}"/>
              </c:ext>
            </c:extLst>
          </c:dPt>
          <c:cat>
            <c:numRef>
              <c:f>'14.5'!$J$19:$J$26</c:f>
              <c:numCache>
                <c:formatCode>General</c:formatCode>
                <c:ptCount val="8"/>
              </c:numCache>
            </c:numRef>
          </c:cat>
          <c:val>
            <c:numRef>
              <c:f>'14.5'!$K$19:$K$26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DD01-4341-8E84-E98C8EC07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'14.5'!$H$19:$H$22</c:f>
              <c:numCache>
                <c:formatCode>0.0</c:formatCode>
                <c:ptCount val="4"/>
              </c:numCache>
            </c:numRef>
          </c:cat>
          <c:val>
            <c:numRef>
              <c:f>'14.5'!$I$19:$I$22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CC2F-4213-A774-7C0A38C65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074624"/>
        <c:axId val="226076160"/>
      </c:barChart>
      <c:catAx>
        <c:axId val="226074624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6076160"/>
        <c:crosses val="autoZero"/>
        <c:auto val="1"/>
        <c:lblAlgn val="ctr"/>
        <c:lblOffset val="100"/>
        <c:noMultiLvlLbl val="0"/>
      </c:catAx>
      <c:valAx>
        <c:axId val="2260761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607462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'14.5'!$H$31:$H$38</c:f>
              <c:numCache>
                <c:formatCode>General</c:formatCode>
                <c:ptCount val="8"/>
              </c:numCache>
            </c:numRef>
          </c:cat>
          <c:val>
            <c:numRef>
              <c:f>'14.5'!$I$31:$I$38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73DD-4BC7-8B22-ECCF7DFC7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805952"/>
        <c:axId val="239807488"/>
      </c:barChart>
      <c:catAx>
        <c:axId val="239805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807488"/>
        <c:crosses val="autoZero"/>
        <c:auto val="1"/>
        <c:lblAlgn val="ctr"/>
        <c:lblOffset val="100"/>
        <c:noMultiLvlLbl val="0"/>
      </c:catAx>
      <c:valAx>
        <c:axId val="2398074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80595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'14.5'!$J$31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2800-4D3B-A173-467E32C29FDD}"/>
            </c:ext>
          </c:extLst>
        </c:ser>
        <c:ser>
          <c:idx val="1"/>
          <c:order val="1"/>
          <c:tx>
            <c:strRef>
              <c:f>'14.5'!$J$32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2800-4D3B-A173-467E32C29FDD}"/>
            </c:ext>
          </c:extLst>
        </c:ser>
        <c:ser>
          <c:idx val="2"/>
          <c:order val="2"/>
          <c:tx>
            <c:strRef>
              <c:f>'14.5'!$J$33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2800-4D3B-A173-467E32C29FDD}"/>
            </c:ext>
          </c:extLst>
        </c:ser>
        <c:ser>
          <c:idx val="3"/>
          <c:order val="3"/>
          <c:tx>
            <c:strRef>
              <c:f>'14.5'!$J$34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2800-4D3B-A173-467E32C29FDD}"/>
            </c:ext>
          </c:extLst>
        </c:ser>
        <c:ser>
          <c:idx val="4"/>
          <c:order val="4"/>
          <c:tx>
            <c:strRef>
              <c:f>'14.5'!$J$35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2800-4D3B-A173-467E32C29FDD}"/>
            </c:ext>
          </c:extLst>
        </c:ser>
        <c:ser>
          <c:idx val="5"/>
          <c:order val="5"/>
          <c:tx>
            <c:strRef>
              <c:f>'14.5'!$J$36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2800-4D3B-A173-467E32C29FDD}"/>
            </c:ext>
          </c:extLst>
        </c:ser>
        <c:ser>
          <c:idx val="6"/>
          <c:order val="6"/>
          <c:tx>
            <c:strRef>
              <c:f>'14.5'!$J$37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2800-4D3B-A173-467E32C29FDD}"/>
            </c:ext>
          </c:extLst>
        </c:ser>
        <c:ser>
          <c:idx val="7"/>
          <c:order val="7"/>
          <c:tx>
            <c:strRef>
              <c:f>'14.5'!$J$38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2800-4D3B-A173-467E32C29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3173888"/>
        <c:axId val="273187968"/>
      </c:barChart>
      <c:catAx>
        <c:axId val="27317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187968"/>
        <c:crosses val="autoZero"/>
        <c:auto val="1"/>
        <c:lblAlgn val="ctr"/>
        <c:lblOffset val="100"/>
        <c:noMultiLvlLbl val="0"/>
      </c:catAx>
      <c:valAx>
        <c:axId val="273187968"/>
        <c:scaling>
          <c:orientation val="minMax"/>
          <c:max val="3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17388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'14.5'!$L$19:$L$26</c:f>
              <c:numCache>
                <c:formatCode>General</c:formatCode>
                <c:ptCount val="8"/>
              </c:numCache>
            </c:numRef>
          </c:cat>
          <c:val>
            <c:numRef>
              <c:f>'14.5'!$M$19:$M$26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5C21-4B22-BD3E-2E05E53F6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213312"/>
        <c:axId val="273214848"/>
      </c:barChart>
      <c:catAx>
        <c:axId val="273213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214848"/>
        <c:crosses val="autoZero"/>
        <c:auto val="1"/>
        <c:lblAlgn val="ctr"/>
        <c:lblOffset val="100"/>
        <c:noMultiLvlLbl val="0"/>
      </c:catAx>
      <c:valAx>
        <c:axId val="2732148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213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1121-47DF-A066-939F8AF5BEA4}"/>
              </c:ext>
            </c:extLst>
          </c:dPt>
          <c:cat>
            <c:numRef>
              <c:f>'14.6'!$J$19:$J$26</c:f>
              <c:numCache>
                <c:formatCode>General</c:formatCode>
                <c:ptCount val="8"/>
              </c:numCache>
            </c:numRef>
          </c:cat>
          <c:val>
            <c:numRef>
              <c:f>'14.6'!$K$19:$K$26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1121-47DF-A066-939F8AF5B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'14.6'!$H$19:$H$22</c:f>
              <c:numCache>
                <c:formatCode>0.0</c:formatCode>
                <c:ptCount val="4"/>
              </c:numCache>
            </c:numRef>
          </c:cat>
          <c:val>
            <c:numRef>
              <c:f>'14.6'!$I$19:$I$22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9049-4F71-88B4-02D8FD815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643584"/>
        <c:axId val="248645120"/>
      </c:barChart>
      <c:catAx>
        <c:axId val="248643584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48645120"/>
        <c:crosses val="autoZero"/>
        <c:auto val="1"/>
        <c:lblAlgn val="ctr"/>
        <c:lblOffset val="100"/>
        <c:noMultiLvlLbl val="0"/>
      </c:catAx>
      <c:valAx>
        <c:axId val="24864512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4864358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'14.6'!$H$31:$H$38</c:f>
              <c:numCache>
                <c:formatCode>General</c:formatCode>
                <c:ptCount val="8"/>
              </c:numCache>
            </c:numRef>
          </c:cat>
          <c:val>
            <c:numRef>
              <c:f>'14.6'!$I$31:$I$38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4A7-4652-9AA5-5FA977427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657408"/>
        <c:axId val="248658944"/>
      </c:barChart>
      <c:catAx>
        <c:axId val="248657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48658944"/>
        <c:crosses val="autoZero"/>
        <c:auto val="1"/>
        <c:lblAlgn val="ctr"/>
        <c:lblOffset val="100"/>
        <c:noMultiLvlLbl val="0"/>
      </c:catAx>
      <c:valAx>
        <c:axId val="24865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4865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'14.6'!$J$31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A14-45F6-84A2-7B3CE5193F8B}"/>
            </c:ext>
          </c:extLst>
        </c:ser>
        <c:ser>
          <c:idx val="1"/>
          <c:order val="1"/>
          <c:tx>
            <c:strRef>
              <c:f>'14.6'!$J$32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A14-45F6-84A2-7B3CE5193F8B}"/>
            </c:ext>
          </c:extLst>
        </c:ser>
        <c:ser>
          <c:idx val="2"/>
          <c:order val="2"/>
          <c:tx>
            <c:strRef>
              <c:f>'14.6'!$J$33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1A14-45F6-84A2-7B3CE5193F8B}"/>
            </c:ext>
          </c:extLst>
        </c:ser>
        <c:ser>
          <c:idx val="3"/>
          <c:order val="3"/>
          <c:tx>
            <c:strRef>
              <c:f>'14.6'!$J$34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1A14-45F6-84A2-7B3CE5193F8B}"/>
            </c:ext>
          </c:extLst>
        </c:ser>
        <c:ser>
          <c:idx val="4"/>
          <c:order val="4"/>
          <c:tx>
            <c:strRef>
              <c:f>'14.6'!$J$35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1A14-45F6-84A2-7B3CE5193F8B}"/>
            </c:ext>
          </c:extLst>
        </c:ser>
        <c:ser>
          <c:idx val="5"/>
          <c:order val="5"/>
          <c:tx>
            <c:strRef>
              <c:f>'14.6'!$J$36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1A14-45F6-84A2-7B3CE5193F8B}"/>
            </c:ext>
          </c:extLst>
        </c:ser>
        <c:ser>
          <c:idx val="6"/>
          <c:order val="6"/>
          <c:tx>
            <c:strRef>
              <c:f>'14.6'!$J$37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1A14-45F6-84A2-7B3CE5193F8B}"/>
            </c:ext>
          </c:extLst>
        </c:ser>
        <c:ser>
          <c:idx val="7"/>
          <c:order val="7"/>
          <c:tx>
            <c:strRef>
              <c:f>'14.6'!$J$38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1A14-45F6-84A2-7B3CE5193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3509760"/>
        <c:axId val="273523840"/>
      </c:barChart>
      <c:catAx>
        <c:axId val="27350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523840"/>
        <c:crosses val="autoZero"/>
        <c:auto val="1"/>
        <c:lblAlgn val="ctr"/>
        <c:lblOffset val="100"/>
        <c:noMultiLvlLbl val="0"/>
      </c:catAx>
      <c:valAx>
        <c:axId val="2735238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509760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'4.2'!$O$7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'4.2'!$P$7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BCC-4B95-985B-10F246F75AF3}"/>
            </c:ext>
          </c:extLst>
        </c:ser>
        <c:ser>
          <c:idx val="1"/>
          <c:order val="1"/>
          <c:tx>
            <c:strRef>
              <c:f>'4.2'!$O$8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'4.2'!$P$8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BCC-4B95-985B-10F246F75AF3}"/>
            </c:ext>
          </c:extLst>
        </c:ser>
        <c:ser>
          <c:idx val="2"/>
          <c:order val="2"/>
          <c:tx>
            <c:strRef>
              <c:f>'4.2'!$O$9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'4.2'!$P$9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BCC-4B95-985B-10F246F75AF3}"/>
            </c:ext>
          </c:extLst>
        </c:ser>
        <c:ser>
          <c:idx val="3"/>
          <c:order val="3"/>
          <c:tx>
            <c:strRef>
              <c:f>'4.2'!$O$10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'4.2'!$P$10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BCC-4B95-985B-10F246F75AF3}"/>
            </c:ext>
          </c:extLst>
        </c:ser>
        <c:ser>
          <c:idx val="4"/>
          <c:order val="4"/>
          <c:tx>
            <c:strRef>
              <c:f>'4.2'!$O$11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'4.2'!$P$11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BCC-4B95-985B-10F246F75AF3}"/>
            </c:ext>
          </c:extLst>
        </c:ser>
        <c:ser>
          <c:idx val="5"/>
          <c:order val="5"/>
          <c:tx>
            <c:strRef>
              <c:f>'4.2'!$O$12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BCC-4B95-985B-10F246F75AF3}"/>
            </c:ext>
          </c:extLst>
        </c:ser>
        <c:ser>
          <c:idx val="6"/>
          <c:order val="6"/>
          <c:tx>
            <c:strRef>
              <c:f>'4.2'!$O$13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BCC-4B95-985B-10F246F75AF3}"/>
            </c:ext>
          </c:extLst>
        </c:ser>
        <c:ser>
          <c:idx val="7"/>
          <c:order val="7"/>
          <c:tx>
            <c:strRef>
              <c:f>'4.2'!$O$14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'4.2'!$P$14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BCC-4B95-985B-10F246F75AF3}"/>
            </c:ext>
          </c:extLst>
        </c:ser>
        <c:ser>
          <c:idx val="8"/>
          <c:order val="8"/>
          <c:tx>
            <c:strRef>
              <c:f>'4.2'!$O$15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'4.2'!$P$15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BCC-4B95-985B-10F246F75AF3}"/>
            </c:ext>
          </c:extLst>
        </c:ser>
        <c:ser>
          <c:idx val="9"/>
          <c:order val="9"/>
          <c:tx>
            <c:strRef>
              <c:f>'4.2'!$O$16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'4.2'!$P$16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BCC-4B95-985B-10F246F75AF3}"/>
            </c:ext>
          </c:extLst>
        </c:ser>
        <c:ser>
          <c:idx val="10"/>
          <c:order val="10"/>
          <c:tx>
            <c:strRef>
              <c:f>'4.2'!$O$17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'4.2'!$P$17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BCC-4B95-985B-10F246F75AF3}"/>
            </c:ext>
          </c:extLst>
        </c:ser>
        <c:ser>
          <c:idx val="11"/>
          <c:order val="11"/>
          <c:tx>
            <c:strRef>
              <c:f>'4.2'!$O$18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'4.2'!$P$18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BCC-4B95-985B-10F246F75AF3}"/>
            </c:ext>
          </c:extLst>
        </c:ser>
        <c:ser>
          <c:idx val="12"/>
          <c:order val="12"/>
          <c:tx>
            <c:strRef>
              <c:f>'4.2'!$O$19</c:f>
              <c:strCache>
                <c:ptCount val="1"/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'4.2'!$P$19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BCC-4B95-985B-10F246F75AF3}"/>
            </c:ext>
          </c:extLst>
        </c:ser>
        <c:ser>
          <c:idx val="13"/>
          <c:order val="13"/>
          <c:tx>
            <c:strRef>
              <c:f>'4.2'!$O$20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'4.2'!$P$20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BCC-4B95-985B-10F246F75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759232"/>
        <c:axId val="225760768"/>
      </c:barChart>
      <c:catAx>
        <c:axId val="225759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5760768"/>
        <c:crosses val="autoZero"/>
        <c:auto val="1"/>
        <c:lblAlgn val="ctr"/>
        <c:lblOffset val="100"/>
        <c:noMultiLvlLbl val="0"/>
      </c:catAx>
      <c:valAx>
        <c:axId val="225760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257592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0.9828571428571428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'14.6'!$L$19:$L$26</c:f>
              <c:numCache>
                <c:formatCode>General</c:formatCode>
                <c:ptCount val="8"/>
              </c:numCache>
            </c:numRef>
          </c:cat>
          <c:val>
            <c:numRef>
              <c:f>'14.6'!$M$19:$M$26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FC-4B78-9C3C-48E068C9C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545088"/>
        <c:axId val="273546624"/>
      </c:barChart>
      <c:catAx>
        <c:axId val="273545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546624"/>
        <c:crosses val="autoZero"/>
        <c:auto val="1"/>
        <c:lblAlgn val="ctr"/>
        <c:lblOffset val="100"/>
        <c:noMultiLvlLbl val="0"/>
      </c:catAx>
      <c:valAx>
        <c:axId val="2735466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5450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EA30-4CEE-82F4-84E39EA87D4D}"/>
              </c:ext>
            </c:extLst>
          </c:dPt>
          <c:cat>
            <c:numRef>
              <c:f>'14.7'!$J$19:$J$26</c:f>
              <c:numCache>
                <c:formatCode>General</c:formatCode>
                <c:ptCount val="8"/>
              </c:numCache>
            </c:numRef>
          </c:cat>
          <c:val>
            <c:numRef>
              <c:f>'14.7'!$K$19:$K$26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EA30-4CEE-82F4-84E39EA87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'14.7'!$H$19:$H$22</c:f>
              <c:numCache>
                <c:formatCode>0.0</c:formatCode>
                <c:ptCount val="4"/>
              </c:numCache>
            </c:numRef>
          </c:cat>
          <c:val>
            <c:numRef>
              <c:f>'14.7'!$I$19:$I$22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EDEF-469E-8882-6677712C5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390592"/>
        <c:axId val="273392384"/>
      </c:barChart>
      <c:catAx>
        <c:axId val="273390592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392384"/>
        <c:crosses val="autoZero"/>
        <c:auto val="1"/>
        <c:lblAlgn val="ctr"/>
        <c:lblOffset val="100"/>
        <c:noMultiLvlLbl val="0"/>
      </c:catAx>
      <c:valAx>
        <c:axId val="27339238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39059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'14.7'!$H$31:$H$38</c:f>
              <c:numCache>
                <c:formatCode>General</c:formatCode>
                <c:ptCount val="8"/>
              </c:numCache>
            </c:numRef>
          </c:cat>
          <c:val>
            <c:numRef>
              <c:f>'14.7'!$I$31:$I$38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742B-43B9-B62D-C3F42BE7D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421056"/>
        <c:axId val="273422592"/>
      </c:barChart>
      <c:catAx>
        <c:axId val="273421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422592"/>
        <c:crosses val="autoZero"/>
        <c:auto val="1"/>
        <c:lblAlgn val="ctr"/>
        <c:lblOffset val="100"/>
        <c:noMultiLvlLbl val="0"/>
      </c:catAx>
      <c:valAx>
        <c:axId val="2734225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42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'14.7'!$J$31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485F-4B2D-94E1-A077602F6E15}"/>
            </c:ext>
          </c:extLst>
        </c:ser>
        <c:ser>
          <c:idx val="1"/>
          <c:order val="1"/>
          <c:tx>
            <c:strRef>
              <c:f>'14.7'!$J$32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485F-4B2D-94E1-A077602F6E15}"/>
            </c:ext>
          </c:extLst>
        </c:ser>
        <c:ser>
          <c:idx val="2"/>
          <c:order val="2"/>
          <c:tx>
            <c:strRef>
              <c:f>'14.7'!$J$33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485F-4B2D-94E1-A077602F6E15}"/>
            </c:ext>
          </c:extLst>
        </c:ser>
        <c:ser>
          <c:idx val="3"/>
          <c:order val="3"/>
          <c:tx>
            <c:strRef>
              <c:f>'14.7'!$J$34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485F-4B2D-94E1-A077602F6E15}"/>
            </c:ext>
          </c:extLst>
        </c:ser>
        <c:ser>
          <c:idx val="4"/>
          <c:order val="4"/>
          <c:tx>
            <c:strRef>
              <c:f>'14.7'!$J$35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485F-4B2D-94E1-A077602F6E15}"/>
            </c:ext>
          </c:extLst>
        </c:ser>
        <c:ser>
          <c:idx val="5"/>
          <c:order val="5"/>
          <c:tx>
            <c:strRef>
              <c:f>'14.7'!$J$36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485F-4B2D-94E1-A077602F6E15}"/>
            </c:ext>
          </c:extLst>
        </c:ser>
        <c:ser>
          <c:idx val="6"/>
          <c:order val="6"/>
          <c:tx>
            <c:strRef>
              <c:f>'14.7'!$J$37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485F-4B2D-94E1-A077602F6E15}"/>
            </c:ext>
          </c:extLst>
        </c:ser>
        <c:ser>
          <c:idx val="7"/>
          <c:order val="7"/>
          <c:tx>
            <c:strRef>
              <c:f>'14.7'!$J$38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485F-4B2D-94E1-A077602F6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301760"/>
        <c:axId val="199307648"/>
      </c:barChart>
      <c:catAx>
        <c:axId val="19930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99307648"/>
        <c:crosses val="autoZero"/>
        <c:auto val="1"/>
        <c:lblAlgn val="ctr"/>
        <c:lblOffset val="100"/>
        <c:noMultiLvlLbl val="0"/>
      </c:catAx>
      <c:valAx>
        <c:axId val="1993076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99301760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'14.7'!$L$19:$L$26</c:f>
              <c:numCache>
                <c:formatCode>General</c:formatCode>
                <c:ptCount val="8"/>
              </c:numCache>
            </c:numRef>
          </c:cat>
          <c:val>
            <c:numRef>
              <c:f>'14.7'!$M$19:$M$26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4C4F-4C99-971D-152B3649C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337088"/>
        <c:axId val="199338624"/>
      </c:barChart>
      <c:catAx>
        <c:axId val="199337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99338624"/>
        <c:crosses val="autoZero"/>
        <c:auto val="1"/>
        <c:lblAlgn val="ctr"/>
        <c:lblOffset val="100"/>
        <c:noMultiLvlLbl val="0"/>
      </c:catAx>
      <c:valAx>
        <c:axId val="1993386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993370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1FEC-4315-80D4-4B7A801E662B}"/>
              </c:ext>
            </c:extLst>
          </c:dPt>
          <c:cat>
            <c:numRef>
              <c:f>'14.8'!$J$19:$J$26</c:f>
              <c:numCache>
                <c:formatCode>General</c:formatCode>
                <c:ptCount val="8"/>
              </c:numCache>
            </c:numRef>
          </c:cat>
          <c:val>
            <c:numRef>
              <c:f>'14.8'!$K$19:$K$26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1FEC-4315-80D4-4B7A801E6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'14.8'!$H$19:$H$22</c:f>
              <c:numCache>
                <c:formatCode>0.0</c:formatCode>
                <c:ptCount val="4"/>
              </c:numCache>
            </c:numRef>
          </c:cat>
          <c:val>
            <c:numRef>
              <c:f>'14.8'!$I$19:$I$22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4731-47CA-88D3-4FD328BA8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251328"/>
        <c:axId val="239141632"/>
      </c:barChart>
      <c:catAx>
        <c:axId val="273251328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141632"/>
        <c:crosses val="autoZero"/>
        <c:auto val="1"/>
        <c:lblAlgn val="ctr"/>
        <c:lblOffset val="100"/>
        <c:noMultiLvlLbl val="0"/>
      </c:catAx>
      <c:valAx>
        <c:axId val="239141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25132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'14.8'!$H$31:$H$38</c:f>
              <c:numCache>
                <c:formatCode>General</c:formatCode>
                <c:ptCount val="8"/>
              </c:numCache>
            </c:numRef>
          </c:cat>
          <c:val>
            <c:numRef>
              <c:f>'14.8'!$I$31:$I$38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04A-4152-B6DE-430C151AF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162112"/>
        <c:axId val="239163648"/>
      </c:barChart>
      <c:catAx>
        <c:axId val="2391621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163648"/>
        <c:crosses val="autoZero"/>
        <c:auto val="1"/>
        <c:lblAlgn val="ctr"/>
        <c:lblOffset val="100"/>
        <c:noMultiLvlLbl val="0"/>
      </c:catAx>
      <c:valAx>
        <c:axId val="2391636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1621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'14.8'!$J$31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568-4295-8493-CE17D15AB661}"/>
            </c:ext>
          </c:extLst>
        </c:ser>
        <c:ser>
          <c:idx val="1"/>
          <c:order val="1"/>
          <c:tx>
            <c:strRef>
              <c:f>'14.8'!$J$32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568-4295-8493-CE17D15AB661}"/>
            </c:ext>
          </c:extLst>
        </c:ser>
        <c:ser>
          <c:idx val="2"/>
          <c:order val="2"/>
          <c:tx>
            <c:strRef>
              <c:f>'14.8'!$J$33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1568-4295-8493-CE17D15AB661}"/>
            </c:ext>
          </c:extLst>
        </c:ser>
        <c:ser>
          <c:idx val="3"/>
          <c:order val="3"/>
          <c:tx>
            <c:strRef>
              <c:f>'14.8'!$J$34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1568-4295-8493-CE17D15AB661}"/>
            </c:ext>
          </c:extLst>
        </c:ser>
        <c:ser>
          <c:idx val="4"/>
          <c:order val="4"/>
          <c:tx>
            <c:strRef>
              <c:f>'14.8'!$J$35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1568-4295-8493-CE17D15AB661}"/>
            </c:ext>
          </c:extLst>
        </c:ser>
        <c:ser>
          <c:idx val="5"/>
          <c:order val="5"/>
          <c:tx>
            <c:strRef>
              <c:f>'14.8'!$J$36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1568-4295-8493-CE17D15AB661}"/>
            </c:ext>
          </c:extLst>
        </c:ser>
        <c:ser>
          <c:idx val="6"/>
          <c:order val="6"/>
          <c:tx>
            <c:strRef>
              <c:f>'14.8'!$J$37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1568-4295-8493-CE17D15AB661}"/>
            </c:ext>
          </c:extLst>
        </c:ser>
        <c:ser>
          <c:idx val="7"/>
          <c:order val="7"/>
          <c:tx>
            <c:strRef>
              <c:f>'14.8'!$J$38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1568-4295-8493-CE17D15AB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9291008"/>
        <c:axId val="239313280"/>
      </c:barChart>
      <c:catAx>
        <c:axId val="23929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313280"/>
        <c:crosses val="autoZero"/>
        <c:auto val="1"/>
        <c:lblAlgn val="ctr"/>
        <c:lblOffset val="100"/>
        <c:noMultiLvlLbl val="0"/>
      </c:catAx>
      <c:valAx>
        <c:axId val="2393132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29100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Výroba tepla brutto v krajích ČR (TJ)</a:t>
            </a:r>
          </a:p>
        </c:rich>
      </c:tx>
      <c:layout>
        <c:manualLayout>
          <c:xMode val="edge"/>
          <c:yMode val="edge"/>
          <c:x val="1.461483099836630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914833822405579E-2"/>
          <c:y val="0.11408768804251168"/>
          <c:w val="0.88530669494128988"/>
          <c:h val="0.800019385032908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'4.2'!$A$7</c:f>
              <c:strCache>
                <c:ptCount val="1"/>
                <c:pt idx="0">
                  <c:v>Hlavní město Praha</c:v>
                </c:pt>
              </c:strCache>
            </c:strRef>
          </c:tx>
          <c:invertIfNegative val="0"/>
          <c:val>
            <c:numRef>
              <c:f>'4.2'!$B$7:$M$7</c:f>
              <c:numCache>
                <c:formatCode>#\ ##0.0</c:formatCode>
                <c:ptCount val="12"/>
                <c:pt idx="0">
                  <c:v>699.30483899999979</c:v>
                </c:pt>
                <c:pt idx="1">
                  <c:v>644.85268200000019</c:v>
                </c:pt>
                <c:pt idx="2">
                  <c:v>534.47628300000008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6A-4182-821D-07A924959D79}"/>
            </c:ext>
          </c:extLst>
        </c:ser>
        <c:ser>
          <c:idx val="1"/>
          <c:order val="1"/>
          <c:tx>
            <c:strRef>
              <c:f>'4.2'!$A$8</c:f>
              <c:strCache>
                <c:ptCount val="1"/>
                <c:pt idx="0">
                  <c:v>Jihočeský kraj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'4.2'!$B$8:$M$8</c:f>
              <c:numCache>
                <c:formatCode>#\ ##0.0</c:formatCode>
                <c:ptCount val="12"/>
                <c:pt idx="0">
                  <c:v>937.53826700000002</c:v>
                </c:pt>
                <c:pt idx="1">
                  <c:v>834.3660880000001</c:v>
                </c:pt>
                <c:pt idx="2">
                  <c:v>697.27275400000042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6A-4182-821D-07A924959D79}"/>
            </c:ext>
          </c:extLst>
        </c:ser>
        <c:ser>
          <c:idx val="2"/>
          <c:order val="2"/>
          <c:tx>
            <c:strRef>
              <c:f>'4.2'!$A$9</c:f>
              <c:strCache>
                <c:ptCount val="1"/>
                <c:pt idx="0">
                  <c:v>Jihomoravský kraj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'4.2'!$B$9:$M$9</c:f>
              <c:numCache>
                <c:formatCode>#\ ##0.0</c:formatCode>
                <c:ptCount val="12"/>
                <c:pt idx="0">
                  <c:v>1105.6956749999995</c:v>
                </c:pt>
                <c:pt idx="1">
                  <c:v>917.7719229999999</c:v>
                </c:pt>
                <c:pt idx="2">
                  <c:v>674.50823199999968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6A-4182-821D-07A924959D79}"/>
            </c:ext>
          </c:extLst>
        </c:ser>
        <c:ser>
          <c:idx val="3"/>
          <c:order val="3"/>
          <c:tx>
            <c:strRef>
              <c:f>'4.2'!$A$10</c:f>
              <c:strCache>
                <c:ptCount val="1"/>
                <c:pt idx="0">
                  <c:v>Karlovarský kraj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'4.2'!$B$10:$M$10</c:f>
              <c:numCache>
                <c:formatCode>#\ ##0.0</c:formatCode>
                <c:ptCount val="12"/>
                <c:pt idx="0">
                  <c:v>758.77138500000012</c:v>
                </c:pt>
                <c:pt idx="1">
                  <c:v>684.8153100000003</c:v>
                </c:pt>
                <c:pt idx="2">
                  <c:v>631.456276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6A-4182-821D-07A924959D79}"/>
            </c:ext>
          </c:extLst>
        </c:ser>
        <c:ser>
          <c:idx val="4"/>
          <c:order val="4"/>
          <c:tx>
            <c:strRef>
              <c:f>'4.2'!$A$11</c:f>
              <c:strCache>
                <c:ptCount val="1"/>
                <c:pt idx="0">
                  <c:v>Kraj Vysočina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'4.2'!$B$11:$M$11</c:f>
              <c:numCache>
                <c:formatCode>#\ ##0.0</c:formatCode>
                <c:ptCount val="12"/>
                <c:pt idx="0">
                  <c:v>481.8808200000002</c:v>
                </c:pt>
                <c:pt idx="1">
                  <c:v>431.49865400000022</c:v>
                </c:pt>
                <c:pt idx="2">
                  <c:v>367.56442100000015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6A-4182-821D-07A924959D79}"/>
            </c:ext>
          </c:extLst>
        </c:ser>
        <c:ser>
          <c:idx val="5"/>
          <c:order val="5"/>
          <c:tx>
            <c:strRef>
              <c:f>'4.2'!$A$12</c:f>
              <c:strCache>
                <c:ptCount val="1"/>
                <c:pt idx="0">
                  <c:v>Královéhradecký kraj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'4.2'!$B$12:$M$12</c:f>
              <c:numCache>
                <c:formatCode>#\ ##0.0</c:formatCode>
                <c:ptCount val="12"/>
                <c:pt idx="0">
                  <c:v>576.05452600000001</c:v>
                </c:pt>
                <c:pt idx="1">
                  <c:v>465.36832199999998</c:v>
                </c:pt>
                <c:pt idx="2">
                  <c:v>390.58162900000019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6A-4182-821D-07A924959D79}"/>
            </c:ext>
          </c:extLst>
        </c:ser>
        <c:ser>
          <c:idx val="6"/>
          <c:order val="6"/>
          <c:tx>
            <c:strRef>
              <c:f>'4.2'!$A$13</c:f>
              <c:strCache>
                <c:ptCount val="1"/>
                <c:pt idx="0">
                  <c:v>Liberecký kraj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'4.2'!$B$13:$M$13</c:f>
              <c:numCache>
                <c:formatCode>#\ ##0.0</c:formatCode>
                <c:ptCount val="12"/>
                <c:pt idx="0">
                  <c:v>317.6971769999999</c:v>
                </c:pt>
                <c:pt idx="1">
                  <c:v>288.57764800000001</c:v>
                </c:pt>
                <c:pt idx="2">
                  <c:v>230.89998199999991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6A-4182-821D-07A924959D79}"/>
            </c:ext>
          </c:extLst>
        </c:ser>
        <c:ser>
          <c:idx val="7"/>
          <c:order val="7"/>
          <c:tx>
            <c:strRef>
              <c:f>'4.2'!$A$14</c:f>
              <c:strCache>
                <c:ptCount val="1"/>
                <c:pt idx="0">
                  <c:v>Moravskoslezský kraj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'4.2'!$B$14:$M$14</c:f>
              <c:numCache>
                <c:formatCode>#\ ##0.0</c:formatCode>
                <c:ptCount val="12"/>
                <c:pt idx="0">
                  <c:v>2885.1200019999997</c:v>
                </c:pt>
                <c:pt idx="1">
                  <c:v>2577.5445979999986</c:v>
                </c:pt>
                <c:pt idx="2">
                  <c:v>2263.481278000002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6A-4182-821D-07A924959D79}"/>
            </c:ext>
          </c:extLst>
        </c:ser>
        <c:ser>
          <c:idx val="8"/>
          <c:order val="8"/>
          <c:tx>
            <c:strRef>
              <c:f>'4.2'!$A$15</c:f>
              <c:strCache>
                <c:ptCount val="1"/>
                <c:pt idx="0">
                  <c:v>Olomoucký kraj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'4.2'!$B$15:$M$15</c:f>
              <c:numCache>
                <c:formatCode>#\ ##0.0</c:formatCode>
                <c:ptCount val="12"/>
                <c:pt idx="0">
                  <c:v>835.95272599999976</c:v>
                </c:pt>
                <c:pt idx="1">
                  <c:v>727.73986700000023</c:v>
                </c:pt>
                <c:pt idx="2">
                  <c:v>605.89227799999958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6A-4182-821D-07A924959D79}"/>
            </c:ext>
          </c:extLst>
        </c:ser>
        <c:ser>
          <c:idx val="9"/>
          <c:order val="9"/>
          <c:tx>
            <c:strRef>
              <c:f>'4.2'!$A$16</c:f>
              <c:strCache>
                <c:ptCount val="1"/>
                <c:pt idx="0">
                  <c:v>Pardubický kraj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'4.2'!$B$16:$M$16</c:f>
              <c:numCache>
                <c:formatCode>#\ ##0.0</c:formatCode>
                <c:ptCount val="12"/>
                <c:pt idx="0">
                  <c:v>881.27651700000013</c:v>
                </c:pt>
                <c:pt idx="1">
                  <c:v>797.32817699999998</c:v>
                </c:pt>
                <c:pt idx="2">
                  <c:v>652.75127000000009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6A-4182-821D-07A924959D79}"/>
            </c:ext>
          </c:extLst>
        </c:ser>
        <c:ser>
          <c:idx val="10"/>
          <c:order val="10"/>
          <c:tx>
            <c:strRef>
              <c:f>'4.2'!$A$17</c:f>
              <c:strCache>
                <c:ptCount val="1"/>
                <c:pt idx="0">
                  <c:v>Plzeňský kraj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'4.2'!$B$17:$M$17</c:f>
              <c:numCache>
                <c:formatCode>#\ ##0.0</c:formatCode>
                <c:ptCount val="12"/>
                <c:pt idx="0">
                  <c:v>805.30053199999986</c:v>
                </c:pt>
                <c:pt idx="1">
                  <c:v>751.87493400000028</c:v>
                </c:pt>
                <c:pt idx="2">
                  <c:v>601.63973399999952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6A-4182-821D-07A924959D79}"/>
            </c:ext>
          </c:extLst>
        </c:ser>
        <c:ser>
          <c:idx val="11"/>
          <c:order val="11"/>
          <c:tx>
            <c:strRef>
              <c:f>'4.2'!$A$18</c:f>
              <c:strCache>
                <c:ptCount val="1"/>
                <c:pt idx="0">
                  <c:v>Středočeský kraj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'4.2'!$B$18:$M$18</c:f>
              <c:numCache>
                <c:formatCode>#\ ##0.0</c:formatCode>
                <c:ptCount val="12"/>
                <c:pt idx="0">
                  <c:v>3285.9167310000003</c:v>
                </c:pt>
                <c:pt idx="1">
                  <c:v>2938.1478619999984</c:v>
                </c:pt>
                <c:pt idx="2">
                  <c:v>2467.569723999999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6A-4182-821D-07A924959D79}"/>
            </c:ext>
          </c:extLst>
        </c:ser>
        <c:ser>
          <c:idx val="12"/>
          <c:order val="12"/>
          <c:tx>
            <c:strRef>
              <c:f>'4.2'!$A$19</c:f>
              <c:strCache>
                <c:ptCount val="1"/>
                <c:pt idx="0">
                  <c:v>Ústecký kraj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val>
            <c:numRef>
              <c:f>'4.2'!$B$19:$M$19</c:f>
              <c:numCache>
                <c:formatCode>#\ ##0.0</c:formatCode>
                <c:ptCount val="12"/>
                <c:pt idx="0">
                  <c:v>3261.7908240000011</c:v>
                </c:pt>
                <c:pt idx="1">
                  <c:v>3172.9493240000011</c:v>
                </c:pt>
                <c:pt idx="2">
                  <c:v>3065.0470980000009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6A-4182-821D-07A924959D79}"/>
            </c:ext>
          </c:extLst>
        </c:ser>
        <c:ser>
          <c:idx val="13"/>
          <c:order val="13"/>
          <c:tx>
            <c:strRef>
              <c:f>'4.2'!$A$20</c:f>
              <c:strCache>
                <c:ptCount val="1"/>
                <c:pt idx="0">
                  <c:v>Zlínský kraj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'4.2'!$B$20:$M$20</c:f>
              <c:numCache>
                <c:formatCode>#\ ##0.0</c:formatCode>
                <c:ptCount val="12"/>
                <c:pt idx="0">
                  <c:v>832.11920599999962</c:v>
                </c:pt>
                <c:pt idx="1">
                  <c:v>728.96310900000014</c:v>
                </c:pt>
                <c:pt idx="2">
                  <c:v>620.0490860000001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6A-4182-821D-07A924959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0913536"/>
        <c:axId val="230915072"/>
      </c:barChart>
      <c:catAx>
        <c:axId val="2309135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0915072"/>
        <c:crosses val="autoZero"/>
        <c:auto val="1"/>
        <c:lblAlgn val="ctr"/>
        <c:lblOffset val="100"/>
        <c:noMultiLvlLbl val="0"/>
      </c:catAx>
      <c:valAx>
        <c:axId val="230915072"/>
        <c:scaling>
          <c:orientation val="minMax"/>
          <c:max val="2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6350"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0913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'14.8'!$L$19:$L$26</c:f>
              <c:numCache>
                <c:formatCode>General</c:formatCode>
                <c:ptCount val="8"/>
              </c:numCache>
            </c:numRef>
          </c:cat>
          <c:val>
            <c:numRef>
              <c:f>'14.8'!$M$19:$M$26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9CF2-4986-BA65-CA71F5D8D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326336"/>
        <c:axId val="239327872"/>
      </c:barChart>
      <c:catAx>
        <c:axId val="239326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327872"/>
        <c:crosses val="autoZero"/>
        <c:auto val="1"/>
        <c:lblAlgn val="ctr"/>
        <c:lblOffset val="100"/>
        <c:noMultiLvlLbl val="0"/>
      </c:catAx>
      <c:valAx>
        <c:axId val="2393278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3263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4091-431D-A8B3-D9803D311F40}"/>
              </c:ext>
            </c:extLst>
          </c:dPt>
          <c:cat>
            <c:numRef>
              <c:f>'14.9'!$J$19:$J$26</c:f>
              <c:numCache>
                <c:formatCode>General</c:formatCode>
                <c:ptCount val="8"/>
              </c:numCache>
            </c:numRef>
          </c:cat>
          <c:val>
            <c:numRef>
              <c:f>'14.9'!$K$19:$K$26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4091-431D-A8B3-D9803D311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'14.9'!$H$19:$H$22</c:f>
              <c:numCache>
                <c:formatCode>0.0</c:formatCode>
                <c:ptCount val="4"/>
              </c:numCache>
            </c:numRef>
          </c:cat>
          <c:val>
            <c:numRef>
              <c:f>'14.9'!$I$19:$I$22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2149-4519-A948-13538D1FA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689216"/>
        <c:axId val="273727872"/>
      </c:barChart>
      <c:catAx>
        <c:axId val="273689216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727872"/>
        <c:crosses val="autoZero"/>
        <c:auto val="1"/>
        <c:lblAlgn val="ctr"/>
        <c:lblOffset val="100"/>
        <c:noMultiLvlLbl val="0"/>
      </c:catAx>
      <c:valAx>
        <c:axId val="2737278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6892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'14.9'!$H$31:$H$38</c:f>
              <c:numCache>
                <c:formatCode>General</c:formatCode>
                <c:ptCount val="8"/>
              </c:numCache>
            </c:numRef>
          </c:cat>
          <c:val>
            <c:numRef>
              <c:f>'14.9'!$I$31:$I$38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6B65-42E2-9A82-93FAD9E4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768832"/>
        <c:axId val="273770368"/>
      </c:barChart>
      <c:catAx>
        <c:axId val="273768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770368"/>
        <c:crosses val="autoZero"/>
        <c:auto val="1"/>
        <c:lblAlgn val="ctr"/>
        <c:lblOffset val="100"/>
        <c:noMultiLvlLbl val="0"/>
      </c:catAx>
      <c:valAx>
        <c:axId val="273770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7688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'14.9'!$J$31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4932-44E0-848B-781B20C8C87C}"/>
            </c:ext>
          </c:extLst>
        </c:ser>
        <c:ser>
          <c:idx val="1"/>
          <c:order val="1"/>
          <c:tx>
            <c:strRef>
              <c:f>'14.9'!$J$32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4932-44E0-848B-781B20C8C87C}"/>
            </c:ext>
          </c:extLst>
        </c:ser>
        <c:ser>
          <c:idx val="2"/>
          <c:order val="2"/>
          <c:tx>
            <c:strRef>
              <c:f>'14.9'!$J$33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4932-44E0-848B-781B20C8C87C}"/>
            </c:ext>
          </c:extLst>
        </c:ser>
        <c:ser>
          <c:idx val="3"/>
          <c:order val="3"/>
          <c:tx>
            <c:strRef>
              <c:f>'14.9'!$J$34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4932-44E0-848B-781B20C8C87C}"/>
            </c:ext>
          </c:extLst>
        </c:ser>
        <c:ser>
          <c:idx val="4"/>
          <c:order val="4"/>
          <c:tx>
            <c:strRef>
              <c:f>'14.9'!$J$35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4932-44E0-848B-781B20C8C87C}"/>
            </c:ext>
          </c:extLst>
        </c:ser>
        <c:ser>
          <c:idx val="5"/>
          <c:order val="5"/>
          <c:tx>
            <c:strRef>
              <c:f>'14.9'!$J$36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4932-44E0-848B-781B20C8C87C}"/>
            </c:ext>
          </c:extLst>
        </c:ser>
        <c:ser>
          <c:idx val="6"/>
          <c:order val="6"/>
          <c:tx>
            <c:strRef>
              <c:f>'14.9'!$J$37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4932-44E0-848B-781B20C8C87C}"/>
            </c:ext>
          </c:extLst>
        </c:ser>
        <c:ser>
          <c:idx val="7"/>
          <c:order val="7"/>
          <c:tx>
            <c:strRef>
              <c:f>'14.9'!$J$38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4932-44E0-848B-781B20C8C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3877248"/>
        <c:axId val="273887232"/>
      </c:barChart>
      <c:catAx>
        <c:axId val="27387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887232"/>
        <c:crosses val="autoZero"/>
        <c:auto val="1"/>
        <c:lblAlgn val="ctr"/>
        <c:lblOffset val="100"/>
        <c:noMultiLvlLbl val="0"/>
      </c:catAx>
      <c:valAx>
        <c:axId val="273887232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87724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'14.9'!$L$19:$L$26</c:f>
              <c:numCache>
                <c:formatCode>General</c:formatCode>
                <c:ptCount val="8"/>
              </c:numCache>
            </c:numRef>
          </c:cat>
          <c:val>
            <c:numRef>
              <c:f>'14.9'!$M$19:$M$26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990-4CAA-BC17-3581B0BC5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928960"/>
        <c:axId val="273930496"/>
      </c:barChart>
      <c:catAx>
        <c:axId val="273928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930496"/>
        <c:crosses val="autoZero"/>
        <c:auto val="1"/>
        <c:lblAlgn val="ctr"/>
        <c:lblOffset val="100"/>
        <c:noMultiLvlLbl val="0"/>
      </c:catAx>
      <c:valAx>
        <c:axId val="2739304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928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1866-486B-92CE-D6F802979A99}"/>
              </c:ext>
            </c:extLst>
          </c:dPt>
          <c:cat>
            <c:numRef>
              <c:f>'14.10'!$J$19:$J$26</c:f>
              <c:numCache>
                <c:formatCode>General</c:formatCode>
                <c:ptCount val="8"/>
              </c:numCache>
            </c:numRef>
          </c:cat>
          <c:val>
            <c:numRef>
              <c:f>'14.10'!$K$19:$K$26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1866-486B-92CE-D6F802979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'14.10'!$H$19:$H$22</c:f>
              <c:numCache>
                <c:formatCode>0.0</c:formatCode>
                <c:ptCount val="4"/>
              </c:numCache>
            </c:numRef>
          </c:cat>
          <c:val>
            <c:numRef>
              <c:f>'14.10'!$I$19:$I$22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CA2E-4F2E-9540-E0F0730E1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446016"/>
        <c:axId val="233447808"/>
      </c:barChart>
      <c:catAx>
        <c:axId val="233446016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447808"/>
        <c:crosses val="autoZero"/>
        <c:auto val="1"/>
        <c:lblAlgn val="ctr"/>
        <c:lblOffset val="100"/>
        <c:noMultiLvlLbl val="0"/>
      </c:catAx>
      <c:valAx>
        <c:axId val="2334478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4460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'14.10'!$H$31:$H$38</c:f>
              <c:numCache>
                <c:formatCode>General</c:formatCode>
                <c:ptCount val="8"/>
              </c:numCache>
            </c:numRef>
          </c:cat>
          <c:val>
            <c:numRef>
              <c:f>'14.10'!$I$31:$I$38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2258-41E0-BDFA-95DDE87F2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468288"/>
        <c:axId val="233469824"/>
      </c:barChart>
      <c:catAx>
        <c:axId val="233468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469824"/>
        <c:crosses val="autoZero"/>
        <c:auto val="1"/>
        <c:lblAlgn val="ctr"/>
        <c:lblOffset val="100"/>
        <c:noMultiLvlLbl val="0"/>
      </c:catAx>
      <c:valAx>
        <c:axId val="23346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46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'14.10'!$J$31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BA15-437A-AFEC-F67B4F4772C2}"/>
            </c:ext>
          </c:extLst>
        </c:ser>
        <c:ser>
          <c:idx val="1"/>
          <c:order val="1"/>
          <c:tx>
            <c:strRef>
              <c:f>'14.10'!$J$32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BA15-437A-AFEC-F67B4F4772C2}"/>
            </c:ext>
          </c:extLst>
        </c:ser>
        <c:ser>
          <c:idx val="2"/>
          <c:order val="2"/>
          <c:tx>
            <c:strRef>
              <c:f>'14.10'!$J$33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BA15-437A-AFEC-F67B4F4772C2}"/>
            </c:ext>
          </c:extLst>
        </c:ser>
        <c:ser>
          <c:idx val="3"/>
          <c:order val="3"/>
          <c:tx>
            <c:strRef>
              <c:f>'14.10'!$J$34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BA15-437A-AFEC-F67B4F4772C2}"/>
            </c:ext>
          </c:extLst>
        </c:ser>
        <c:ser>
          <c:idx val="4"/>
          <c:order val="4"/>
          <c:tx>
            <c:strRef>
              <c:f>'14.10'!$J$35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BA15-437A-AFEC-F67B4F4772C2}"/>
            </c:ext>
          </c:extLst>
        </c:ser>
        <c:ser>
          <c:idx val="5"/>
          <c:order val="5"/>
          <c:tx>
            <c:strRef>
              <c:f>'14.10'!$J$36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BA15-437A-AFEC-F67B4F4772C2}"/>
            </c:ext>
          </c:extLst>
        </c:ser>
        <c:ser>
          <c:idx val="6"/>
          <c:order val="6"/>
          <c:tx>
            <c:strRef>
              <c:f>'14.10'!$J$37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BA15-437A-AFEC-F67B4F4772C2}"/>
            </c:ext>
          </c:extLst>
        </c:ser>
        <c:ser>
          <c:idx val="7"/>
          <c:order val="7"/>
          <c:tx>
            <c:strRef>
              <c:f>'14.10'!$J$38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BA15-437A-AFEC-F67B4F477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9941888"/>
        <c:axId val="239951872"/>
      </c:barChart>
      <c:catAx>
        <c:axId val="23994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951872"/>
        <c:crosses val="autoZero"/>
        <c:auto val="1"/>
        <c:lblAlgn val="ctr"/>
        <c:lblOffset val="100"/>
        <c:noMultiLvlLbl val="0"/>
      </c:catAx>
      <c:valAx>
        <c:axId val="2399518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94188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Výroba tepla brutto v krajích ČR </a:t>
            </a:r>
            <a:r>
              <a:rPr lang="en-US" sz="1000">
                <a:solidFill>
                  <a:schemeClr val="accent1"/>
                </a:solidFill>
              </a:rPr>
              <a:t>(</a:t>
            </a:r>
            <a:r>
              <a:rPr lang="cs-CZ" sz="1000">
                <a:solidFill>
                  <a:schemeClr val="accent1"/>
                </a:solidFill>
              </a:rPr>
              <a:t>TJ</a:t>
            </a:r>
            <a:r>
              <a:rPr lang="en-US" sz="1000">
                <a:solidFill>
                  <a:schemeClr val="accent1"/>
                </a:solidFill>
              </a:rPr>
              <a:t>)</a:t>
            </a:r>
          </a:p>
        </c:rich>
      </c:tx>
      <c:layout>
        <c:manualLayout>
          <c:xMode val="edge"/>
          <c:yMode val="edge"/>
          <c:x val="9.5246358349698951E-4"/>
          <c:y val="1.922595109796076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'4.3'!$A$5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'4.3'!$B$5:$O$5</c:f>
              <c:numCache>
                <c:formatCode>#\ ##0.0</c:formatCode>
                <c:ptCount val="14"/>
                <c:pt idx="0">
                  <c:v>0</c:v>
                </c:pt>
                <c:pt idx="1">
                  <c:v>932.27484500000014</c:v>
                </c:pt>
                <c:pt idx="2">
                  <c:v>181.17754000000002</c:v>
                </c:pt>
                <c:pt idx="3">
                  <c:v>162.70340400000001</c:v>
                </c:pt>
                <c:pt idx="4">
                  <c:v>511.25303000000002</c:v>
                </c:pt>
                <c:pt idx="5">
                  <c:v>295.79716200000007</c:v>
                </c:pt>
                <c:pt idx="6">
                  <c:v>1.9292119999999999</c:v>
                </c:pt>
                <c:pt idx="7">
                  <c:v>1780.6940550000002</c:v>
                </c:pt>
                <c:pt idx="8">
                  <c:v>46.981038999999996</c:v>
                </c:pt>
                <c:pt idx="9">
                  <c:v>58.410747000000001</c:v>
                </c:pt>
                <c:pt idx="10">
                  <c:v>542.88445400000001</c:v>
                </c:pt>
                <c:pt idx="11">
                  <c:v>984.51990999999987</c:v>
                </c:pt>
                <c:pt idx="12">
                  <c:v>2657.6997589999996</c:v>
                </c:pt>
                <c:pt idx="13">
                  <c:v>294.96176600000001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7-4A35-B978-FEC626290C06}"/>
            </c:ext>
          </c:extLst>
        </c:ser>
        <c:ser>
          <c:idx val="1"/>
          <c:order val="1"/>
          <c:tx>
            <c:strRef>
              <c:f>'4.3'!$A$6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'4.3'!$B$6:$O$6</c:f>
              <c:numCache>
                <c:formatCode>#\ ##0.0</c:formatCode>
                <c:ptCount val="14"/>
                <c:pt idx="0">
                  <c:v>50.549600000000005</c:v>
                </c:pt>
                <c:pt idx="1">
                  <c:v>111.71014600000001</c:v>
                </c:pt>
                <c:pt idx="2">
                  <c:v>89.081887000000052</c:v>
                </c:pt>
                <c:pt idx="3">
                  <c:v>16.021374999999995</c:v>
                </c:pt>
                <c:pt idx="4">
                  <c:v>179.55817600000009</c:v>
                </c:pt>
                <c:pt idx="5">
                  <c:v>110.32622800000001</c:v>
                </c:pt>
                <c:pt idx="6">
                  <c:v>10.796147999999999</c:v>
                </c:pt>
                <c:pt idx="7">
                  <c:v>84.314001000000019</c:v>
                </c:pt>
                <c:pt idx="8">
                  <c:v>100.82940299999999</c:v>
                </c:pt>
                <c:pt idx="9">
                  <c:v>118.55753399999998</c:v>
                </c:pt>
                <c:pt idx="10">
                  <c:v>100.96283699999999</c:v>
                </c:pt>
                <c:pt idx="11">
                  <c:v>140.07314800000003</c:v>
                </c:pt>
                <c:pt idx="12">
                  <c:v>23.803112000000002</c:v>
                </c:pt>
                <c:pt idx="13">
                  <c:v>43.450883000000005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37-4A35-B978-FEC626290C06}"/>
            </c:ext>
          </c:extLst>
        </c:ser>
        <c:ser>
          <c:idx val="2"/>
          <c:order val="2"/>
          <c:tx>
            <c:strRef>
              <c:f>'4.3'!$A$7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'4.3'!$B$7:$O$7</c:f>
              <c:numCache>
                <c:formatCode>#\ ##0.0</c:formatCode>
                <c:ptCount val="14"/>
                <c:pt idx="0">
                  <c:v>0</c:v>
                </c:pt>
                <c:pt idx="1">
                  <c:v>20.002337999999998</c:v>
                </c:pt>
                <c:pt idx="2">
                  <c:v>8.2619999999999999E-2</c:v>
                </c:pt>
                <c:pt idx="3">
                  <c:v>0</c:v>
                </c:pt>
                <c:pt idx="4">
                  <c:v>0</c:v>
                </c:pt>
                <c:pt idx="5">
                  <c:v>0.13300999999999999</c:v>
                </c:pt>
                <c:pt idx="6">
                  <c:v>0</c:v>
                </c:pt>
                <c:pt idx="7">
                  <c:v>3021.7583380000001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1.4666199999999998</c:v>
                </c:pt>
                <c:pt idx="13">
                  <c:v>60.938399999999994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37-4A35-B978-FEC626290C06}"/>
            </c:ext>
          </c:extLst>
        </c:ser>
        <c:ser>
          <c:idx val="3"/>
          <c:order val="3"/>
          <c:tx>
            <c:strRef>
              <c:f>'4.3'!$A$8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'4.3'!$B$8:$O$8</c:f>
              <c:numCache>
                <c:formatCode>#\ ##0.0</c:formatCode>
                <c:ptCount val="14"/>
                <c:pt idx="0">
                  <c:v>0</c:v>
                </c:pt>
                <c:pt idx="1">
                  <c:v>3.3999999999999998E-3</c:v>
                </c:pt>
                <c:pt idx="2">
                  <c:v>0.98799999999999999</c:v>
                </c:pt>
                <c:pt idx="3">
                  <c:v>0</c:v>
                </c:pt>
                <c:pt idx="4">
                  <c:v>5.0000000000000001E-3</c:v>
                </c:pt>
                <c:pt idx="5">
                  <c:v>0.54370000000000007</c:v>
                </c:pt>
                <c:pt idx="6">
                  <c:v>0.318</c:v>
                </c:pt>
                <c:pt idx="7">
                  <c:v>0.55820999999999998</c:v>
                </c:pt>
                <c:pt idx="8">
                  <c:v>0</c:v>
                </c:pt>
                <c:pt idx="9">
                  <c:v>10.369729999999999</c:v>
                </c:pt>
                <c:pt idx="10">
                  <c:v>1.1024400000000001</c:v>
                </c:pt>
                <c:pt idx="11">
                  <c:v>10.289483999999998</c:v>
                </c:pt>
                <c:pt idx="12">
                  <c:v>0.37831200000000004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37-4A35-B978-FEC626290C06}"/>
            </c:ext>
          </c:extLst>
        </c:ser>
        <c:ser>
          <c:idx val="4"/>
          <c:order val="4"/>
          <c:tx>
            <c:strRef>
              <c:f>'4.3'!$A$9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'4.3'!$B$9:$O$9</c:f>
              <c:numCache>
                <c:formatCode>#\ ##0.0</c:formatCode>
                <c:ptCount val="14"/>
                <c:pt idx="0">
                  <c:v>5.0994400000000004</c:v>
                </c:pt>
                <c:pt idx="1">
                  <c:v>0</c:v>
                </c:pt>
                <c:pt idx="2">
                  <c:v>0.16486700000000001</c:v>
                </c:pt>
                <c:pt idx="3">
                  <c:v>0.88411000000000006</c:v>
                </c:pt>
                <c:pt idx="4">
                  <c:v>0.11075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0.40799999999999997</c:v>
                </c:pt>
                <c:pt idx="11">
                  <c:v>0</c:v>
                </c:pt>
                <c:pt idx="12">
                  <c:v>1.3702999999999999</c:v>
                </c:pt>
                <c:pt idx="13">
                  <c:v>1.4730000000000001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37-4A35-B978-FEC626290C06}"/>
            </c:ext>
          </c:extLst>
        </c:ser>
        <c:ser>
          <c:idx val="5"/>
          <c:order val="5"/>
          <c:tx>
            <c:strRef>
              <c:f>'4.3'!$A$10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'4.3'!$B$10:$O$10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3.8843000000000003E-2</c:v>
                </c:pt>
                <c:pt idx="3">
                  <c:v>0.22653000000000004</c:v>
                </c:pt>
                <c:pt idx="4">
                  <c:v>2.4300000000000002E-2</c:v>
                </c:pt>
                <c:pt idx="5">
                  <c:v>1.4E-3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1.7000000000000001E-2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37-4A35-B978-FEC626290C06}"/>
            </c:ext>
          </c:extLst>
        </c:ser>
        <c:ser>
          <c:idx val="6"/>
          <c:order val="6"/>
          <c:tx>
            <c:strRef>
              <c:f>'4.3'!$A$11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'4.3'!$B$11:$O$11</c:f>
              <c:numCache>
                <c:formatCode>#\ ##0.0</c:formatCode>
                <c:ptCount val="14"/>
                <c:pt idx="0">
                  <c:v>0</c:v>
                </c:pt>
                <c:pt idx="1">
                  <c:v>584.08555100000001</c:v>
                </c:pt>
                <c:pt idx="2">
                  <c:v>9.6078200000000002</c:v>
                </c:pt>
                <c:pt idx="3">
                  <c:v>1483.3141129999997</c:v>
                </c:pt>
                <c:pt idx="4">
                  <c:v>182.21753600000002</c:v>
                </c:pt>
                <c:pt idx="5">
                  <c:v>511.71057000000008</c:v>
                </c:pt>
                <c:pt idx="6">
                  <c:v>31.697555999999995</c:v>
                </c:pt>
                <c:pt idx="7">
                  <c:v>156.73593</c:v>
                </c:pt>
                <c:pt idx="8">
                  <c:v>676.52152999999998</c:v>
                </c:pt>
                <c:pt idx="9">
                  <c:v>1943.543932</c:v>
                </c:pt>
                <c:pt idx="10">
                  <c:v>1124.3710409999999</c:v>
                </c:pt>
                <c:pt idx="11">
                  <c:v>4741.0431520000011</c:v>
                </c:pt>
                <c:pt idx="12">
                  <c:v>5807.1287170000005</c:v>
                </c:pt>
                <c:pt idx="13">
                  <c:v>621.12489900000003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37-4A35-B978-FEC626290C06}"/>
            </c:ext>
          </c:extLst>
        </c:ser>
        <c:ser>
          <c:idx val="7"/>
          <c:order val="7"/>
          <c:tx>
            <c:strRef>
              <c:f>'4.3'!$A$12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'4.3'!$B$12:$O$12</c:f>
              <c:numCache>
                <c:formatCode>#\ ##0.0</c:formatCode>
                <c:ptCount val="14"/>
                <c:pt idx="0">
                  <c:v>0</c:v>
                </c:pt>
                <c:pt idx="1">
                  <c:v>546.875</c:v>
                </c:pt>
                <c:pt idx="2">
                  <c:v>0</c:v>
                </c:pt>
                <c:pt idx="3">
                  <c:v>0</c:v>
                </c:pt>
                <c:pt idx="4">
                  <c:v>160.982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F37-4A35-B978-FEC626290C06}"/>
            </c:ext>
          </c:extLst>
        </c:ser>
        <c:ser>
          <c:idx val="8"/>
          <c:order val="8"/>
          <c:tx>
            <c:strRef>
              <c:f>'4.3'!$A$13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'4.3'!$B$13:$O$13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7-4A35-B978-FEC626290C06}"/>
            </c:ext>
          </c:extLst>
        </c:ser>
        <c:ser>
          <c:idx val="9"/>
          <c:order val="9"/>
          <c:tx>
            <c:strRef>
              <c:f>'4.3'!$A$14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'4.3'!$B$14:$O$14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26.906410000000001</c:v>
                </c:pt>
                <c:pt idx="3">
                  <c:v>4.0859000000000005</c:v>
                </c:pt>
                <c:pt idx="4">
                  <c:v>7.4660000000000002</c:v>
                </c:pt>
                <c:pt idx="5">
                  <c:v>0</c:v>
                </c:pt>
                <c:pt idx="6">
                  <c:v>3.831</c:v>
                </c:pt>
                <c:pt idx="7">
                  <c:v>428.16419000000002</c:v>
                </c:pt>
                <c:pt idx="8">
                  <c:v>178.69267400000001</c:v>
                </c:pt>
                <c:pt idx="9">
                  <c:v>38.991999999999997</c:v>
                </c:pt>
                <c:pt idx="10">
                  <c:v>0</c:v>
                </c:pt>
                <c:pt idx="11">
                  <c:v>682.9</c:v>
                </c:pt>
                <c:pt idx="12">
                  <c:v>320.02497</c:v>
                </c:pt>
                <c:pt idx="13">
                  <c:v>102.306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F37-4A35-B978-FEC626290C06}"/>
            </c:ext>
          </c:extLst>
        </c:ser>
        <c:ser>
          <c:idx val="10"/>
          <c:order val="10"/>
          <c:tx>
            <c:strRef>
              <c:f>'4.3'!$A$15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'4.3'!$B$15:$O$15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7.8418220000000005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37-4A35-B978-FEC626290C06}"/>
            </c:ext>
          </c:extLst>
        </c:ser>
        <c:ser>
          <c:idx val="11"/>
          <c:order val="11"/>
          <c:tx>
            <c:strRef>
              <c:f>'4.3'!$A$16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'4.3'!$B$16:$O$16</c:f>
              <c:numCache>
                <c:formatCode>#\ ##0.0</c:formatCode>
                <c:ptCount val="14"/>
                <c:pt idx="0">
                  <c:v>408.99229999999994</c:v>
                </c:pt>
                <c:pt idx="1">
                  <c:v>2.8900029999999997</c:v>
                </c:pt>
                <c:pt idx="2">
                  <c:v>459.702</c:v>
                </c:pt>
                <c:pt idx="3">
                  <c:v>1.3132999999999999E-2</c:v>
                </c:pt>
                <c:pt idx="4">
                  <c:v>3.2397120000000004</c:v>
                </c:pt>
                <c:pt idx="5">
                  <c:v>3.4011499999999999</c:v>
                </c:pt>
                <c:pt idx="6">
                  <c:v>205.86232000000001</c:v>
                </c:pt>
                <c:pt idx="7">
                  <c:v>45.0899</c:v>
                </c:pt>
                <c:pt idx="8">
                  <c:v>168.92351499999998</c:v>
                </c:pt>
                <c:pt idx="9">
                  <c:v>0</c:v>
                </c:pt>
                <c:pt idx="10">
                  <c:v>78.731408000000016</c:v>
                </c:pt>
                <c:pt idx="11">
                  <c:v>22.631</c:v>
                </c:pt>
                <c:pt idx="12">
                  <c:v>0</c:v>
                </c:pt>
                <c:pt idx="13">
                  <c:v>25.265599999999999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37-4A35-B978-FEC626290C06}"/>
            </c:ext>
          </c:extLst>
        </c:ser>
        <c:ser>
          <c:idx val="12"/>
          <c:order val="12"/>
          <c:tx>
            <c:strRef>
              <c:f>'4.3'!$A$17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'4.3'!$B$17:$O$17</c:f>
              <c:numCache>
                <c:formatCode>#\ ##0.0</c:formatCode>
                <c:ptCount val="14"/>
                <c:pt idx="0">
                  <c:v>0</c:v>
                </c:pt>
                <c:pt idx="1">
                  <c:v>0.36212899999999998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896.41875800000003</c:v>
                </c:pt>
                <c:pt idx="8">
                  <c:v>0.28887999999999997</c:v>
                </c:pt>
                <c:pt idx="9">
                  <c:v>0</c:v>
                </c:pt>
                <c:pt idx="10">
                  <c:v>0.18099999999999999</c:v>
                </c:pt>
                <c:pt idx="11">
                  <c:v>181.43111000000002</c:v>
                </c:pt>
                <c:pt idx="12">
                  <c:v>258.30799999999999</c:v>
                </c:pt>
                <c:pt idx="13">
                  <c:v>306.43107300000008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F37-4A35-B978-FEC626290C06}"/>
            </c:ext>
          </c:extLst>
        </c:ser>
        <c:ser>
          <c:idx val="13"/>
          <c:order val="13"/>
          <c:tx>
            <c:strRef>
              <c:f>'4.3'!$A$18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'4.3'!$B$18:$O$18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F37-4A35-B978-FEC626290C06}"/>
            </c:ext>
          </c:extLst>
        </c:ser>
        <c:ser>
          <c:idx val="14"/>
          <c:order val="14"/>
          <c:tx>
            <c:strRef>
              <c:f>'4.3'!$A$19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'4.3'!$B$19:$O$19</c:f>
              <c:numCache>
                <c:formatCode>#\ ##0.0</c:formatCode>
                <c:ptCount val="14"/>
                <c:pt idx="0">
                  <c:v>0</c:v>
                </c:pt>
                <c:pt idx="1">
                  <c:v>11.852454</c:v>
                </c:pt>
                <c:pt idx="2">
                  <c:v>3.6469400000000003</c:v>
                </c:pt>
                <c:pt idx="3">
                  <c:v>6.0920000000000002E-2</c:v>
                </c:pt>
                <c:pt idx="4">
                  <c:v>0.33879899999999996</c:v>
                </c:pt>
                <c:pt idx="5">
                  <c:v>1.6419499999999998</c:v>
                </c:pt>
                <c:pt idx="6">
                  <c:v>1.1692529999999999</c:v>
                </c:pt>
                <c:pt idx="7">
                  <c:v>52.604158999999996</c:v>
                </c:pt>
                <c:pt idx="8">
                  <c:v>5.9136620000000004</c:v>
                </c:pt>
                <c:pt idx="9">
                  <c:v>0.72102400000000011</c:v>
                </c:pt>
                <c:pt idx="10">
                  <c:v>0.34259200000000001</c:v>
                </c:pt>
                <c:pt idx="11">
                  <c:v>7.4830630000000005</c:v>
                </c:pt>
                <c:pt idx="12">
                  <c:v>6.5598799999999988</c:v>
                </c:pt>
                <c:pt idx="13">
                  <c:v>0.90610100000000005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F37-4A35-B978-FEC626290C06}"/>
            </c:ext>
          </c:extLst>
        </c:ser>
        <c:ser>
          <c:idx val="15"/>
          <c:order val="15"/>
          <c:tx>
            <c:strRef>
              <c:f>'4.3'!$A$20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'4.3'!$B$20:$O$20</c:f>
              <c:numCache>
                <c:formatCode>#\ ##0.0</c:formatCode>
                <c:ptCount val="14"/>
                <c:pt idx="0">
                  <c:v>1413.9924640000002</c:v>
                </c:pt>
                <c:pt idx="1">
                  <c:v>259.12124300000005</c:v>
                </c:pt>
                <c:pt idx="2">
                  <c:v>1926.5789029999989</c:v>
                </c:pt>
                <c:pt idx="3">
                  <c:v>407.73058600000002</c:v>
                </c:pt>
                <c:pt idx="4">
                  <c:v>235.748592</c:v>
                </c:pt>
                <c:pt idx="5">
                  <c:v>508.44930699999998</c:v>
                </c:pt>
                <c:pt idx="6">
                  <c:v>581.57131800000025</c:v>
                </c:pt>
                <c:pt idx="7">
                  <c:v>1259.8083370000002</c:v>
                </c:pt>
                <c:pt idx="8">
                  <c:v>991.43416799999989</c:v>
                </c:pt>
                <c:pt idx="9">
                  <c:v>160.76099699999997</c:v>
                </c:pt>
                <c:pt idx="10">
                  <c:v>309.83142799999996</c:v>
                </c:pt>
                <c:pt idx="11">
                  <c:v>1913.4216280000016</c:v>
                </c:pt>
                <c:pt idx="12">
                  <c:v>423.03057599999983</c:v>
                </c:pt>
                <c:pt idx="13">
                  <c:v>724.22327899999971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F37-4A35-B978-FEC626290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1081856"/>
        <c:axId val="231083392"/>
      </c:barChart>
      <c:catAx>
        <c:axId val="231081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900"/>
            </a:pPr>
            <a:endParaRPr lang="cs-CZ"/>
          </a:p>
        </c:txPr>
        <c:crossAx val="231083392"/>
        <c:crosses val="autoZero"/>
        <c:auto val="1"/>
        <c:lblAlgn val="ctr"/>
        <c:lblOffset val="100"/>
        <c:noMultiLvlLbl val="0"/>
      </c:catAx>
      <c:valAx>
        <c:axId val="23108339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10818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'14.10'!$L$19:$L$26</c:f>
              <c:numCache>
                <c:formatCode>General</c:formatCode>
                <c:ptCount val="8"/>
              </c:numCache>
            </c:numRef>
          </c:cat>
          <c:val>
            <c:numRef>
              <c:f>'14.10'!$M$19:$M$26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23D2-4185-9911-1AA78E8AE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985408"/>
        <c:axId val="239986944"/>
      </c:barChart>
      <c:catAx>
        <c:axId val="239985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986944"/>
        <c:crosses val="autoZero"/>
        <c:auto val="1"/>
        <c:lblAlgn val="ctr"/>
        <c:lblOffset val="100"/>
        <c:noMultiLvlLbl val="0"/>
      </c:catAx>
      <c:valAx>
        <c:axId val="239986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985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38CE-44D1-85D7-94C1CC5A2F72}"/>
              </c:ext>
            </c:extLst>
          </c:dPt>
          <c:cat>
            <c:numRef>
              <c:f>'14.11'!$J$19:$J$26</c:f>
              <c:numCache>
                <c:formatCode>General</c:formatCode>
                <c:ptCount val="8"/>
              </c:numCache>
            </c:numRef>
          </c:cat>
          <c:val>
            <c:numRef>
              <c:f>'14.11'!$K$19:$K$26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38CE-44D1-85D7-94C1CC5A2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'14.11'!$H$19:$H$22</c:f>
              <c:numCache>
                <c:formatCode>0.0</c:formatCode>
                <c:ptCount val="4"/>
              </c:numCache>
            </c:numRef>
          </c:cat>
          <c:val>
            <c:numRef>
              <c:f>'14.11'!$I$19:$I$22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8067-45B0-B91B-8BE079E26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414080"/>
        <c:axId val="282444544"/>
      </c:barChart>
      <c:catAx>
        <c:axId val="282414080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2444544"/>
        <c:crosses val="autoZero"/>
        <c:auto val="1"/>
        <c:lblAlgn val="ctr"/>
        <c:lblOffset val="100"/>
        <c:noMultiLvlLbl val="0"/>
      </c:catAx>
      <c:valAx>
        <c:axId val="28244454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241408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'14.11'!$H$31:$H$38</c:f>
              <c:numCache>
                <c:formatCode>General</c:formatCode>
                <c:ptCount val="8"/>
              </c:numCache>
            </c:numRef>
          </c:cat>
          <c:val>
            <c:numRef>
              <c:f>'14.11'!$I$31:$I$38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B9A4-4520-8A93-B59E49D15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469120"/>
        <c:axId val="282470656"/>
      </c:barChart>
      <c:catAx>
        <c:axId val="282469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2470656"/>
        <c:crosses val="autoZero"/>
        <c:auto val="1"/>
        <c:lblAlgn val="ctr"/>
        <c:lblOffset val="100"/>
        <c:noMultiLvlLbl val="0"/>
      </c:catAx>
      <c:valAx>
        <c:axId val="28247065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24691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'14.11'!$J$31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D8D9-4205-8FFE-D75120B2EB3F}"/>
            </c:ext>
          </c:extLst>
        </c:ser>
        <c:ser>
          <c:idx val="1"/>
          <c:order val="1"/>
          <c:tx>
            <c:strRef>
              <c:f>'14.11'!$J$32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D8D9-4205-8FFE-D75120B2EB3F}"/>
            </c:ext>
          </c:extLst>
        </c:ser>
        <c:ser>
          <c:idx val="2"/>
          <c:order val="2"/>
          <c:tx>
            <c:strRef>
              <c:f>'14.11'!$J$33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D8D9-4205-8FFE-D75120B2EB3F}"/>
            </c:ext>
          </c:extLst>
        </c:ser>
        <c:ser>
          <c:idx val="3"/>
          <c:order val="3"/>
          <c:tx>
            <c:strRef>
              <c:f>'14.11'!$J$34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D8D9-4205-8FFE-D75120B2EB3F}"/>
            </c:ext>
          </c:extLst>
        </c:ser>
        <c:ser>
          <c:idx val="4"/>
          <c:order val="4"/>
          <c:tx>
            <c:strRef>
              <c:f>'14.11'!$J$35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D8D9-4205-8FFE-D75120B2EB3F}"/>
            </c:ext>
          </c:extLst>
        </c:ser>
        <c:ser>
          <c:idx val="5"/>
          <c:order val="5"/>
          <c:tx>
            <c:strRef>
              <c:f>'14.11'!$J$36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D8D9-4205-8FFE-D75120B2EB3F}"/>
            </c:ext>
          </c:extLst>
        </c:ser>
        <c:ser>
          <c:idx val="6"/>
          <c:order val="6"/>
          <c:tx>
            <c:strRef>
              <c:f>'14.11'!$J$37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D8D9-4205-8FFE-D75120B2EB3F}"/>
            </c:ext>
          </c:extLst>
        </c:ser>
        <c:ser>
          <c:idx val="7"/>
          <c:order val="7"/>
          <c:tx>
            <c:strRef>
              <c:f>'14.11'!$J$38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D8D9-4205-8FFE-D75120B2E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2520192"/>
        <c:axId val="284635520"/>
      </c:barChart>
      <c:catAx>
        <c:axId val="28252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4635520"/>
        <c:crosses val="autoZero"/>
        <c:auto val="1"/>
        <c:lblAlgn val="ctr"/>
        <c:lblOffset val="100"/>
        <c:noMultiLvlLbl val="0"/>
      </c:catAx>
      <c:valAx>
        <c:axId val="2846355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252019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'14.11'!$L$19:$L$26</c:f>
              <c:numCache>
                <c:formatCode>General</c:formatCode>
                <c:ptCount val="8"/>
              </c:numCache>
            </c:numRef>
          </c:cat>
          <c:val>
            <c:numRef>
              <c:f>'14.11'!$M$19:$M$26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284D-48C2-8EA4-9AF7E6CF9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660864"/>
        <c:axId val="284662400"/>
      </c:barChart>
      <c:catAx>
        <c:axId val="284660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4662400"/>
        <c:crosses val="autoZero"/>
        <c:auto val="1"/>
        <c:lblAlgn val="ctr"/>
        <c:lblOffset val="100"/>
        <c:noMultiLvlLbl val="0"/>
      </c:catAx>
      <c:valAx>
        <c:axId val="2846624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466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B811-48CA-9688-34DCE695C456}"/>
              </c:ext>
            </c:extLst>
          </c:dPt>
          <c:cat>
            <c:numRef>
              <c:f>'14.12'!$J$19:$J$26</c:f>
              <c:numCache>
                <c:formatCode>General</c:formatCode>
                <c:ptCount val="8"/>
              </c:numCache>
            </c:numRef>
          </c:cat>
          <c:val>
            <c:numRef>
              <c:f>'14.12'!$K$19:$K$26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B811-48CA-9688-34DCE695C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'14.12'!$H$19:$H$22</c:f>
              <c:numCache>
                <c:formatCode>0.0</c:formatCode>
                <c:ptCount val="4"/>
              </c:numCache>
            </c:numRef>
          </c:cat>
          <c:val>
            <c:numRef>
              <c:f>'14.12'!$I$19:$I$22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D62E-46B3-B390-D4ABEDCE3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748416"/>
        <c:axId val="284758400"/>
      </c:barChart>
      <c:catAx>
        <c:axId val="284748416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4758400"/>
        <c:crosses val="autoZero"/>
        <c:auto val="1"/>
        <c:lblAlgn val="ctr"/>
        <c:lblOffset val="100"/>
        <c:noMultiLvlLbl val="0"/>
      </c:catAx>
      <c:valAx>
        <c:axId val="2847584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47484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'14.12'!$H$31:$H$38</c:f>
              <c:numCache>
                <c:formatCode>General</c:formatCode>
                <c:ptCount val="8"/>
              </c:numCache>
            </c:numRef>
          </c:cat>
          <c:val>
            <c:numRef>
              <c:f>'14.12'!$I$31:$I$38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A0-451B-B7CC-C92BF36CB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787072"/>
        <c:axId val="284788608"/>
      </c:barChart>
      <c:catAx>
        <c:axId val="284787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4788608"/>
        <c:crosses val="autoZero"/>
        <c:auto val="1"/>
        <c:lblAlgn val="ctr"/>
        <c:lblOffset val="100"/>
        <c:noMultiLvlLbl val="0"/>
      </c:catAx>
      <c:valAx>
        <c:axId val="28478860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478707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'14.12'!$J$31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F83F-4CFE-81BF-ADCF32E0E5EC}"/>
            </c:ext>
          </c:extLst>
        </c:ser>
        <c:ser>
          <c:idx val="1"/>
          <c:order val="1"/>
          <c:tx>
            <c:strRef>
              <c:f>'14.12'!$J$32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F83F-4CFE-81BF-ADCF32E0E5EC}"/>
            </c:ext>
          </c:extLst>
        </c:ser>
        <c:ser>
          <c:idx val="2"/>
          <c:order val="2"/>
          <c:tx>
            <c:strRef>
              <c:f>'14.12'!$J$33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F83F-4CFE-81BF-ADCF32E0E5EC}"/>
            </c:ext>
          </c:extLst>
        </c:ser>
        <c:ser>
          <c:idx val="3"/>
          <c:order val="3"/>
          <c:tx>
            <c:strRef>
              <c:f>'14.12'!$J$34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F83F-4CFE-81BF-ADCF32E0E5EC}"/>
            </c:ext>
          </c:extLst>
        </c:ser>
        <c:ser>
          <c:idx val="4"/>
          <c:order val="4"/>
          <c:tx>
            <c:strRef>
              <c:f>'14.12'!$J$35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F83F-4CFE-81BF-ADCF32E0E5EC}"/>
            </c:ext>
          </c:extLst>
        </c:ser>
        <c:ser>
          <c:idx val="5"/>
          <c:order val="5"/>
          <c:tx>
            <c:strRef>
              <c:f>'14.12'!$J$36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F83F-4CFE-81BF-ADCF32E0E5EC}"/>
            </c:ext>
          </c:extLst>
        </c:ser>
        <c:ser>
          <c:idx val="6"/>
          <c:order val="6"/>
          <c:tx>
            <c:strRef>
              <c:f>'14.12'!$J$37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F83F-4CFE-81BF-ADCF32E0E5EC}"/>
            </c:ext>
          </c:extLst>
        </c:ser>
        <c:ser>
          <c:idx val="7"/>
          <c:order val="7"/>
          <c:tx>
            <c:strRef>
              <c:f>'14.12'!$J$38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F83F-4CFE-81BF-ADCF32E0E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5219072"/>
        <c:axId val="285237248"/>
      </c:barChart>
      <c:catAx>
        <c:axId val="28521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237248"/>
        <c:crosses val="autoZero"/>
        <c:auto val="1"/>
        <c:lblAlgn val="ctr"/>
        <c:lblOffset val="100"/>
        <c:noMultiLvlLbl val="0"/>
      </c:catAx>
      <c:valAx>
        <c:axId val="2852372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21907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4" Type="http://schemas.openxmlformats.org/officeDocument/2006/relationships/chart" Target="../charts/chart3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0.xml"/><Relationship Id="rId5" Type="http://schemas.openxmlformats.org/officeDocument/2006/relationships/image" Target="../media/image4.png"/><Relationship Id="rId4" Type="http://schemas.openxmlformats.org/officeDocument/2006/relationships/chart" Target="../charts/chart3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2" Type="http://schemas.microsoft.com/office/2007/relationships/hdphoto" Target="../media/hdphoto1.wdp"/><Relationship Id="rId1" Type="http://schemas.openxmlformats.org/officeDocument/2006/relationships/image" Target="../media/image6.png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chart" Target="../charts/chart4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microsoft.com/office/2007/relationships/hdphoto" Target="../media/hdphoto2.wdp"/><Relationship Id="rId1" Type="http://schemas.openxmlformats.org/officeDocument/2006/relationships/image" Target="../media/image7.png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microsoft.com/office/2007/relationships/hdphoto" Target="../media/hdphoto3.wdp"/><Relationship Id="rId1" Type="http://schemas.openxmlformats.org/officeDocument/2006/relationships/image" Target="../media/image8.png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chart" Target="../charts/chart57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7" Type="http://schemas.openxmlformats.org/officeDocument/2006/relationships/chart" Target="../charts/chart65.xml"/><Relationship Id="rId2" Type="http://schemas.microsoft.com/office/2007/relationships/hdphoto" Target="../media/hdphoto4.wdp"/><Relationship Id="rId1" Type="http://schemas.openxmlformats.org/officeDocument/2006/relationships/image" Target="../media/image9.png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microsoft.com/office/2007/relationships/hdphoto" Target="../media/hdphoto5.wdp"/><Relationship Id="rId1" Type="http://schemas.openxmlformats.org/officeDocument/2006/relationships/image" Target="../media/image10.png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image" Target="../media/image12.png"/><Relationship Id="rId7" Type="http://schemas.openxmlformats.org/officeDocument/2006/relationships/chart" Target="../charts/chart73.xml"/><Relationship Id="rId2" Type="http://schemas.microsoft.com/office/2007/relationships/hdphoto" Target="../media/hdphoto6.wdp"/><Relationship Id="rId1" Type="http://schemas.openxmlformats.org/officeDocument/2006/relationships/image" Target="../media/image11.png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4" Type="http://schemas.microsoft.com/office/2007/relationships/hdphoto" Target="../media/hdphoto7.wdp"/><Relationship Id="rId9" Type="http://schemas.openxmlformats.org/officeDocument/2006/relationships/chart" Target="../charts/chart75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7" Type="http://schemas.openxmlformats.org/officeDocument/2006/relationships/chart" Target="../charts/chart80.xml"/><Relationship Id="rId2" Type="http://schemas.microsoft.com/office/2007/relationships/hdphoto" Target="../media/hdphoto8.wdp"/><Relationship Id="rId1" Type="http://schemas.openxmlformats.org/officeDocument/2006/relationships/image" Target="../media/image13.png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4" Type="http://schemas.openxmlformats.org/officeDocument/2006/relationships/chart" Target="../charts/chart77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image" Target="../media/image15.png"/><Relationship Id="rId7" Type="http://schemas.openxmlformats.org/officeDocument/2006/relationships/chart" Target="../charts/chart83.xml"/><Relationship Id="rId2" Type="http://schemas.microsoft.com/office/2007/relationships/hdphoto" Target="../media/hdphoto9.wdp"/><Relationship Id="rId1" Type="http://schemas.openxmlformats.org/officeDocument/2006/relationships/image" Target="../media/image14.png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microsoft.com/office/2007/relationships/hdphoto" Target="../media/hdphoto10.wdp"/><Relationship Id="rId9" Type="http://schemas.openxmlformats.org/officeDocument/2006/relationships/chart" Target="../charts/chart85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9.xml"/><Relationship Id="rId3" Type="http://schemas.openxmlformats.org/officeDocument/2006/relationships/image" Target="../media/image17.png"/><Relationship Id="rId7" Type="http://schemas.openxmlformats.org/officeDocument/2006/relationships/chart" Target="../charts/chart88.xml"/><Relationship Id="rId2" Type="http://schemas.microsoft.com/office/2007/relationships/hdphoto" Target="../media/hdphoto11.wdp"/><Relationship Id="rId1" Type="http://schemas.openxmlformats.org/officeDocument/2006/relationships/image" Target="../media/image16.png"/><Relationship Id="rId6" Type="http://schemas.openxmlformats.org/officeDocument/2006/relationships/chart" Target="../charts/chart87.xml"/><Relationship Id="rId5" Type="http://schemas.openxmlformats.org/officeDocument/2006/relationships/chart" Target="../charts/chart86.xml"/><Relationship Id="rId4" Type="http://schemas.microsoft.com/office/2007/relationships/hdphoto" Target="../media/hdphoto12.wdp"/><Relationship Id="rId9" Type="http://schemas.openxmlformats.org/officeDocument/2006/relationships/chart" Target="../charts/chart90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.xml"/><Relationship Id="rId3" Type="http://schemas.openxmlformats.org/officeDocument/2006/relationships/image" Target="../media/image19.png"/><Relationship Id="rId7" Type="http://schemas.openxmlformats.org/officeDocument/2006/relationships/chart" Target="../charts/chart93.xml"/><Relationship Id="rId2" Type="http://schemas.microsoft.com/office/2007/relationships/hdphoto" Target="../media/hdphoto13.wdp"/><Relationship Id="rId1" Type="http://schemas.openxmlformats.org/officeDocument/2006/relationships/image" Target="../media/image18.png"/><Relationship Id="rId6" Type="http://schemas.openxmlformats.org/officeDocument/2006/relationships/chart" Target="../charts/chart92.xml"/><Relationship Id="rId5" Type="http://schemas.openxmlformats.org/officeDocument/2006/relationships/chart" Target="../charts/chart91.xml"/><Relationship Id="rId4" Type="http://schemas.microsoft.com/office/2007/relationships/hdphoto" Target="../media/hdphoto14.wdp"/><Relationship Id="rId9" Type="http://schemas.openxmlformats.org/officeDocument/2006/relationships/chart" Target="../charts/chart95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9.xml"/><Relationship Id="rId3" Type="http://schemas.openxmlformats.org/officeDocument/2006/relationships/image" Target="../media/image21.png"/><Relationship Id="rId7" Type="http://schemas.openxmlformats.org/officeDocument/2006/relationships/chart" Target="../charts/chart98.xml"/><Relationship Id="rId2" Type="http://schemas.microsoft.com/office/2007/relationships/hdphoto" Target="../media/hdphoto15.wdp"/><Relationship Id="rId1" Type="http://schemas.openxmlformats.org/officeDocument/2006/relationships/image" Target="../media/image20.png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microsoft.com/office/2007/relationships/hdphoto" Target="../media/hdphoto16.wdp"/><Relationship Id="rId9" Type="http://schemas.openxmlformats.org/officeDocument/2006/relationships/chart" Target="../charts/chart10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microsoft.com/office/2007/relationships/hdphoto" Target="../media/hdphoto17.wdp"/><Relationship Id="rId1" Type="http://schemas.openxmlformats.org/officeDocument/2006/relationships/image" Target="../media/image22.png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6.xml"/><Relationship Id="rId7" Type="http://schemas.openxmlformats.org/officeDocument/2006/relationships/chart" Target="../charts/chart110.xml"/><Relationship Id="rId2" Type="http://schemas.microsoft.com/office/2007/relationships/hdphoto" Target="../media/hdphoto18.wdp"/><Relationship Id="rId1" Type="http://schemas.openxmlformats.org/officeDocument/2006/relationships/image" Target="../media/image23.png"/><Relationship Id="rId6" Type="http://schemas.openxmlformats.org/officeDocument/2006/relationships/chart" Target="../charts/chart109.xml"/><Relationship Id="rId5" Type="http://schemas.openxmlformats.org/officeDocument/2006/relationships/chart" Target="../charts/chart108.xml"/><Relationship Id="rId4" Type="http://schemas.openxmlformats.org/officeDocument/2006/relationships/chart" Target="../charts/chart107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3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5.xml"/><Relationship Id="rId5" Type="http://schemas.openxmlformats.org/officeDocument/2006/relationships/image" Target="../media/image24.png"/><Relationship Id="rId4" Type="http://schemas.openxmlformats.org/officeDocument/2006/relationships/chart" Target="../charts/chart11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8.xml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Relationship Id="rId6" Type="http://schemas.openxmlformats.org/officeDocument/2006/relationships/chart" Target="../charts/chart120.xml"/><Relationship Id="rId5" Type="http://schemas.openxmlformats.org/officeDocument/2006/relationships/image" Target="../media/image25.png"/><Relationship Id="rId4" Type="http://schemas.openxmlformats.org/officeDocument/2006/relationships/chart" Target="../charts/chart11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chart" Target="../charts/chart125.xml"/><Relationship Id="rId5" Type="http://schemas.openxmlformats.org/officeDocument/2006/relationships/image" Target="../media/image26.png"/><Relationship Id="rId4" Type="http://schemas.openxmlformats.org/officeDocument/2006/relationships/chart" Target="../charts/chart124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chart" Target="../charts/chart130.xml"/><Relationship Id="rId5" Type="http://schemas.openxmlformats.org/officeDocument/2006/relationships/chart" Target="../charts/chart129.xml"/><Relationship Id="rId4" Type="http://schemas.openxmlformats.org/officeDocument/2006/relationships/image" Target="../media/image27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3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5.xml"/><Relationship Id="rId5" Type="http://schemas.openxmlformats.org/officeDocument/2006/relationships/chart" Target="../charts/chart134.xml"/><Relationship Id="rId4" Type="http://schemas.openxmlformats.org/officeDocument/2006/relationships/image" Target="../media/image28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6" Type="http://schemas.openxmlformats.org/officeDocument/2006/relationships/chart" Target="../charts/chart140.xml"/><Relationship Id="rId5" Type="http://schemas.openxmlformats.org/officeDocument/2006/relationships/chart" Target="../charts/chart139.xml"/><Relationship Id="rId4" Type="http://schemas.openxmlformats.org/officeDocument/2006/relationships/image" Target="../media/image29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5.xml"/><Relationship Id="rId5" Type="http://schemas.openxmlformats.org/officeDocument/2006/relationships/chart" Target="../charts/chart144.xml"/><Relationship Id="rId4" Type="http://schemas.openxmlformats.org/officeDocument/2006/relationships/image" Target="../media/image30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0.xml"/><Relationship Id="rId5" Type="http://schemas.openxmlformats.org/officeDocument/2006/relationships/chart" Target="../charts/chart149.xml"/><Relationship Id="rId4" Type="http://schemas.openxmlformats.org/officeDocument/2006/relationships/image" Target="../media/image3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chart" Target="../charts/chart155.xml"/><Relationship Id="rId5" Type="http://schemas.openxmlformats.org/officeDocument/2006/relationships/chart" Target="../charts/chart154.xml"/><Relationship Id="rId4" Type="http://schemas.openxmlformats.org/officeDocument/2006/relationships/image" Target="../media/image3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Relationship Id="rId6" Type="http://schemas.openxmlformats.org/officeDocument/2006/relationships/chart" Target="../charts/chart160.xml"/><Relationship Id="rId5" Type="http://schemas.openxmlformats.org/officeDocument/2006/relationships/chart" Target="../charts/chart159.xml"/><Relationship Id="rId4" Type="http://schemas.openxmlformats.org/officeDocument/2006/relationships/image" Target="../media/image3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3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chart" Target="../charts/chart165.xml"/><Relationship Id="rId5" Type="http://schemas.openxmlformats.org/officeDocument/2006/relationships/chart" Target="../charts/chart164.xml"/><Relationship Id="rId4" Type="http://schemas.openxmlformats.org/officeDocument/2006/relationships/image" Target="../media/image34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Relationship Id="rId6" Type="http://schemas.openxmlformats.org/officeDocument/2006/relationships/chart" Target="../charts/chart170.xml"/><Relationship Id="rId5" Type="http://schemas.openxmlformats.org/officeDocument/2006/relationships/chart" Target="../charts/chart169.xml"/><Relationship Id="rId4" Type="http://schemas.openxmlformats.org/officeDocument/2006/relationships/image" Target="../media/image3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5.xml"/><Relationship Id="rId1" Type="http://schemas.openxmlformats.org/officeDocument/2006/relationships/chart" Target="../charts/chart174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1.xml"/><Relationship Id="rId2" Type="http://schemas.openxmlformats.org/officeDocument/2006/relationships/chart" Target="../charts/chart180.xml"/><Relationship Id="rId1" Type="http://schemas.openxmlformats.org/officeDocument/2006/relationships/chart" Target="../charts/chart179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1800000</xdr:colOff>
      <xdr:row>0</xdr:row>
      <xdr:rowOff>597114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63043C4-EEC5-45B2-A463-C0B915EF3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800000" cy="597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3056372</xdr:rowOff>
    </xdr:from>
    <xdr:to>
      <xdr:col>2</xdr:col>
      <xdr:colOff>368119</xdr:colOff>
      <xdr:row>1</xdr:row>
      <xdr:rowOff>4485848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50FAA24-15F5-43B1-9C2B-A0E106997C2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6372"/>
          <a:ext cx="6677479" cy="6504396"/>
        </a:xfrm>
        <a:prstGeom prst="rect">
          <a:avLst/>
        </a:prstGeom>
      </xdr:spPr>
    </xdr:pic>
    <xdr:clientData/>
  </xdr:twoCellAnchor>
  <xdr:twoCellAnchor editAs="oneCell">
    <xdr:from>
      <xdr:col>1</xdr:col>
      <xdr:colOff>2250645</xdr:colOff>
      <xdr:row>1</xdr:row>
      <xdr:rowOff>4372248</xdr:rowOff>
    </xdr:from>
    <xdr:to>
      <xdr:col>2</xdr:col>
      <xdr:colOff>33531</xdr:colOff>
      <xdr:row>2</xdr:row>
      <xdr:rowOff>97864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BD73B86-89FF-492F-8703-7137D53BE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0525" y="9447168"/>
          <a:ext cx="1242366" cy="8081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131082</xdr:colOff>
      <xdr:row>20</xdr:row>
      <xdr:rowOff>82096</xdr:rowOff>
    </xdr:from>
    <xdr:to>
      <xdr:col>12</xdr:col>
      <xdr:colOff>628317</xdr:colOff>
      <xdr:row>44</xdr:row>
      <xdr:rowOff>9071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124732</xdr:colOff>
      <xdr:row>20</xdr:row>
      <xdr:rowOff>82096</xdr:rowOff>
    </xdr:from>
    <xdr:to>
      <xdr:col>7</xdr:col>
      <xdr:colOff>131081</xdr:colOff>
      <xdr:row>34</xdr:row>
      <xdr:rowOff>37193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123825</xdr:colOff>
      <xdr:row>20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124732</xdr:colOff>
      <xdr:row>30</xdr:row>
      <xdr:rowOff>140607</xdr:rowOff>
    </xdr:from>
    <xdr:to>
      <xdr:col>7</xdr:col>
      <xdr:colOff>236309</xdr:colOff>
      <xdr:row>45</xdr:row>
      <xdr:rowOff>45356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16</xdr:row>
      <xdr:rowOff>81643</xdr:rowOff>
    </xdr:from>
    <xdr:to>
      <xdr:col>13</xdr:col>
      <xdr:colOff>609600</xdr:colOff>
      <xdr:row>41</xdr:row>
      <xdr:rowOff>139065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</xdr:row>
      <xdr:rowOff>4761</xdr:rowOff>
    </xdr:from>
    <xdr:to>
      <xdr:col>0</xdr:col>
      <xdr:colOff>142875</xdr:colOff>
      <xdr:row>15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8282</xdr:colOff>
      <xdr:row>18</xdr:row>
      <xdr:rowOff>130629</xdr:rowOff>
    </xdr:from>
    <xdr:to>
      <xdr:col>9</xdr:col>
      <xdr:colOff>911679</xdr:colOff>
      <xdr:row>43</xdr:row>
      <xdr:rowOff>142875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30480</xdr:colOff>
      <xdr:row>19</xdr:row>
      <xdr:rowOff>6804</xdr:rowOff>
    </xdr:from>
    <xdr:to>
      <xdr:col>9</xdr:col>
      <xdr:colOff>906531</xdr:colOff>
      <xdr:row>42</xdr:row>
      <xdr:rowOff>44241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266514</xdr:colOff>
      <xdr:row>36</xdr:row>
      <xdr:rowOff>2489</xdr:rowOff>
    </xdr:from>
    <xdr:to>
      <xdr:col>8</xdr:col>
      <xdr:colOff>594284</xdr:colOff>
      <xdr:row>44</xdr:row>
      <xdr:rowOff>131979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331134</xdr:colOff>
      <xdr:row>36</xdr:row>
      <xdr:rowOff>2489</xdr:rowOff>
    </xdr:from>
    <xdr:to>
      <xdr:col>8</xdr:col>
      <xdr:colOff>876238</xdr:colOff>
      <xdr:row>44</xdr:row>
      <xdr:rowOff>63501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61008</xdr:colOff>
      <xdr:row>36</xdr:row>
      <xdr:rowOff>2489</xdr:rowOff>
    </xdr:from>
    <xdr:to>
      <xdr:col>2</xdr:col>
      <xdr:colOff>281327</xdr:colOff>
      <xdr:row>44</xdr:row>
      <xdr:rowOff>75951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27</xdr:row>
      <xdr:rowOff>9525</xdr:rowOff>
    </xdr:from>
    <xdr:to>
      <xdr:col>0</xdr:col>
      <xdr:colOff>123825</xdr:colOff>
      <xdr:row>35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</xdr:colOff>
      <xdr:row>1</xdr:row>
      <xdr:rowOff>212187</xdr:rowOff>
    </xdr:from>
    <xdr:to>
      <xdr:col>0</xdr:col>
      <xdr:colOff>1082829</xdr:colOff>
      <xdr:row>6</xdr:row>
      <xdr:rowOff>2222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89" b="9389"/>
        <a:stretch/>
      </xdr:blipFill>
      <xdr:spPr>
        <a:xfrm>
          <a:off x="1" y="469362"/>
          <a:ext cx="1082828" cy="6377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9238</xdr:rowOff>
    </xdr:from>
    <xdr:to>
      <xdr:col>0</xdr:col>
      <xdr:colOff>123825</xdr:colOff>
      <xdr:row>25</xdr:row>
      <xdr:rowOff>89546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910DCF15-5149-40B8-BD1A-522A42BD4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600079</xdr:colOff>
      <xdr:row>35</xdr:row>
      <xdr:rowOff>19050</xdr:rowOff>
    </xdr:from>
    <xdr:to>
      <xdr:col>8</xdr:col>
      <xdr:colOff>78922</xdr:colOff>
      <xdr:row>45</xdr:row>
      <xdr:rowOff>95249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643889</xdr:colOff>
      <xdr:row>35</xdr:row>
      <xdr:rowOff>47625</xdr:rowOff>
    </xdr:from>
    <xdr:to>
      <xdr:col>8</xdr:col>
      <xdr:colOff>866774</xdr:colOff>
      <xdr:row>45</xdr:row>
      <xdr:rowOff>9525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26</xdr:row>
      <xdr:rowOff>9525</xdr:rowOff>
    </xdr:from>
    <xdr:to>
      <xdr:col>0</xdr:col>
      <xdr:colOff>123825</xdr:colOff>
      <xdr:row>34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60960</xdr:colOff>
      <xdr:row>1</xdr:row>
      <xdr:rowOff>9525</xdr:rowOff>
    </xdr:from>
    <xdr:to>
      <xdr:col>0</xdr:col>
      <xdr:colOff>1027464</xdr:colOff>
      <xdr:row>6</xdr:row>
      <xdr:rowOff>60616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" y="240846"/>
          <a:ext cx="966504" cy="6770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17478</xdr:rowOff>
    </xdr:from>
    <xdr:to>
      <xdr:col>0</xdr:col>
      <xdr:colOff>123825</xdr:colOff>
      <xdr:row>24</xdr:row>
      <xdr:rowOff>132826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FBF72DEA-1AB1-404D-BA51-763C18E82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38100</xdr:colOff>
      <xdr:row>35</xdr:row>
      <xdr:rowOff>19050</xdr:rowOff>
    </xdr:from>
    <xdr:to>
      <xdr:col>2</xdr:col>
      <xdr:colOff>600075</xdr:colOff>
      <xdr:row>45</xdr:row>
      <xdr:rowOff>38100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3C1E1CDE-38B5-417B-8608-45C630C81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9525</xdr:rowOff>
    </xdr:from>
    <xdr:to>
      <xdr:col>0</xdr:col>
      <xdr:colOff>161925</xdr:colOff>
      <xdr:row>16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23812</xdr:rowOff>
    </xdr:from>
    <xdr:to>
      <xdr:col>13</xdr:col>
      <xdr:colOff>666750</xdr:colOff>
      <xdr:row>39</xdr:row>
      <xdr:rowOff>55012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</xdr:rowOff>
    </xdr:from>
    <xdr:to>
      <xdr:col>1</xdr:col>
      <xdr:colOff>451350</xdr:colOff>
      <xdr:row>21</xdr:row>
      <xdr:rowOff>19152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1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451350</xdr:colOff>
      <xdr:row>5</xdr:row>
      <xdr:rowOff>144881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436792</xdr:colOff>
      <xdr:row>35</xdr:row>
      <xdr:rowOff>9526</xdr:rowOff>
    </xdr:from>
    <xdr:to>
      <xdr:col>7</xdr:col>
      <xdr:colOff>610961</xdr:colOff>
      <xdr:row>45</xdr:row>
      <xdr:rowOff>19051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579664</xdr:colOff>
      <xdr:row>34</xdr:row>
      <xdr:rowOff>142876</xdr:rowOff>
    </xdr:from>
    <xdr:to>
      <xdr:col>8</xdr:col>
      <xdr:colOff>866775</xdr:colOff>
      <xdr:row>45</xdr:row>
      <xdr:rowOff>123825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35</xdr:row>
      <xdr:rowOff>9526</xdr:rowOff>
    </xdr:from>
    <xdr:to>
      <xdr:col>2</xdr:col>
      <xdr:colOff>457200</xdr:colOff>
      <xdr:row>45</xdr:row>
      <xdr:rowOff>43545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26</xdr:row>
      <xdr:rowOff>9525</xdr:rowOff>
    </xdr:from>
    <xdr:to>
      <xdr:col>0</xdr:col>
      <xdr:colOff>123825</xdr:colOff>
      <xdr:row>34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127991</xdr:colOff>
      <xdr:row>1</xdr:row>
      <xdr:rowOff>0</xdr:rowOff>
    </xdr:from>
    <xdr:to>
      <xdr:col>0</xdr:col>
      <xdr:colOff>1038472</xdr:colOff>
      <xdr:row>6</xdr:row>
      <xdr:rowOff>11271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991" y="231321"/>
          <a:ext cx="910481" cy="637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152400</xdr:rowOff>
    </xdr:from>
    <xdr:to>
      <xdr:col>0</xdr:col>
      <xdr:colOff>123825</xdr:colOff>
      <xdr:row>24</xdr:row>
      <xdr:rowOff>135775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96DF24D-1E95-42D8-AEE1-39F6213EB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511631</xdr:colOff>
      <xdr:row>35</xdr:row>
      <xdr:rowOff>9525</xdr:rowOff>
    </xdr:from>
    <xdr:to>
      <xdr:col>7</xdr:col>
      <xdr:colOff>666751</xdr:colOff>
      <xdr:row>45</xdr:row>
      <xdr:rowOff>80282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704850</xdr:colOff>
      <xdr:row>35</xdr:row>
      <xdr:rowOff>9524</xdr:rowOff>
    </xdr:from>
    <xdr:to>
      <xdr:col>8</xdr:col>
      <xdr:colOff>876299</xdr:colOff>
      <xdr:row>45</xdr:row>
      <xdr:rowOff>76199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35</xdr:row>
      <xdr:rowOff>9525</xdr:rowOff>
    </xdr:from>
    <xdr:to>
      <xdr:col>2</xdr:col>
      <xdr:colOff>523874</xdr:colOff>
      <xdr:row>45</xdr:row>
      <xdr:rowOff>66676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26</xdr:row>
      <xdr:rowOff>17145</xdr:rowOff>
    </xdr:from>
    <xdr:to>
      <xdr:col>0</xdr:col>
      <xdr:colOff>123825</xdr:colOff>
      <xdr:row>34</xdr:row>
      <xdr:rowOff>7620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99497</xdr:colOff>
      <xdr:row>1</xdr:row>
      <xdr:rowOff>0</xdr:rowOff>
    </xdr:from>
    <xdr:to>
      <xdr:col>0</xdr:col>
      <xdr:colOff>1005217</xdr:colOff>
      <xdr:row>6</xdr:row>
      <xdr:rowOff>7920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497" y="231321"/>
          <a:ext cx="905720" cy="6338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25</xdr:row>
      <xdr:rowOff>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C4DD86EF-FA02-40B0-8531-C831EA6D6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23</xdr:row>
      <xdr:rowOff>38100</xdr:rowOff>
    </xdr:from>
    <xdr:to>
      <xdr:col>7</xdr:col>
      <xdr:colOff>266700</xdr:colOff>
      <xdr:row>45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</xdr:row>
      <xdr:rowOff>9524</xdr:rowOff>
    </xdr:from>
    <xdr:to>
      <xdr:col>0</xdr:col>
      <xdr:colOff>123825</xdr:colOff>
      <xdr:row>23</xdr:row>
      <xdr:rowOff>85724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352425</xdr:colOff>
      <xdr:row>23</xdr:row>
      <xdr:rowOff>38100</xdr:rowOff>
    </xdr:from>
    <xdr:to>
      <xdr:col>13</xdr:col>
      <xdr:colOff>672192</xdr:colOff>
      <xdr:row>45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492580</xdr:colOff>
      <xdr:row>34</xdr:row>
      <xdr:rowOff>133350</xdr:rowOff>
    </xdr:from>
    <xdr:to>
      <xdr:col>8</xdr:col>
      <xdr:colOff>121103</xdr:colOff>
      <xdr:row>45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683080</xdr:colOff>
      <xdr:row>34</xdr:row>
      <xdr:rowOff>133350</xdr:rowOff>
    </xdr:from>
    <xdr:to>
      <xdr:col>8</xdr:col>
      <xdr:colOff>866776</xdr:colOff>
      <xdr:row>44</xdr:row>
      <xdr:rowOff>76199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34</xdr:row>
      <xdr:rowOff>133350</xdr:rowOff>
    </xdr:from>
    <xdr:to>
      <xdr:col>2</xdr:col>
      <xdr:colOff>514349</xdr:colOff>
      <xdr:row>45</xdr:row>
      <xdr:rowOff>47625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26</xdr:row>
      <xdr:rowOff>9525</xdr:rowOff>
    </xdr:from>
    <xdr:to>
      <xdr:col>0</xdr:col>
      <xdr:colOff>123825</xdr:colOff>
      <xdr:row>34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99416</xdr:colOff>
      <xdr:row>1</xdr:row>
      <xdr:rowOff>0</xdr:rowOff>
    </xdr:from>
    <xdr:to>
      <xdr:col>0</xdr:col>
      <xdr:colOff>1007831</xdr:colOff>
      <xdr:row>6</xdr:row>
      <xdr:rowOff>9825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416" y="231321"/>
          <a:ext cx="908415" cy="6357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153184</xdr:rowOff>
    </xdr:from>
    <xdr:to>
      <xdr:col>0</xdr:col>
      <xdr:colOff>123825</xdr:colOff>
      <xdr:row>24</xdr:row>
      <xdr:rowOff>137473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6304CCAA-DB51-4089-802D-516A2B7B6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542928</xdr:colOff>
      <xdr:row>36</xdr:row>
      <xdr:rowOff>9525</xdr:rowOff>
    </xdr:from>
    <xdr:to>
      <xdr:col>8</xdr:col>
      <xdr:colOff>295275</xdr:colOff>
      <xdr:row>45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666748</xdr:colOff>
      <xdr:row>36</xdr:row>
      <xdr:rowOff>9525</xdr:rowOff>
    </xdr:from>
    <xdr:to>
      <xdr:col>8</xdr:col>
      <xdr:colOff>857250</xdr:colOff>
      <xdr:row>45</xdr:row>
      <xdr:rowOff>66675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36</xdr:row>
      <xdr:rowOff>9525</xdr:rowOff>
    </xdr:from>
    <xdr:to>
      <xdr:col>2</xdr:col>
      <xdr:colOff>533399</xdr:colOff>
      <xdr:row>45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100159</xdr:colOff>
      <xdr:row>1</xdr:row>
      <xdr:rowOff>0</xdr:rowOff>
    </xdr:from>
    <xdr:to>
      <xdr:col>0</xdr:col>
      <xdr:colOff>1008574</xdr:colOff>
      <xdr:row>6</xdr:row>
      <xdr:rowOff>9825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159" y="231321"/>
          <a:ext cx="908415" cy="6357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15240</xdr:rowOff>
    </xdr:from>
    <xdr:to>
      <xdr:col>0</xdr:col>
      <xdr:colOff>123825</xdr:colOff>
      <xdr:row>35</xdr:row>
      <xdr:rowOff>5715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94F3ED56-E3EB-43F6-A387-8AD04590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25</xdr:row>
      <xdr:rowOff>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FB8D3B56-B169-4526-9032-BB8A1F48B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526597</xdr:colOff>
      <xdr:row>34</xdr:row>
      <xdr:rowOff>152399</xdr:rowOff>
    </xdr:from>
    <xdr:to>
      <xdr:col>7</xdr:col>
      <xdr:colOff>809625</xdr:colOff>
      <xdr:row>45</xdr:row>
      <xdr:rowOff>66674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800100</xdr:colOff>
      <xdr:row>34</xdr:row>
      <xdr:rowOff>152399</xdr:rowOff>
    </xdr:from>
    <xdr:to>
      <xdr:col>8</xdr:col>
      <xdr:colOff>847725</xdr:colOff>
      <xdr:row>45</xdr:row>
      <xdr:rowOff>76199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34</xdr:row>
      <xdr:rowOff>152399</xdr:rowOff>
    </xdr:from>
    <xdr:to>
      <xdr:col>2</xdr:col>
      <xdr:colOff>514349</xdr:colOff>
      <xdr:row>45</xdr:row>
      <xdr:rowOff>76199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101507</xdr:colOff>
      <xdr:row>1</xdr:row>
      <xdr:rowOff>0</xdr:rowOff>
    </xdr:from>
    <xdr:to>
      <xdr:col>0</xdr:col>
      <xdr:colOff>1007227</xdr:colOff>
      <xdr:row>6</xdr:row>
      <xdr:rowOff>7920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507" y="231321"/>
          <a:ext cx="905720" cy="6338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16420</xdr:rowOff>
    </xdr:from>
    <xdr:to>
      <xdr:col>0</xdr:col>
      <xdr:colOff>123825</xdr:colOff>
      <xdr:row>34</xdr:row>
      <xdr:rowOff>7158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BCD5DB2B-8A6C-4AF1-A626-535F43689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24</xdr:row>
      <xdr:rowOff>140918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E9472A4B-ED45-4371-85C3-FDFF7289D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534762</xdr:colOff>
      <xdr:row>35</xdr:row>
      <xdr:rowOff>9525</xdr:rowOff>
    </xdr:from>
    <xdr:to>
      <xdr:col>7</xdr:col>
      <xdr:colOff>845003</xdr:colOff>
      <xdr:row>45</xdr:row>
      <xdr:rowOff>57150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35</xdr:row>
      <xdr:rowOff>9525</xdr:rowOff>
    </xdr:from>
    <xdr:to>
      <xdr:col>8</xdr:col>
      <xdr:colOff>819150</xdr:colOff>
      <xdr:row>45</xdr:row>
      <xdr:rowOff>47625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35</xdr:row>
      <xdr:rowOff>9525</xdr:rowOff>
    </xdr:from>
    <xdr:to>
      <xdr:col>2</xdr:col>
      <xdr:colOff>542924</xdr:colOff>
      <xdr:row>45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102379</xdr:colOff>
      <xdr:row>0</xdr:row>
      <xdr:rowOff>180975</xdr:rowOff>
    </xdr:from>
    <xdr:to>
      <xdr:col>0</xdr:col>
      <xdr:colOff>1007841</xdr:colOff>
      <xdr:row>5</xdr:row>
      <xdr:rowOff>120315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379" y="180975"/>
          <a:ext cx="905462" cy="6469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30480</xdr:rowOff>
    </xdr:from>
    <xdr:to>
      <xdr:col>0</xdr:col>
      <xdr:colOff>123825</xdr:colOff>
      <xdr:row>33</xdr:row>
      <xdr:rowOff>139494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36580DBB-EF74-4F3B-A9A4-D94C1AD6E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24</xdr:row>
      <xdr:rowOff>134470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D0606D90-58F3-43B1-BF1C-A159513CD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530681</xdr:colOff>
      <xdr:row>35</xdr:row>
      <xdr:rowOff>38100</xdr:rowOff>
    </xdr:from>
    <xdr:to>
      <xdr:col>8</xdr:col>
      <xdr:colOff>257175</xdr:colOff>
      <xdr:row>45</xdr:row>
      <xdr:rowOff>54429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790576</xdr:colOff>
      <xdr:row>35</xdr:row>
      <xdr:rowOff>38100</xdr:rowOff>
    </xdr:from>
    <xdr:to>
      <xdr:col>8</xdr:col>
      <xdr:colOff>847726</xdr:colOff>
      <xdr:row>45</xdr:row>
      <xdr:rowOff>65315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35</xdr:row>
      <xdr:rowOff>38100</xdr:rowOff>
    </xdr:from>
    <xdr:to>
      <xdr:col>2</xdr:col>
      <xdr:colOff>533399</xdr:colOff>
      <xdr:row>45</xdr:row>
      <xdr:rowOff>61365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100159</xdr:colOff>
      <xdr:row>1</xdr:row>
      <xdr:rowOff>0</xdr:rowOff>
    </xdr:from>
    <xdr:to>
      <xdr:col>0</xdr:col>
      <xdr:colOff>1008574</xdr:colOff>
      <xdr:row>6</xdr:row>
      <xdr:rowOff>9826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159" y="231321"/>
          <a:ext cx="908415" cy="6357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38100</xdr:rowOff>
    </xdr:from>
    <xdr:to>
      <xdr:col>0</xdr:col>
      <xdr:colOff>123825</xdr:colOff>
      <xdr:row>34</xdr:row>
      <xdr:rowOff>2334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517443B8-E25E-44CD-9663-4B9DC7E46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153830</xdr:rowOff>
    </xdr:from>
    <xdr:to>
      <xdr:col>0</xdr:col>
      <xdr:colOff>123825</xdr:colOff>
      <xdr:row>25</xdr:row>
      <xdr:rowOff>3577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F386EF36-9787-4364-BDFE-207F5DCCE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576945</xdr:colOff>
      <xdr:row>36</xdr:row>
      <xdr:rowOff>19050</xdr:rowOff>
    </xdr:from>
    <xdr:to>
      <xdr:col>8</xdr:col>
      <xdr:colOff>205468</xdr:colOff>
      <xdr:row>45</xdr:row>
      <xdr:rowOff>104775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752475</xdr:colOff>
      <xdr:row>36</xdr:row>
      <xdr:rowOff>19050</xdr:rowOff>
    </xdr:from>
    <xdr:to>
      <xdr:col>8</xdr:col>
      <xdr:colOff>857250</xdr:colOff>
      <xdr:row>45</xdr:row>
      <xdr:rowOff>76200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36</xdr:row>
      <xdr:rowOff>19050</xdr:rowOff>
    </xdr:from>
    <xdr:to>
      <xdr:col>2</xdr:col>
      <xdr:colOff>523874</xdr:colOff>
      <xdr:row>45</xdr:row>
      <xdr:rowOff>95923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100764</xdr:colOff>
      <xdr:row>1</xdr:row>
      <xdr:rowOff>0</xdr:rowOff>
    </xdr:from>
    <xdr:to>
      <xdr:col>0</xdr:col>
      <xdr:colOff>1006484</xdr:colOff>
      <xdr:row>6</xdr:row>
      <xdr:rowOff>7920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764" y="231321"/>
          <a:ext cx="905720" cy="6338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38100</xdr:rowOff>
    </xdr:from>
    <xdr:to>
      <xdr:col>0</xdr:col>
      <xdr:colOff>123825</xdr:colOff>
      <xdr:row>35</xdr:row>
      <xdr:rowOff>2334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5B623BC1-622C-4C63-8DB4-1A30FCD59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25</xdr:row>
      <xdr:rowOff>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66CA93C6-0911-4301-B89D-4F3F7E0B6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503466</xdr:colOff>
      <xdr:row>34</xdr:row>
      <xdr:rowOff>145598</xdr:rowOff>
    </xdr:from>
    <xdr:to>
      <xdr:col>8</xdr:col>
      <xdr:colOff>352425</xdr:colOff>
      <xdr:row>45</xdr:row>
      <xdr:rowOff>9527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681720</xdr:colOff>
      <xdr:row>34</xdr:row>
      <xdr:rowOff>145598</xdr:rowOff>
    </xdr:from>
    <xdr:to>
      <xdr:col>8</xdr:col>
      <xdr:colOff>828676</xdr:colOff>
      <xdr:row>45</xdr:row>
      <xdr:rowOff>38100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34</xdr:row>
      <xdr:rowOff>145598</xdr:rowOff>
    </xdr:from>
    <xdr:to>
      <xdr:col>2</xdr:col>
      <xdr:colOff>523874</xdr:colOff>
      <xdr:row>45</xdr:row>
      <xdr:rowOff>35083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100764</xdr:colOff>
      <xdr:row>1</xdr:row>
      <xdr:rowOff>0</xdr:rowOff>
    </xdr:from>
    <xdr:to>
      <xdr:col>0</xdr:col>
      <xdr:colOff>1006484</xdr:colOff>
      <xdr:row>6</xdr:row>
      <xdr:rowOff>7920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764" y="231321"/>
          <a:ext cx="905720" cy="6338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30480</xdr:rowOff>
    </xdr:from>
    <xdr:to>
      <xdr:col>0</xdr:col>
      <xdr:colOff>123825</xdr:colOff>
      <xdr:row>33</xdr:row>
      <xdr:rowOff>139494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E1F86573-63EA-4010-85AC-915FC8F73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5404</xdr:rowOff>
    </xdr:from>
    <xdr:to>
      <xdr:col>0</xdr:col>
      <xdr:colOff>123825</xdr:colOff>
      <xdr:row>24</xdr:row>
      <xdr:rowOff>140510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208F2EA3-54E5-4DBF-B5D7-0E5A9FF29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538845</xdr:colOff>
      <xdr:row>35</xdr:row>
      <xdr:rowOff>134471</xdr:rowOff>
    </xdr:from>
    <xdr:to>
      <xdr:col>8</xdr:col>
      <xdr:colOff>496661</xdr:colOff>
      <xdr:row>45</xdr:row>
      <xdr:rowOff>85725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744311</xdr:colOff>
      <xdr:row>35</xdr:row>
      <xdr:rowOff>134471</xdr:rowOff>
    </xdr:from>
    <xdr:to>
      <xdr:col>8</xdr:col>
      <xdr:colOff>857250</xdr:colOff>
      <xdr:row>45</xdr:row>
      <xdr:rowOff>66676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35</xdr:row>
      <xdr:rowOff>134471</xdr:rowOff>
    </xdr:from>
    <xdr:to>
      <xdr:col>2</xdr:col>
      <xdr:colOff>523874</xdr:colOff>
      <xdr:row>45</xdr:row>
      <xdr:rowOff>66811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98199</xdr:colOff>
      <xdr:row>0</xdr:row>
      <xdr:rowOff>171450</xdr:rowOff>
    </xdr:from>
    <xdr:to>
      <xdr:col>0</xdr:col>
      <xdr:colOff>1009048</xdr:colOff>
      <xdr:row>5</xdr:row>
      <xdr:rowOff>119727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199" y="171450"/>
          <a:ext cx="910849" cy="6612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30480</xdr:rowOff>
    </xdr:from>
    <xdr:to>
      <xdr:col>0</xdr:col>
      <xdr:colOff>123825</xdr:colOff>
      <xdr:row>34</xdr:row>
      <xdr:rowOff>139494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BE8834E3-5086-4A31-805F-92B713119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24</xdr:row>
      <xdr:rowOff>135106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C40968FB-EB07-42E7-BD4E-CAD2D764D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515712</xdr:colOff>
      <xdr:row>34</xdr:row>
      <xdr:rowOff>133350</xdr:rowOff>
    </xdr:from>
    <xdr:to>
      <xdr:col>8</xdr:col>
      <xdr:colOff>664028</xdr:colOff>
      <xdr:row>45</xdr:row>
      <xdr:rowOff>28576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752475</xdr:colOff>
      <xdr:row>35</xdr:row>
      <xdr:rowOff>9525</xdr:rowOff>
    </xdr:from>
    <xdr:to>
      <xdr:col>8</xdr:col>
      <xdr:colOff>838201</xdr:colOff>
      <xdr:row>45</xdr:row>
      <xdr:rowOff>40548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34</xdr:row>
      <xdr:rowOff>133350</xdr:rowOff>
    </xdr:from>
    <xdr:to>
      <xdr:col>2</xdr:col>
      <xdr:colOff>523874</xdr:colOff>
      <xdr:row>45</xdr:row>
      <xdr:rowOff>68969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100159</xdr:colOff>
      <xdr:row>1</xdr:row>
      <xdr:rowOff>0</xdr:rowOff>
    </xdr:from>
    <xdr:to>
      <xdr:col>0</xdr:col>
      <xdr:colOff>1008574</xdr:colOff>
      <xdr:row>6</xdr:row>
      <xdr:rowOff>9825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159" y="231321"/>
          <a:ext cx="908415" cy="6357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30480</xdr:rowOff>
    </xdr:from>
    <xdr:to>
      <xdr:col>0</xdr:col>
      <xdr:colOff>123825</xdr:colOff>
      <xdr:row>33</xdr:row>
      <xdr:rowOff>139494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70BED603-2297-4AEF-A435-6CC97E0E4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15240</xdr:rowOff>
    </xdr:from>
    <xdr:to>
      <xdr:col>0</xdr:col>
      <xdr:colOff>123825</xdr:colOff>
      <xdr:row>24</xdr:row>
      <xdr:rowOff>130176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53849A05-50EE-45A9-80AE-3993F80ED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521156</xdr:colOff>
      <xdr:row>35</xdr:row>
      <xdr:rowOff>9525</xdr:rowOff>
    </xdr:from>
    <xdr:to>
      <xdr:col>8</xdr:col>
      <xdr:colOff>329293</xdr:colOff>
      <xdr:row>45</xdr:row>
      <xdr:rowOff>57150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733425</xdr:colOff>
      <xdr:row>35</xdr:row>
      <xdr:rowOff>9525</xdr:rowOff>
    </xdr:from>
    <xdr:to>
      <xdr:col>8</xdr:col>
      <xdr:colOff>838200</xdr:colOff>
      <xdr:row>44</xdr:row>
      <xdr:rowOff>97729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35</xdr:row>
      <xdr:rowOff>9525</xdr:rowOff>
    </xdr:from>
    <xdr:to>
      <xdr:col>2</xdr:col>
      <xdr:colOff>523874</xdr:colOff>
      <xdr:row>45</xdr:row>
      <xdr:rowOff>43544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100764</xdr:colOff>
      <xdr:row>1</xdr:row>
      <xdr:rowOff>0</xdr:rowOff>
    </xdr:from>
    <xdr:to>
      <xdr:col>0</xdr:col>
      <xdr:colOff>1006484</xdr:colOff>
      <xdr:row>6</xdr:row>
      <xdr:rowOff>7920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764" y="231321"/>
          <a:ext cx="905720" cy="6338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30480</xdr:rowOff>
    </xdr:from>
    <xdr:to>
      <xdr:col>0</xdr:col>
      <xdr:colOff>123825</xdr:colOff>
      <xdr:row>33</xdr:row>
      <xdr:rowOff>139494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386DDBA9-DA4C-4BD3-90DE-5888CBC50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15240</xdr:rowOff>
    </xdr:from>
    <xdr:to>
      <xdr:col>0</xdr:col>
      <xdr:colOff>123825</xdr:colOff>
      <xdr:row>24</xdr:row>
      <xdr:rowOff>130176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1BA2B9B9-5977-44A7-A600-1CABAD4A1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533400</xdr:colOff>
      <xdr:row>20</xdr:row>
      <xdr:rowOff>47755</xdr:rowOff>
    </xdr:from>
    <xdr:to>
      <xdr:col>13</xdr:col>
      <xdr:colOff>675035</xdr:colOff>
      <xdr:row>45</xdr:row>
      <xdr:rowOff>61231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123825</xdr:colOff>
      <xdr:row>20</xdr:row>
      <xdr:rowOff>28576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38101</xdr:colOff>
      <xdr:row>20</xdr:row>
      <xdr:rowOff>47625</xdr:rowOff>
    </xdr:from>
    <xdr:to>
      <xdr:col>7</xdr:col>
      <xdr:colOff>571501</xdr:colOff>
      <xdr:row>45</xdr:row>
      <xdr:rowOff>66674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104776</xdr:colOff>
      <xdr:row>21</xdr:row>
      <xdr:rowOff>100965</xdr:rowOff>
    </xdr:from>
    <xdr:to>
      <xdr:col>6</xdr:col>
      <xdr:colOff>247650</xdr:colOff>
      <xdr:row>42</xdr:row>
      <xdr:rowOff>34018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152400</xdr:colOff>
      <xdr:row>21</xdr:row>
      <xdr:rowOff>100965</xdr:rowOff>
    </xdr:from>
    <xdr:to>
      <xdr:col>13</xdr:col>
      <xdr:colOff>590550</xdr:colOff>
      <xdr:row>42</xdr:row>
      <xdr:rowOff>3356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</xdr:row>
      <xdr:rowOff>22860</xdr:rowOff>
    </xdr:from>
    <xdr:to>
      <xdr:col>0</xdr:col>
      <xdr:colOff>123825</xdr:colOff>
      <xdr:row>21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73097D4-7B68-4348-9B10-744401EDC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2198</xdr:rowOff>
    </xdr:from>
    <xdr:to>
      <xdr:col>4</xdr:col>
      <xdr:colOff>161925</xdr:colOff>
      <xdr:row>43</xdr:row>
      <xdr:rowOff>84470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236220</xdr:colOff>
      <xdr:row>29</xdr:row>
      <xdr:rowOff>2198</xdr:rowOff>
    </xdr:from>
    <xdr:to>
      <xdr:col>11</xdr:col>
      <xdr:colOff>361950</xdr:colOff>
      <xdr:row>43</xdr:row>
      <xdr:rowOff>92126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467733</xdr:colOff>
      <xdr:row>36</xdr:row>
      <xdr:rowOff>15513</xdr:rowOff>
    </xdr:from>
    <xdr:to>
      <xdr:col>9</xdr:col>
      <xdr:colOff>482700</xdr:colOff>
      <xdr:row>44</xdr:row>
      <xdr:rowOff>161924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15911</xdr:rowOff>
    </xdr:from>
    <xdr:to>
      <xdr:col>5</xdr:col>
      <xdr:colOff>271070</xdr:colOff>
      <xdr:row>36</xdr:row>
      <xdr:rowOff>87738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F07A03DE-5E96-4C53-B088-FF5116C797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238460</xdr:colOff>
      <xdr:row>25</xdr:row>
      <xdr:rowOff>17257</xdr:rowOff>
    </xdr:from>
    <xdr:to>
      <xdr:col>13</xdr:col>
      <xdr:colOff>64881</xdr:colOff>
      <xdr:row>36</xdr:row>
      <xdr:rowOff>115680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4D24689-812E-4502-BE4D-3CF418281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11206</xdr:colOff>
      <xdr:row>1</xdr:row>
      <xdr:rowOff>445</xdr:rowOff>
    </xdr:from>
    <xdr:to>
      <xdr:col>11</xdr:col>
      <xdr:colOff>541244</xdr:colOff>
      <xdr:row>14</xdr:row>
      <xdr:rowOff>134471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11206</xdr:colOff>
      <xdr:row>15</xdr:row>
      <xdr:rowOff>44822</xdr:rowOff>
    </xdr:from>
    <xdr:to>
      <xdr:col>11</xdr:col>
      <xdr:colOff>541244</xdr:colOff>
      <xdr:row>28</xdr:row>
      <xdr:rowOff>89200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77039F21-A2DD-43F6-90C0-806B2E3447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11206</xdr:colOff>
      <xdr:row>29</xdr:row>
      <xdr:rowOff>11204</xdr:rowOff>
    </xdr:from>
    <xdr:to>
      <xdr:col>11</xdr:col>
      <xdr:colOff>605118</xdr:colOff>
      <xdr:row>42</xdr:row>
      <xdr:rowOff>55582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549FDC03-BAAB-4FCC-A6FC-ED1EC6269D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7620</xdr:rowOff>
    </xdr:from>
    <xdr:to>
      <xdr:col>0</xdr:col>
      <xdr:colOff>123825</xdr:colOff>
      <xdr:row>20</xdr:row>
      <xdr:rowOff>7620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1399D390-B4A3-48B7-B840-598E0BC58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141515</xdr:rowOff>
    </xdr:from>
    <xdr:to>
      <xdr:col>5</xdr:col>
      <xdr:colOff>298711</xdr:colOff>
      <xdr:row>57</xdr:row>
      <xdr:rowOff>148375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8C3326D-96CB-42DA-B209-981D3DAD5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66365"/>
          <a:ext cx="3346711" cy="9784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100853</xdr:rowOff>
    </xdr:from>
    <xdr:to>
      <xdr:col>15</xdr:col>
      <xdr:colOff>523875</xdr:colOff>
      <xdr:row>44</xdr:row>
      <xdr:rowOff>9253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22860</xdr:rowOff>
    </xdr:from>
    <xdr:to>
      <xdr:col>0</xdr:col>
      <xdr:colOff>123825</xdr:colOff>
      <xdr:row>19</xdr:row>
      <xdr:rowOff>149350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2F870E0-36A3-405D-A9F2-B0A3CE48A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23</xdr:row>
      <xdr:rowOff>38100</xdr:rowOff>
    </xdr:from>
    <xdr:to>
      <xdr:col>7</xdr:col>
      <xdr:colOff>148650</xdr:colOff>
      <xdr:row>41</xdr:row>
      <xdr:rowOff>111126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487363</xdr:colOff>
      <xdr:row>23</xdr:row>
      <xdr:rowOff>28575</xdr:rowOff>
    </xdr:from>
    <xdr:to>
      <xdr:col>13</xdr:col>
      <xdr:colOff>621847</xdr:colOff>
      <xdr:row>41</xdr:row>
      <xdr:rowOff>133350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123825</xdr:colOff>
      <xdr:row>22</xdr:row>
      <xdr:rowOff>150302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6150D10-98E5-4533-B7EB-9D3C8B265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219075</xdr:colOff>
      <xdr:row>20</xdr:row>
      <xdr:rowOff>9525</xdr:rowOff>
    </xdr:from>
    <xdr:to>
      <xdr:col>13</xdr:col>
      <xdr:colOff>672194</xdr:colOff>
      <xdr:row>44</xdr:row>
      <xdr:rowOff>100693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28575</xdr:colOff>
      <xdr:row>20</xdr:row>
      <xdr:rowOff>9525</xdr:rowOff>
    </xdr:from>
    <xdr:to>
      <xdr:col>8</xdr:col>
      <xdr:colOff>226695</xdr:colOff>
      <xdr:row>43</xdr:row>
      <xdr:rowOff>9525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123825</xdr:colOff>
      <xdr:row>20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79375</xdr:rowOff>
    </xdr:from>
    <xdr:to>
      <xdr:col>15</xdr:col>
      <xdr:colOff>600074</xdr:colOff>
      <xdr:row>44</xdr:row>
      <xdr:rowOff>152399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19050</xdr:rowOff>
    </xdr:from>
    <xdr:to>
      <xdr:col>0</xdr:col>
      <xdr:colOff>123825</xdr:colOff>
      <xdr:row>19</xdr:row>
      <xdr:rowOff>145540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A90C2FA-292E-418A-9BC0-FB1AB36AF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508000</xdr:colOff>
      <xdr:row>1</xdr:row>
      <xdr:rowOff>6892</xdr:rowOff>
    </xdr:from>
    <xdr:to>
      <xdr:col>11</xdr:col>
      <xdr:colOff>508000</xdr:colOff>
      <xdr:row>14</xdr:row>
      <xdr:rowOff>111125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111125</xdr:colOff>
      <xdr:row>1</xdr:row>
      <xdr:rowOff>6892</xdr:rowOff>
    </xdr:from>
    <xdr:to>
      <xdr:col>8</xdr:col>
      <xdr:colOff>498750</xdr:colOff>
      <xdr:row>16</xdr:row>
      <xdr:rowOff>32021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527050</xdr:colOff>
      <xdr:row>16</xdr:row>
      <xdr:rowOff>105316</xdr:rowOff>
    </xdr:from>
    <xdr:to>
      <xdr:col>11</xdr:col>
      <xdr:colOff>542924</xdr:colOff>
      <xdr:row>28</xdr:row>
      <xdr:rowOff>98425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130175</xdr:colOff>
      <xdr:row>16</xdr:row>
      <xdr:rowOff>105316</xdr:rowOff>
    </xdr:from>
    <xdr:to>
      <xdr:col>8</xdr:col>
      <xdr:colOff>503239</xdr:colOff>
      <xdr:row>29</xdr:row>
      <xdr:rowOff>16416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508000</xdr:colOff>
      <xdr:row>30</xdr:row>
      <xdr:rowOff>38641</xdr:rowOff>
    </xdr:from>
    <xdr:to>
      <xdr:col>11</xdr:col>
      <xdr:colOff>539750</xdr:colOff>
      <xdr:row>40</xdr:row>
      <xdr:rowOff>50255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111125</xdr:colOff>
      <xdr:row>30</xdr:row>
      <xdr:rowOff>38641</xdr:rowOff>
    </xdr:from>
    <xdr:to>
      <xdr:col>8</xdr:col>
      <xdr:colOff>571500</xdr:colOff>
      <xdr:row>39</xdr:row>
      <xdr:rowOff>116112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21</xdr:row>
      <xdr:rowOff>14287</xdr:rowOff>
    </xdr:from>
    <xdr:to>
      <xdr:col>0</xdr:col>
      <xdr:colOff>152400</xdr:colOff>
      <xdr:row>27</xdr:row>
      <xdr:rowOff>152400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35</xdr:row>
      <xdr:rowOff>14286</xdr:rowOff>
    </xdr:from>
    <xdr:to>
      <xdr:col>0</xdr:col>
      <xdr:colOff>114300</xdr:colOff>
      <xdr:row>38</xdr:row>
      <xdr:rowOff>9524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6</xdr:row>
      <xdr:rowOff>14287</xdr:rowOff>
    </xdr:from>
    <xdr:to>
      <xdr:col>0</xdr:col>
      <xdr:colOff>152400</xdr:colOff>
      <xdr:row>14</xdr:row>
      <xdr:rowOff>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_ERU_2206">
  <a:themeElements>
    <a:clrScheme name="ERU">
      <a:dk1>
        <a:srgbClr val="262626"/>
      </a:dk1>
      <a:lt1>
        <a:sysClr val="window" lastClr="FFFFFF"/>
      </a:lt1>
      <a:dk2>
        <a:srgbClr val="233060"/>
      </a:dk2>
      <a:lt2>
        <a:srgbClr val="D0D0D0"/>
      </a:lt2>
      <a:accent1>
        <a:srgbClr val="233060"/>
      </a:accent1>
      <a:accent2>
        <a:srgbClr val="5A6588"/>
      </a:accent2>
      <a:accent3>
        <a:srgbClr val="9198B0"/>
      </a:accent3>
      <a:accent4>
        <a:srgbClr val="C8CBD7"/>
      </a:accent4>
      <a:accent5>
        <a:srgbClr val="DF2B20"/>
      </a:accent5>
      <a:accent6>
        <a:srgbClr val="E86158"/>
      </a:accent6>
      <a:hlink>
        <a:srgbClr val="0563C1"/>
      </a:hlink>
      <a:folHlink>
        <a:srgbClr val="DF2B20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B83BD-AAE7-447C-83EA-804F7FED2370}">
  <sheetPr>
    <tabColor rgb="FF92D050"/>
  </sheetPr>
  <dimension ref="A1:K50"/>
  <sheetViews>
    <sheetView showGridLines="0" showWhiteSpace="0" zoomScale="70" zoomScaleNormal="70" zoomScaleSheetLayoutView="55" zoomScalePageLayoutView="70" workbookViewId="0">
      <selection activeCell="K1" sqref="K1"/>
    </sheetView>
  </sheetViews>
  <sheetFormatPr defaultColWidth="9.109375" defaultRowHeight="13.2" x14ac:dyDescent="0.25"/>
  <cols>
    <col min="1" max="1" width="41.5546875" style="248" customWidth="1"/>
    <col min="2" max="2" width="50.44140625" style="248" customWidth="1"/>
    <col min="3" max="9" width="9.88671875" style="248" customWidth="1"/>
    <col min="10" max="10" width="10.33203125" style="248" customWidth="1"/>
    <col min="11" max="16384" width="9.109375" style="248"/>
  </cols>
  <sheetData>
    <row r="1" spans="1:11" ht="399.75" customHeight="1" x14ac:dyDescent="0.25">
      <c r="A1" s="366" t="s">
        <v>326</v>
      </c>
      <c r="B1" s="367"/>
    </row>
    <row r="2" spans="1:11" ht="400.2" customHeight="1" x14ac:dyDescent="0.25">
      <c r="A2" s="261"/>
      <c r="B2" s="337"/>
      <c r="C2" s="260"/>
      <c r="D2" s="260"/>
      <c r="E2" s="260"/>
      <c r="F2" s="260"/>
      <c r="G2" s="260"/>
      <c r="H2" s="260"/>
      <c r="I2" s="260"/>
      <c r="J2" s="260"/>
      <c r="K2" s="248" t="s">
        <v>203</v>
      </c>
    </row>
    <row r="3" spans="1:11" x14ac:dyDescent="0.25">
      <c r="B3" s="338"/>
      <c r="D3" s="259"/>
      <c r="E3" s="258"/>
      <c r="F3" s="258"/>
      <c r="G3" s="258"/>
      <c r="J3" s="252"/>
    </row>
    <row r="9" spans="1:11" x14ac:dyDescent="0.25">
      <c r="B9" s="257"/>
      <c r="I9" s="256"/>
    </row>
    <row r="10" spans="1:11" x14ac:dyDescent="0.25">
      <c r="B10" s="251"/>
      <c r="C10" s="250"/>
    </row>
    <row r="11" spans="1:11" x14ac:dyDescent="0.25">
      <c r="B11" s="251"/>
      <c r="C11" s="250"/>
    </row>
    <row r="12" spans="1:11" x14ac:dyDescent="0.25">
      <c r="B12" s="251"/>
      <c r="C12" s="250"/>
    </row>
    <row r="13" spans="1:11" x14ac:dyDescent="0.25">
      <c r="A13" s="253"/>
      <c r="B13" s="255"/>
      <c r="C13" s="254"/>
      <c r="D13" s="253"/>
      <c r="E13" s="253"/>
      <c r="F13" s="253"/>
      <c r="G13" s="253"/>
      <c r="H13" s="253"/>
      <c r="I13" s="253"/>
      <c r="J13" s="253"/>
    </row>
    <row r="14" spans="1:11" x14ac:dyDescent="0.25">
      <c r="A14" s="253"/>
      <c r="B14" s="255"/>
      <c r="C14" s="254"/>
      <c r="D14" s="253"/>
      <c r="E14" s="253"/>
      <c r="F14" s="253"/>
      <c r="G14" s="253"/>
      <c r="H14" s="253"/>
      <c r="I14" s="253"/>
      <c r="J14" s="253"/>
    </row>
    <row r="15" spans="1:11" x14ac:dyDescent="0.25">
      <c r="A15" s="253"/>
      <c r="B15" s="255"/>
      <c r="C15" s="254"/>
      <c r="D15" s="253"/>
      <c r="E15" s="253"/>
      <c r="F15" s="253"/>
      <c r="G15" s="253"/>
      <c r="H15" s="253"/>
      <c r="I15" s="253"/>
      <c r="J15" s="253"/>
    </row>
    <row r="16" spans="1:11" x14ac:dyDescent="0.25">
      <c r="A16" s="253"/>
      <c r="B16" s="255"/>
      <c r="C16" s="254"/>
      <c r="D16" s="253"/>
      <c r="E16" s="253"/>
      <c r="F16" s="253"/>
      <c r="G16" s="253"/>
      <c r="H16" s="253"/>
      <c r="I16" s="253"/>
      <c r="J16" s="253"/>
    </row>
    <row r="17" spans="1:10" x14ac:dyDescent="0.25">
      <c r="A17" s="253"/>
      <c r="B17" s="255"/>
      <c r="C17" s="254"/>
      <c r="D17" s="253"/>
      <c r="E17" s="253"/>
      <c r="F17" s="253"/>
      <c r="G17" s="253"/>
      <c r="H17" s="253"/>
      <c r="I17" s="253"/>
      <c r="J17" s="253"/>
    </row>
    <row r="18" spans="1:10" x14ac:dyDescent="0.25">
      <c r="A18" s="253"/>
      <c r="B18" s="255"/>
      <c r="C18" s="254"/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B19" s="255"/>
      <c r="C19" s="254"/>
      <c r="D19" s="253"/>
      <c r="E19" s="253"/>
      <c r="F19" s="253"/>
      <c r="G19" s="253"/>
      <c r="H19" s="253"/>
      <c r="I19" s="253"/>
      <c r="J19" s="253"/>
    </row>
    <row r="21" spans="1:10" x14ac:dyDescent="0.25">
      <c r="A21" s="253"/>
      <c r="B21" s="255"/>
      <c r="C21" s="254"/>
      <c r="D21" s="253"/>
      <c r="E21" s="253"/>
      <c r="F21" s="253"/>
      <c r="G21" s="253"/>
      <c r="H21" s="253"/>
      <c r="I21" s="253"/>
      <c r="J21" s="253"/>
    </row>
    <row r="22" spans="1:10" x14ac:dyDescent="0.25">
      <c r="A22" s="253"/>
      <c r="B22" s="255"/>
      <c r="C22" s="254"/>
      <c r="D22" s="253"/>
      <c r="E22" s="253"/>
      <c r="F22" s="253"/>
      <c r="G22" s="253"/>
      <c r="H22" s="253"/>
      <c r="I22" s="253"/>
      <c r="J22" s="253"/>
    </row>
    <row r="23" spans="1:10" x14ac:dyDescent="0.25">
      <c r="A23" s="253"/>
      <c r="B23" s="255"/>
      <c r="C23" s="254"/>
      <c r="D23" s="253"/>
      <c r="E23" s="253"/>
      <c r="F23" s="253"/>
      <c r="G23" s="253"/>
      <c r="H23" s="253"/>
      <c r="I23" s="253"/>
      <c r="J23" s="253"/>
    </row>
    <row r="25" spans="1:10" x14ac:dyDescent="0.25">
      <c r="A25" s="253"/>
      <c r="C25" s="254"/>
      <c r="D25" s="253"/>
      <c r="E25" s="253"/>
      <c r="F25" s="253"/>
      <c r="G25" s="253"/>
      <c r="H25" s="253"/>
      <c r="I25" s="253"/>
      <c r="J25" s="253"/>
    </row>
    <row r="26" spans="1:10" x14ac:dyDescent="0.25">
      <c r="A26" s="253"/>
      <c r="C26" s="254"/>
      <c r="D26" s="253"/>
      <c r="E26" s="253"/>
      <c r="F26" s="253"/>
      <c r="G26" s="253"/>
      <c r="H26" s="253"/>
      <c r="I26" s="253"/>
      <c r="J26" s="253"/>
    </row>
    <row r="27" spans="1:10" x14ac:dyDescent="0.25">
      <c r="A27" s="253"/>
      <c r="C27" s="254"/>
      <c r="D27" s="253"/>
      <c r="E27" s="253"/>
      <c r="F27" s="253"/>
      <c r="G27" s="253"/>
      <c r="H27" s="253"/>
      <c r="I27" s="253"/>
      <c r="J27" s="253"/>
    </row>
    <row r="28" spans="1:10" x14ac:dyDescent="0.25">
      <c r="A28" s="368"/>
      <c r="B28" s="368"/>
      <c r="C28" s="368"/>
      <c r="D28" s="368"/>
      <c r="E28" s="368"/>
      <c r="F28" s="368"/>
      <c r="G28" s="368"/>
      <c r="H28" s="368"/>
      <c r="I28" s="368"/>
      <c r="J28" s="368"/>
    </row>
    <row r="29" spans="1:10" x14ac:dyDescent="0.25">
      <c r="A29" s="253"/>
      <c r="B29" s="255"/>
      <c r="C29" s="254"/>
      <c r="D29" s="253"/>
      <c r="E29" s="253"/>
      <c r="F29" s="253"/>
      <c r="G29" s="253"/>
      <c r="H29" s="253"/>
      <c r="I29" s="253"/>
      <c r="J29" s="253"/>
    </row>
    <row r="31" spans="1:10" x14ac:dyDescent="0.25">
      <c r="A31" s="253"/>
      <c r="B31" s="255"/>
      <c r="C31" s="254"/>
      <c r="D31" s="253"/>
      <c r="E31" s="253"/>
      <c r="F31" s="253"/>
      <c r="G31" s="253"/>
      <c r="H31" s="253"/>
      <c r="I31" s="253"/>
      <c r="J31" s="253"/>
    </row>
    <row r="32" spans="1:10" x14ac:dyDescent="0.25">
      <c r="A32" s="253"/>
      <c r="B32" s="255"/>
      <c r="C32" s="254"/>
      <c r="D32" s="253"/>
      <c r="E32" s="253"/>
      <c r="F32" s="253"/>
      <c r="G32" s="253"/>
      <c r="H32" s="253"/>
      <c r="I32" s="253"/>
      <c r="J32" s="253"/>
    </row>
    <row r="33" spans="1:10" x14ac:dyDescent="0.25">
      <c r="A33" s="369"/>
      <c r="B33" s="369"/>
      <c r="C33" s="369"/>
      <c r="D33" s="369"/>
      <c r="E33" s="369"/>
      <c r="F33" s="369"/>
      <c r="G33" s="369"/>
      <c r="H33" s="369"/>
      <c r="I33" s="369"/>
      <c r="J33" s="369"/>
    </row>
    <row r="34" spans="1:10" x14ac:dyDescent="0.25">
      <c r="B34" s="252"/>
      <c r="C34" s="252"/>
      <c r="D34" s="252"/>
      <c r="E34" s="252"/>
      <c r="F34" s="252"/>
      <c r="G34" s="252"/>
      <c r="H34" s="252"/>
      <c r="I34" s="252"/>
      <c r="J34" s="252"/>
    </row>
    <row r="37" spans="1:10" x14ac:dyDescent="0.25">
      <c r="B37" s="251"/>
      <c r="C37" s="250"/>
    </row>
    <row r="39" spans="1:10" x14ac:dyDescent="0.25">
      <c r="B39" s="249"/>
      <c r="C39" s="249"/>
      <c r="D39" s="249"/>
      <c r="E39" s="249"/>
      <c r="F39" s="249"/>
      <c r="G39" s="249"/>
      <c r="H39" s="249"/>
      <c r="I39" s="249"/>
    </row>
    <row r="50" spans="1:10" x14ac:dyDescent="0.25">
      <c r="A50" s="370"/>
      <c r="B50" s="370"/>
      <c r="C50" s="370"/>
      <c r="D50" s="370"/>
      <c r="E50" s="370"/>
      <c r="F50" s="370"/>
      <c r="G50" s="370"/>
      <c r="H50" s="370"/>
      <c r="I50" s="370"/>
      <c r="J50" s="370"/>
    </row>
  </sheetData>
  <mergeCells count="4">
    <mergeCell ref="A1:B1"/>
    <mergeCell ref="A28:J28"/>
    <mergeCell ref="A33:J33"/>
    <mergeCell ref="A50:J50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1"/>
  <dimension ref="A1:V49"/>
  <sheetViews>
    <sheetView showGridLines="0" zoomScaleNormal="100" zoomScaleSheetLayoutView="100" workbookViewId="0">
      <selection activeCell="T38" sqref="T38"/>
    </sheetView>
  </sheetViews>
  <sheetFormatPr defaultColWidth="9.109375" defaultRowHeight="13.2" x14ac:dyDescent="0.25"/>
  <cols>
    <col min="1" max="1" width="30.88671875" style="2" customWidth="1"/>
    <col min="2" max="13" width="8.5546875" style="2" customWidth="1"/>
    <col min="14" max="14" width="10.44140625" style="2" customWidth="1"/>
    <col min="15" max="15" width="8.44140625" style="2" customWidth="1"/>
    <col min="16" max="16" width="11.44140625" style="2" bestFit="1" customWidth="1"/>
    <col min="17" max="16384" width="9.109375" style="2"/>
  </cols>
  <sheetData>
    <row r="1" spans="1:22" ht="21" x14ac:dyDescent="0.4">
      <c r="A1" s="175" t="s">
        <v>244</v>
      </c>
      <c r="N1" s="238" t="str">
        <f>'3'!N1</f>
        <v>IV. čtvrtletí 2023</v>
      </c>
    </row>
    <row r="2" spans="1:22" s="66" customFormat="1" ht="17.399999999999999" x14ac:dyDescent="0.3">
      <c r="A2" s="234" t="s">
        <v>245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</row>
    <row r="3" spans="1:22" s="7" customFormat="1" ht="6" customHeight="1" x14ac:dyDescent="0.2"/>
    <row r="4" spans="1:22" s="7" customFormat="1" ht="12" x14ac:dyDescent="0.2">
      <c r="A4" s="382">
        <v>2025</v>
      </c>
      <c r="B4" s="383" t="s">
        <v>42</v>
      </c>
      <c r="C4" s="384"/>
      <c r="D4" s="385"/>
      <c r="E4" s="384" t="s">
        <v>43</v>
      </c>
      <c r="F4" s="384"/>
      <c r="G4" s="384"/>
      <c r="H4" s="383" t="s">
        <v>44</v>
      </c>
      <c r="I4" s="384"/>
      <c r="J4" s="385"/>
      <c r="K4" s="383" t="s">
        <v>45</v>
      </c>
      <c r="L4" s="384"/>
      <c r="M4" s="385"/>
      <c r="N4" s="209" t="s">
        <v>7</v>
      </c>
    </row>
    <row r="5" spans="1:22" s="7" customFormat="1" ht="12" customHeight="1" x14ac:dyDescent="0.2">
      <c r="A5" s="382"/>
      <c r="B5" s="274" t="s">
        <v>8</v>
      </c>
      <c r="C5" s="264" t="s">
        <v>9</v>
      </c>
      <c r="D5" s="275" t="s">
        <v>10</v>
      </c>
      <c r="E5" s="193" t="s">
        <v>11</v>
      </c>
      <c r="F5" s="193" t="s">
        <v>12</v>
      </c>
      <c r="G5" s="193" t="s">
        <v>13</v>
      </c>
      <c r="H5" s="274" t="s">
        <v>14</v>
      </c>
      <c r="I5" s="264" t="s">
        <v>15</v>
      </c>
      <c r="J5" s="275" t="s">
        <v>16</v>
      </c>
      <c r="K5" s="274" t="s">
        <v>17</v>
      </c>
      <c r="L5" s="264" t="s">
        <v>18</v>
      </c>
      <c r="M5" s="275" t="s">
        <v>19</v>
      </c>
      <c r="N5" s="194"/>
    </row>
    <row r="6" spans="1:22" s="7" customFormat="1" ht="12" customHeight="1" x14ac:dyDescent="0.2">
      <c r="A6" s="387" t="s">
        <v>116</v>
      </c>
      <c r="B6" s="388">
        <f>SUM(B7:D7)</f>
        <v>29788.359846999992</v>
      </c>
      <c r="C6" s="389"/>
      <c r="D6" s="390"/>
      <c r="E6" s="391">
        <f>SUM(E7:G7)</f>
        <v>0</v>
      </c>
      <c r="F6" s="391"/>
      <c r="G6" s="391"/>
      <c r="H6" s="392">
        <f>SUM(H7:J7)</f>
        <v>0</v>
      </c>
      <c r="I6" s="391"/>
      <c r="J6" s="393"/>
      <c r="K6" s="392">
        <f>SUM(K7:M7)</f>
        <v>0</v>
      </c>
      <c r="L6" s="391"/>
      <c r="M6" s="393"/>
      <c r="N6" s="374">
        <f>SUM(B7:M7)</f>
        <v>29788.359846999992</v>
      </c>
    </row>
    <row r="7" spans="1:22" s="64" customFormat="1" ht="12" customHeight="1" x14ac:dyDescent="0.2">
      <c r="A7" s="387"/>
      <c r="B7" s="278">
        <f>SUM(B8:B23)</f>
        <v>11260.368834999997</v>
      </c>
      <c r="C7" s="262">
        <f t="shared" ref="C7:M7" si="0">SUM(C8:C23)</f>
        <v>10325.749280999997</v>
      </c>
      <c r="D7" s="279">
        <f t="shared" si="0"/>
        <v>8202.2417310000001</v>
      </c>
      <c r="E7" s="355">
        <f t="shared" si="0"/>
        <v>0</v>
      </c>
      <c r="F7" s="355">
        <f t="shared" si="0"/>
        <v>0</v>
      </c>
      <c r="G7" s="355">
        <f t="shared" si="0"/>
        <v>0</v>
      </c>
      <c r="H7" s="356">
        <f t="shared" si="0"/>
        <v>0</v>
      </c>
      <c r="I7" s="355">
        <f t="shared" si="0"/>
        <v>0</v>
      </c>
      <c r="J7" s="357">
        <f t="shared" si="0"/>
        <v>0</v>
      </c>
      <c r="K7" s="356">
        <f t="shared" si="0"/>
        <v>0</v>
      </c>
      <c r="L7" s="355">
        <f t="shared" si="0"/>
        <v>0</v>
      </c>
      <c r="M7" s="357">
        <f t="shared" si="0"/>
        <v>0</v>
      </c>
      <c r="N7" s="374"/>
      <c r="P7" s="133"/>
      <c r="Q7" s="133"/>
      <c r="R7" s="133"/>
      <c r="S7" s="133"/>
      <c r="T7" s="133"/>
    </row>
    <row r="8" spans="1:22" s="7" customFormat="1" ht="12" customHeight="1" x14ac:dyDescent="0.2">
      <c r="A8" s="166" t="s">
        <v>40</v>
      </c>
      <c r="B8" s="276">
        <v>1347.0765429999997</v>
      </c>
      <c r="C8" s="263">
        <v>1263.4303659999994</v>
      </c>
      <c r="D8" s="277">
        <v>1193.5134789999997</v>
      </c>
      <c r="E8" s="353">
        <v>0</v>
      </c>
      <c r="F8" s="353">
        <v>0</v>
      </c>
      <c r="G8" s="353">
        <v>0</v>
      </c>
      <c r="H8" s="352">
        <v>0</v>
      </c>
      <c r="I8" s="353">
        <v>0</v>
      </c>
      <c r="J8" s="354">
        <v>0</v>
      </c>
      <c r="K8" s="352">
        <v>0</v>
      </c>
      <c r="L8" s="353">
        <v>0</v>
      </c>
      <c r="M8" s="354">
        <v>0</v>
      </c>
      <c r="N8" s="189">
        <f>SUM(B8:M8)</f>
        <v>3804.0203879999985</v>
      </c>
      <c r="P8" s="8"/>
      <c r="Q8" s="121"/>
      <c r="R8" s="128"/>
      <c r="S8" s="128"/>
      <c r="T8" s="128"/>
      <c r="U8" s="41"/>
    </row>
    <row r="9" spans="1:22" s="7" customFormat="1" ht="12" customHeight="1" x14ac:dyDescent="0.2">
      <c r="A9" s="166" t="s">
        <v>39</v>
      </c>
      <c r="B9" s="276">
        <v>65.464765999999997</v>
      </c>
      <c r="C9" s="263">
        <v>57.457344000000006</v>
      </c>
      <c r="D9" s="277">
        <v>54.693797000000004</v>
      </c>
      <c r="E9" s="353">
        <v>0</v>
      </c>
      <c r="F9" s="353">
        <v>0</v>
      </c>
      <c r="G9" s="353">
        <v>0</v>
      </c>
      <c r="H9" s="352">
        <v>0</v>
      </c>
      <c r="I9" s="353">
        <v>0</v>
      </c>
      <c r="J9" s="354">
        <v>0</v>
      </c>
      <c r="K9" s="352">
        <v>0</v>
      </c>
      <c r="L9" s="353">
        <v>0</v>
      </c>
      <c r="M9" s="354">
        <v>0</v>
      </c>
      <c r="N9" s="189">
        <f>SUM(B9:M9)</f>
        <v>177.61590699999999</v>
      </c>
      <c r="P9" s="8"/>
      <c r="Q9" s="121"/>
      <c r="R9" s="128"/>
      <c r="S9" s="128"/>
      <c r="T9" s="128"/>
      <c r="U9" s="41"/>
    </row>
    <row r="10" spans="1:22" s="7" customFormat="1" ht="12" customHeight="1" x14ac:dyDescent="0.2">
      <c r="A10" s="166" t="s">
        <v>38</v>
      </c>
      <c r="B10" s="276">
        <v>870.3534719999999</v>
      </c>
      <c r="C10" s="263">
        <v>810.05852700000003</v>
      </c>
      <c r="D10" s="277">
        <v>603.36183100000017</v>
      </c>
      <c r="E10" s="353">
        <v>0</v>
      </c>
      <c r="F10" s="353">
        <v>0</v>
      </c>
      <c r="G10" s="353">
        <v>0</v>
      </c>
      <c r="H10" s="352">
        <v>0</v>
      </c>
      <c r="I10" s="353">
        <v>0</v>
      </c>
      <c r="J10" s="354">
        <v>0</v>
      </c>
      <c r="K10" s="352">
        <v>0</v>
      </c>
      <c r="L10" s="353">
        <v>0</v>
      </c>
      <c r="M10" s="354">
        <v>0</v>
      </c>
      <c r="N10" s="189">
        <f>SUM(B10:M10)</f>
        <v>2283.7738300000001</v>
      </c>
      <c r="P10" s="8"/>
      <c r="Q10" s="121"/>
      <c r="R10" s="128"/>
      <c r="S10" s="128"/>
      <c r="T10" s="128"/>
      <c r="U10" s="41"/>
    </row>
    <row r="11" spans="1:22" s="7" customFormat="1" ht="12" customHeight="1" x14ac:dyDescent="0.2">
      <c r="A11" s="166" t="s">
        <v>60</v>
      </c>
      <c r="B11" s="276">
        <v>6.3607150000000008</v>
      </c>
      <c r="C11" s="263">
        <v>4.7087909999999988</v>
      </c>
      <c r="D11" s="277">
        <v>6.9140030000000001</v>
      </c>
      <c r="E11" s="353">
        <v>0</v>
      </c>
      <c r="F11" s="353">
        <v>0</v>
      </c>
      <c r="G11" s="353">
        <v>0</v>
      </c>
      <c r="H11" s="352">
        <v>0</v>
      </c>
      <c r="I11" s="353">
        <v>0</v>
      </c>
      <c r="J11" s="354">
        <v>0</v>
      </c>
      <c r="K11" s="352">
        <v>0</v>
      </c>
      <c r="L11" s="353">
        <v>0</v>
      </c>
      <c r="M11" s="354">
        <v>0</v>
      </c>
      <c r="N11" s="189">
        <f t="shared" ref="N11:N21" si="1">SUM(B11:M11)</f>
        <v>17.983509000000002</v>
      </c>
      <c r="P11" s="8"/>
      <c r="Q11" s="121"/>
      <c r="R11" s="128"/>
      <c r="S11" s="128"/>
      <c r="T11" s="128"/>
      <c r="U11" s="41"/>
    </row>
    <row r="12" spans="1:22" s="7" customFormat="1" ht="12" customHeight="1" x14ac:dyDescent="0.2">
      <c r="A12" s="166" t="s">
        <v>61</v>
      </c>
      <c r="B12" s="276">
        <v>2.497379</v>
      </c>
      <c r="C12" s="263">
        <v>2.2712869999999996</v>
      </c>
      <c r="D12" s="277">
        <v>3.1547910000000003</v>
      </c>
      <c r="E12" s="353">
        <v>0</v>
      </c>
      <c r="F12" s="353">
        <v>0</v>
      </c>
      <c r="G12" s="353">
        <v>0</v>
      </c>
      <c r="H12" s="352">
        <v>0</v>
      </c>
      <c r="I12" s="353">
        <v>0</v>
      </c>
      <c r="J12" s="354">
        <v>0</v>
      </c>
      <c r="K12" s="352">
        <v>0</v>
      </c>
      <c r="L12" s="353">
        <v>0</v>
      </c>
      <c r="M12" s="354">
        <v>0</v>
      </c>
      <c r="N12" s="189">
        <f t="shared" si="1"/>
        <v>7.923457</v>
      </c>
      <c r="P12" s="8"/>
      <c r="Q12" s="121"/>
      <c r="R12" s="128"/>
      <c r="S12" s="128"/>
      <c r="T12" s="128"/>
      <c r="U12" s="41"/>
    </row>
    <row r="13" spans="1:22" s="7" customFormat="1" ht="12" customHeight="1" x14ac:dyDescent="0.2">
      <c r="A13" s="166" t="s">
        <v>62</v>
      </c>
      <c r="B13" s="276">
        <v>0.12739300000000001</v>
      </c>
      <c r="C13" s="263">
        <v>9.1897000000000006E-2</v>
      </c>
      <c r="D13" s="277">
        <v>5.3783000000000004E-2</v>
      </c>
      <c r="E13" s="353">
        <v>0</v>
      </c>
      <c r="F13" s="353">
        <v>0</v>
      </c>
      <c r="G13" s="353">
        <v>0</v>
      </c>
      <c r="H13" s="352">
        <v>0</v>
      </c>
      <c r="I13" s="353">
        <v>0</v>
      </c>
      <c r="J13" s="354">
        <v>0</v>
      </c>
      <c r="K13" s="352">
        <v>0</v>
      </c>
      <c r="L13" s="353">
        <v>0</v>
      </c>
      <c r="M13" s="354">
        <v>0</v>
      </c>
      <c r="N13" s="189">
        <f t="shared" si="1"/>
        <v>0.27307300000000001</v>
      </c>
      <c r="P13" s="8"/>
      <c r="Q13" s="121"/>
      <c r="R13" s="128"/>
      <c r="S13" s="128"/>
      <c r="T13" s="128"/>
      <c r="U13" s="41"/>
      <c r="V13" s="130"/>
    </row>
    <row r="14" spans="1:22" s="7" customFormat="1" ht="12" customHeight="1" x14ac:dyDescent="0.2">
      <c r="A14" s="166" t="s">
        <v>37</v>
      </c>
      <c r="B14" s="276">
        <v>4931.065794000001</v>
      </c>
      <c r="C14" s="263">
        <v>4471.1177679999992</v>
      </c>
      <c r="D14" s="277">
        <v>3434.3422569999993</v>
      </c>
      <c r="E14" s="353">
        <v>0</v>
      </c>
      <c r="F14" s="353">
        <v>0</v>
      </c>
      <c r="G14" s="353">
        <v>0</v>
      </c>
      <c r="H14" s="352">
        <v>0</v>
      </c>
      <c r="I14" s="353">
        <v>0</v>
      </c>
      <c r="J14" s="354">
        <v>0</v>
      </c>
      <c r="K14" s="352">
        <v>0</v>
      </c>
      <c r="L14" s="353">
        <v>0</v>
      </c>
      <c r="M14" s="354">
        <v>0</v>
      </c>
      <c r="N14" s="189">
        <f t="shared" si="1"/>
        <v>12836.525818999999</v>
      </c>
      <c r="P14" s="8"/>
      <c r="Q14" s="121"/>
      <c r="R14" s="128"/>
      <c r="S14" s="128"/>
      <c r="T14" s="128"/>
      <c r="U14" s="41"/>
      <c r="V14" s="130"/>
    </row>
    <row r="15" spans="1:22" s="7" customFormat="1" ht="12" customHeight="1" x14ac:dyDescent="0.2">
      <c r="A15" s="166" t="s">
        <v>72</v>
      </c>
      <c r="B15" s="276">
        <v>165.86682000000002</v>
      </c>
      <c r="C15" s="263">
        <v>151.68985000000001</v>
      </c>
      <c r="D15" s="277">
        <v>87.451080000000005</v>
      </c>
      <c r="E15" s="353">
        <v>0</v>
      </c>
      <c r="F15" s="353">
        <v>0</v>
      </c>
      <c r="G15" s="353">
        <v>0</v>
      </c>
      <c r="H15" s="352">
        <v>0</v>
      </c>
      <c r="I15" s="353">
        <v>0</v>
      </c>
      <c r="J15" s="354">
        <v>0</v>
      </c>
      <c r="K15" s="352">
        <v>0</v>
      </c>
      <c r="L15" s="353">
        <v>0</v>
      </c>
      <c r="M15" s="354">
        <v>0</v>
      </c>
      <c r="N15" s="189">
        <f t="shared" si="1"/>
        <v>405.00775000000004</v>
      </c>
      <c r="P15" s="8"/>
      <c r="Q15" s="121"/>
      <c r="R15" s="128"/>
      <c r="S15" s="128"/>
      <c r="T15" s="128"/>
      <c r="U15" s="41"/>
      <c r="V15" s="130"/>
    </row>
    <row r="16" spans="1:22" s="7" customFormat="1" ht="12" customHeight="1" x14ac:dyDescent="0.2">
      <c r="A16" s="166" t="s">
        <v>36</v>
      </c>
      <c r="B16" s="276">
        <v>0</v>
      </c>
      <c r="C16" s="263">
        <v>0</v>
      </c>
      <c r="D16" s="277">
        <v>0</v>
      </c>
      <c r="E16" s="353">
        <v>0</v>
      </c>
      <c r="F16" s="353">
        <v>0</v>
      </c>
      <c r="G16" s="353">
        <v>0</v>
      </c>
      <c r="H16" s="352">
        <v>0</v>
      </c>
      <c r="I16" s="353">
        <v>0</v>
      </c>
      <c r="J16" s="354">
        <v>0</v>
      </c>
      <c r="K16" s="352">
        <v>0</v>
      </c>
      <c r="L16" s="353">
        <v>0</v>
      </c>
      <c r="M16" s="354">
        <v>0</v>
      </c>
      <c r="N16" s="189">
        <f t="shared" si="1"/>
        <v>0</v>
      </c>
      <c r="P16" s="8"/>
      <c r="Q16" s="121"/>
      <c r="R16" s="128"/>
      <c r="S16" s="128"/>
      <c r="T16" s="128"/>
      <c r="U16" s="41"/>
      <c r="V16" s="130"/>
    </row>
    <row r="17" spans="1:22" s="7" customFormat="1" ht="12" customHeight="1" x14ac:dyDescent="0.2">
      <c r="A17" s="166" t="s">
        <v>35</v>
      </c>
      <c r="B17" s="276">
        <v>129.12627799999999</v>
      </c>
      <c r="C17" s="263">
        <v>135.40395500000002</v>
      </c>
      <c r="D17" s="277">
        <v>137.91551199999998</v>
      </c>
      <c r="E17" s="353">
        <v>0</v>
      </c>
      <c r="F17" s="353">
        <v>0</v>
      </c>
      <c r="G17" s="353">
        <v>0</v>
      </c>
      <c r="H17" s="352">
        <v>0</v>
      </c>
      <c r="I17" s="353">
        <v>0</v>
      </c>
      <c r="J17" s="354">
        <v>0</v>
      </c>
      <c r="K17" s="352">
        <v>0</v>
      </c>
      <c r="L17" s="353">
        <v>0</v>
      </c>
      <c r="M17" s="354">
        <v>0</v>
      </c>
      <c r="N17" s="189">
        <f t="shared" si="1"/>
        <v>402.44574499999999</v>
      </c>
      <c r="P17" s="8"/>
      <c r="Q17" s="121"/>
      <c r="R17" s="128"/>
      <c r="S17" s="128"/>
      <c r="T17" s="128"/>
      <c r="U17" s="41"/>
      <c r="V17" s="130"/>
    </row>
    <row r="18" spans="1:22" s="7" customFormat="1" ht="12" customHeight="1" x14ac:dyDescent="0.2">
      <c r="A18" s="166" t="s">
        <v>34</v>
      </c>
      <c r="B18" s="276">
        <v>1.3836190000000002</v>
      </c>
      <c r="C18" s="263">
        <v>1.7792539999999999</v>
      </c>
      <c r="D18" s="277">
        <v>1.3543179999999999</v>
      </c>
      <c r="E18" s="353">
        <v>0</v>
      </c>
      <c r="F18" s="353">
        <v>0</v>
      </c>
      <c r="G18" s="353">
        <v>0</v>
      </c>
      <c r="H18" s="352">
        <v>0</v>
      </c>
      <c r="I18" s="353">
        <v>0</v>
      </c>
      <c r="J18" s="354">
        <v>0</v>
      </c>
      <c r="K18" s="352">
        <v>0</v>
      </c>
      <c r="L18" s="353">
        <v>0</v>
      </c>
      <c r="M18" s="354">
        <v>0</v>
      </c>
      <c r="N18" s="189">
        <f t="shared" si="1"/>
        <v>4.5171910000000004</v>
      </c>
      <c r="P18" s="8"/>
      <c r="Q18" s="121"/>
      <c r="R18" s="128"/>
      <c r="S18" s="128"/>
      <c r="T18" s="128"/>
      <c r="U18" s="41"/>
      <c r="V18" s="130"/>
    </row>
    <row r="19" spans="1:22" s="7" customFormat="1" ht="12" customHeight="1" x14ac:dyDescent="0.2">
      <c r="A19" s="166" t="s">
        <v>33</v>
      </c>
      <c r="B19" s="276">
        <v>368.46904999999998</v>
      </c>
      <c r="C19" s="263">
        <v>330.72717899999992</v>
      </c>
      <c r="D19" s="277">
        <v>307.92089400000003</v>
      </c>
      <c r="E19" s="353">
        <v>0</v>
      </c>
      <c r="F19" s="353">
        <v>0</v>
      </c>
      <c r="G19" s="353">
        <v>0</v>
      </c>
      <c r="H19" s="352">
        <v>0</v>
      </c>
      <c r="I19" s="353">
        <v>0</v>
      </c>
      <c r="J19" s="354">
        <v>0</v>
      </c>
      <c r="K19" s="352">
        <v>0</v>
      </c>
      <c r="L19" s="353">
        <v>0</v>
      </c>
      <c r="M19" s="354">
        <v>0</v>
      </c>
      <c r="N19" s="189">
        <f t="shared" si="1"/>
        <v>1007.117123</v>
      </c>
      <c r="P19" s="8"/>
      <c r="Q19" s="121"/>
      <c r="R19" s="128"/>
      <c r="S19" s="128"/>
      <c r="T19" s="128"/>
      <c r="U19" s="41"/>
      <c r="V19" s="130"/>
    </row>
    <row r="20" spans="1:22" s="7" customFormat="1" ht="12" customHeight="1" x14ac:dyDescent="0.2">
      <c r="A20" s="166" t="s">
        <v>32</v>
      </c>
      <c r="B20" s="276">
        <v>210.53552900000003</v>
      </c>
      <c r="C20" s="263">
        <v>203.30978200000001</v>
      </c>
      <c r="D20" s="277">
        <v>192.95013599999999</v>
      </c>
      <c r="E20" s="353">
        <v>0</v>
      </c>
      <c r="F20" s="353">
        <v>0</v>
      </c>
      <c r="G20" s="353">
        <v>0</v>
      </c>
      <c r="H20" s="352">
        <v>0</v>
      </c>
      <c r="I20" s="353">
        <v>0</v>
      </c>
      <c r="J20" s="354">
        <v>0</v>
      </c>
      <c r="K20" s="352">
        <v>0</v>
      </c>
      <c r="L20" s="353">
        <v>0</v>
      </c>
      <c r="M20" s="354">
        <v>0</v>
      </c>
      <c r="N20" s="189">
        <f t="shared" si="1"/>
        <v>606.79544699999997</v>
      </c>
      <c r="P20" s="8"/>
      <c r="Q20" s="121"/>
      <c r="R20" s="128"/>
      <c r="S20" s="128"/>
      <c r="T20" s="128"/>
      <c r="U20" s="41"/>
      <c r="V20" s="130"/>
    </row>
    <row r="21" spans="1:22" s="7" customFormat="1" ht="12" customHeight="1" x14ac:dyDescent="0.2">
      <c r="A21" s="166" t="s">
        <v>3</v>
      </c>
      <c r="B21" s="276">
        <v>3.0890000000000002E-3</v>
      </c>
      <c r="C21" s="263">
        <v>4.7469999999999995E-3</v>
      </c>
      <c r="D21" s="277">
        <v>3.6306999999999999E-2</v>
      </c>
      <c r="E21" s="353">
        <v>0</v>
      </c>
      <c r="F21" s="353">
        <v>0</v>
      </c>
      <c r="G21" s="353">
        <v>0</v>
      </c>
      <c r="H21" s="352">
        <v>0</v>
      </c>
      <c r="I21" s="353">
        <v>0</v>
      </c>
      <c r="J21" s="354">
        <v>0</v>
      </c>
      <c r="K21" s="352">
        <v>0</v>
      </c>
      <c r="L21" s="353">
        <v>0</v>
      </c>
      <c r="M21" s="354">
        <v>0</v>
      </c>
      <c r="N21" s="189">
        <f t="shared" si="1"/>
        <v>4.4143000000000002E-2</v>
      </c>
      <c r="P21" s="8"/>
      <c r="Q21" s="121"/>
      <c r="R21" s="128"/>
      <c r="S21" s="128"/>
      <c r="T21" s="128"/>
      <c r="U21" s="41"/>
      <c r="V21" s="130"/>
    </row>
    <row r="22" spans="1:22" s="7" customFormat="1" ht="12" customHeight="1" x14ac:dyDescent="0.2">
      <c r="A22" s="166" t="s">
        <v>31</v>
      </c>
      <c r="B22" s="276">
        <v>24.020073000000007</v>
      </c>
      <c r="C22" s="263">
        <v>30.578368999999995</v>
      </c>
      <c r="D22" s="277">
        <v>14.426030999999998</v>
      </c>
      <c r="E22" s="353">
        <v>0</v>
      </c>
      <c r="F22" s="353">
        <v>0</v>
      </c>
      <c r="G22" s="353">
        <v>0</v>
      </c>
      <c r="H22" s="352">
        <v>0</v>
      </c>
      <c r="I22" s="353">
        <v>0</v>
      </c>
      <c r="J22" s="354">
        <v>0</v>
      </c>
      <c r="K22" s="352">
        <v>0</v>
      </c>
      <c r="L22" s="353">
        <v>0</v>
      </c>
      <c r="M22" s="354">
        <v>0</v>
      </c>
      <c r="N22" s="189">
        <f>SUM(B22:M22)</f>
        <v>69.024473</v>
      </c>
      <c r="P22" s="8"/>
      <c r="Q22" s="121"/>
      <c r="R22" s="128"/>
      <c r="S22" s="128"/>
      <c r="T22" s="128"/>
      <c r="U22" s="41"/>
      <c r="V22" s="130"/>
    </row>
    <row r="23" spans="1:22" s="7" customFormat="1" ht="12" customHeight="1" x14ac:dyDescent="0.2">
      <c r="A23" s="166" t="s">
        <v>30</v>
      </c>
      <c r="B23" s="276">
        <v>3138.0183149999975</v>
      </c>
      <c r="C23" s="263">
        <v>2863.1201649999994</v>
      </c>
      <c r="D23" s="277">
        <v>2164.1535120000003</v>
      </c>
      <c r="E23" s="353">
        <v>0</v>
      </c>
      <c r="F23" s="353">
        <v>0</v>
      </c>
      <c r="G23" s="353">
        <v>0</v>
      </c>
      <c r="H23" s="352">
        <v>0</v>
      </c>
      <c r="I23" s="353">
        <v>0</v>
      </c>
      <c r="J23" s="354">
        <v>0</v>
      </c>
      <c r="K23" s="352">
        <v>0</v>
      </c>
      <c r="L23" s="353">
        <v>0</v>
      </c>
      <c r="M23" s="354">
        <v>0</v>
      </c>
      <c r="N23" s="189">
        <f>SUM(B23:M23)</f>
        <v>8165.2919919999968</v>
      </c>
      <c r="P23" s="8"/>
      <c r="Q23" s="121"/>
      <c r="R23" s="128"/>
      <c r="S23" s="128"/>
      <c r="T23" s="128"/>
      <c r="U23" s="41"/>
      <c r="V23" s="130"/>
    </row>
    <row r="24" spans="1:22" s="4" customFormat="1" ht="10.199999999999999" x14ac:dyDescent="0.2">
      <c r="A24" s="199"/>
      <c r="N24" s="3"/>
      <c r="P24" s="138"/>
      <c r="Q24" s="138"/>
      <c r="R24" s="138"/>
      <c r="S24" s="138"/>
      <c r="T24" s="138"/>
      <c r="U24" s="139"/>
    </row>
    <row r="25" spans="1:22" s="7" customFormat="1" x14ac:dyDescent="0.25">
      <c r="A25" s="2"/>
      <c r="B25" s="335"/>
      <c r="C25" s="335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7"/>
      <c r="S25" s="130"/>
      <c r="T25" s="130"/>
      <c r="U25" s="130"/>
      <c r="V25" s="130"/>
    </row>
    <row r="26" spans="1:22" s="7" customFormat="1" x14ac:dyDescent="0.25">
      <c r="A26" s="119" t="s">
        <v>40</v>
      </c>
      <c r="B26" s="25">
        <v>3804.0203879999985</v>
      </c>
      <c r="C26" s="335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S26" s="130"/>
      <c r="T26" s="130"/>
      <c r="U26" s="130"/>
      <c r="V26" s="130"/>
    </row>
    <row r="27" spans="1:22" s="7" customFormat="1" x14ac:dyDescent="0.25">
      <c r="A27" s="119" t="s">
        <v>39</v>
      </c>
      <c r="B27" s="25">
        <v>177.61590699999999</v>
      </c>
      <c r="C27" s="335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9"/>
      <c r="S27" s="130"/>
      <c r="T27" s="130"/>
      <c r="U27" s="130"/>
      <c r="V27" s="130"/>
    </row>
    <row r="28" spans="1:22" s="7" customFormat="1" x14ac:dyDescent="0.25">
      <c r="A28" s="119" t="s">
        <v>38</v>
      </c>
      <c r="B28" s="25">
        <v>2283.7738300000001</v>
      </c>
      <c r="C28" s="335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9"/>
      <c r="S28" s="130"/>
      <c r="T28" s="130"/>
      <c r="U28" s="130"/>
      <c r="V28" s="130"/>
    </row>
    <row r="29" spans="1:22" s="7" customFormat="1" x14ac:dyDescent="0.25">
      <c r="A29" s="119" t="s">
        <v>60</v>
      </c>
      <c r="B29" s="25">
        <v>17.983509000000002</v>
      </c>
      <c r="C29" s="335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Q29" s="8"/>
      <c r="S29" s="130"/>
      <c r="T29" s="130"/>
      <c r="U29" s="130"/>
      <c r="V29" s="130"/>
    </row>
    <row r="30" spans="1:22" s="7" customFormat="1" x14ac:dyDescent="0.25">
      <c r="A30" s="119" t="s">
        <v>61</v>
      </c>
      <c r="B30" s="25">
        <v>7.923457</v>
      </c>
      <c r="C30" s="335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S30" s="130"/>
      <c r="T30" s="130"/>
      <c r="U30" s="130"/>
      <c r="V30" s="130"/>
    </row>
    <row r="31" spans="1:22" s="7" customFormat="1" x14ac:dyDescent="0.25">
      <c r="A31" s="119" t="s">
        <v>62</v>
      </c>
      <c r="B31" s="25">
        <v>0.27307300000000001</v>
      </c>
      <c r="C31" s="335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S31" s="130"/>
      <c r="T31" s="130"/>
      <c r="U31" s="130"/>
      <c r="V31" s="130"/>
    </row>
    <row r="32" spans="1:22" s="7" customFormat="1" x14ac:dyDescent="0.25">
      <c r="A32" s="119" t="s">
        <v>37</v>
      </c>
      <c r="B32" s="25">
        <v>12836.525818999999</v>
      </c>
      <c r="C32" s="335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</row>
    <row r="33" spans="1:14" s="7" customFormat="1" x14ac:dyDescent="0.25">
      <c r="A33" s="119" t="s">
        <v>72</v>
      </c>
      <c r="B33" s="25">
        <v>405.00775000000004</v>
      </c>
      <c r="C33" s="335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</row>
    <row r="34" spans="1:14" s="7" customFormat="1" x14ac:dyDescent="0.25">
      <c r="A34" s="119" t="s">
        <v>36</v>
      </c>
      <c r="B34" s="25">
        <v>0</v>
      </c>
      <c r="C34" s="335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</row>
    <row r="35" spans="1:14" s="7" customFormat="1" x14ac:dyDescent="0.25">
      <c r="A35" s="119" t="s">
        <v>35</v>
      </c>
      <c r="B35" s="25">
        <v>402.44574499999999</v>
      </c>
      <c r="C35" s="335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</row>
    <row r="36" spans="1:14" s="7" customFormat="1" x14ac:dyDescent="0.25">
      <c r="A36" s="119" t="s">
        <v>34</v>
      </c>
      <c r="B36" s="25">
        <v>4.5171910000000004</v>
      </c>
      <c r="C36" s="335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</row>
    <row r="37" spans="1:14" s="7" customFormat="1" x14ac:dyDescent="0.25">
      <c r="A37" s="119" t="s">
        <v>33</v>
      </c>
      <c r="B37" s="25">
        <v>1007.117123</v>
      </c>
      <c r="C37" s="335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</row>
    <row r="38" spans="1:14" s="7" customFormat="1" x14ac:dyDescent="0.25">
      <c r="A38" s="119" t="s">
        <v>32</v>
      </c>
      <c r="B38" s="25">
        <v>606.79544699999997</v>
      </c>
      <c r="C38" s="335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</row>
    <row r="39" spans="1:14" s="7" customFormat="1" x14ac:dyDescent="0.25">
      <c r="A39" s="119" t="s">
        <v>3</v>
      </c>
      <c r="B39" s="25">
        <v>4.4143000000000002E-2</v>
      </c>
      <c r="C39" s="335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</row>
    <row r="40" spans="1:14" s="7" customFormat="1" x14ac:dyDescent="0.25">
      <c r="A40" s="119" t="s">
        <v>31</v>
      </c>
      <c r="B40" s="25">
        <v>69.024473</v>
      </c>
      <c r="C40" s="335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</row>
    <row r="41" spans="1:14" s="7" customFormat="1" x14ac:dyDescent="0.25">
      <c r="A41" s="119" t="s">
        <v>30</v>
      </c>
      <c r="B41" s="25">
        <v>8165.2919919999968</v>
      </c>
      <c r="C41" s="335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</row>
    <row r="42" spans="1:14" s="7" customFormat="1" x14ac:dyDescent="0.25">
      <c r="A42" s="2"/>
      <c r="B42" s="335"/>
      <c r="C42" s="335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</row>
    <row r="43" spans="1:14" s="7" customFormat="1" x14ac:dyDescent="0.25">
      <c r="A43" s="2"/>
      <c r="B43" s="335"/>
      <c r="C43" s="335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</row>
    <row r="44" spans="1:14" s="7" customFormat="1" x14ac:dyDescent="0.25">
      <c r="A44" s="67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</row>
    <row r="45" spans="1:14" s="7" customForma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</row>
    <row r="47" spans="1:14" x14ac:dyDescent="0.25">
      <c r="B47" s="70"/>
    </row>
    <row r="48" spans="1:14" x14ac:dyDescent="0.25">
      <c r="B48" s="70"/>
    </row>
    <row r="49" spans="2:2" x14ac:dyDescent="0.25">
      <c r="B49" s="70"/>
    </row>
  </sheetData>
  <mergeCells count="11">
    <mergeCell ref="N6:N7"/>
    <mergeCell ref="K6:M6"/>
    <mergeCell ref="H6:J6"/>
    <mergeCell ref="A4:A5"/>
    <mergeCell ref="A6:A7"/>
    <mergeCell ref="B6:D6"/>
    <mergeCell ref="E6:G6"/>
    <mergeCell ref="B4:D4"/>
    <mergeCell ref="E4:G4"/>
    <mergeCell ref="H4:J4"/>
    <mergeCell ref="K4:M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5"/>
  <dimension ref="A1:U45"/>
  <sheetViews>
    <sheetView showGridLines="0" zoomScaleNormal="100" zoomScaleSheetLayoutView="100" workbookViewId="0"/>
  </sheetViews>
  <sheetFormatPr defaultColWidth="9.109375" defaultRowHeight="11.4" x14ac:dyDescent="0.2"/>
  <cols>
    <col min="1" max="1" width="18.88671875" style="7" customWidth="1"/>
    <col min="2" max="13" width="9.5546875" style="7" customWidth="1"/>
    <col min="14" max="14" width="10.44140625" style="7" customWidth="1"/>
    <col min="15" max="16384" width="9.109375" style="7"/>
  </cols>
  <sheetData>
    <row r="1" spans="1:21" ht="17.399999999999999" x14ac:dyDescent="0.3">
      <c r="A1" s="234" t="s">
        <v>246</v>
      </c>
      <c r="N1" s="238" t="str">
        <f>'3'!N1</f>
        <v>IV. čtvrtletí 2023</v>
      </c>
    </row>
    <row r="2" spans="1:21" ht="6" customHeight="1" x14ac:dyDescent="0.2"/>
    <row r="3" spans="1:21" ht="12" x14ac:dyDescent="0.2">
      <c r="A3" s="382">
        <v>2025</v>
      </c>
      <c r="B3" s="383" t="s">
        <v>42</v>
      </c>
      <c r="C3" s="384"/>
      <c r="D3" s="385"/>
      <c r="E3" s="383" t="s">
        <v>43</v>
      </c>
      <c r="F3" s="384"/>
      <c r="G3" s="385"/>
      <c r="H3" s="383" t="s">
        <v>44</v>
      </c>
      <c r="I3" s="384"/>
      <c r="J3" s="385"/>
      <c r="K3" s="383" t="s">
        <v>45</v>
      </c>
      <c r="L3" s="384"/>
      <c r="M3" s="385"/>
      <c r="N3" s="209" t="s">
        <v>7</v>
      </c>
    </row>
    <row r="4" spans="1:21" ht="12" x14ac:dyDescent="0.2">
      <c r="A4" s="382"/>
      <c r="B4" s="274" t="s">
        <v>8</v>
      </c>
      <c r="C4" s="264" t="s">
        <v>9</v>
      </c>
      <c r="D4" s="275" t="s">
        <v>10</v>
      </c>
      <c r="E4" s="274" t="s">
        <v>11</v>
      </c>
      <c r="F4" s="264" t="s">
        <v>12</v>
      </c>
      <c r="G4" s="275" t="s">
        <v>13</v>
      </c>
      <c r="H4" s="274" t="s">
        <v>14</v>
      </c>
      <c r="I4" s="264" t="s">
        <v>15</v>
      </c>
      <c r="J4" s="275" t="s">
        <v>16</v>
      </c>
      <c r="K4" s="274" t="s">
        <v>17</v>
      </c>
      <c r="L4" s="264" t="s">
        <v>18</v>
      </c>
      <c r="M4" s="275" t="s">
        <v>19</v>
      </c>
      <c r="N4" s="194"/>
    </row>
    <row r="5" spans="1:21" ht="12" x14ac:dyDescent="0.2">
      <c r="A5" s="387" t="s">
        <v>116</v>
      </c>
      <c r="B5" s="388">
        <f>SUM(B6:D6)</f>
        <v>29788.362746999999</v>
      </c>
      <c r="C5" s="389"/>
      <c r="D5" s="390"/>
      <c r="E5" s="392">
        <f t="shared" ref="E5" si="0">SUM(E6:G6)</f>
        <v>0</v>
      </c>
      <c r="F5" s="391"/>
      <c r="G5" s="393"/>
      <c r="H5" s="392">
        <f t="shared" ref="H5" si="1">SUM(H6:J6)</f>
        <v>0</v>
      </c>
      <c r="I5" s="391"/>
      <c r="J5" s="393"/>
      <c r="K5" s="392">
        <f t="shared" ref="K5" si="2">SUM(K6:M6)</f>
        <v>0</v>
      </c>
      <c r="L5" s="391"/>
      <c r="M5" s="393"/>
      <c r="N5" s="374">
        <f>SUM(N7:N20)</f>
        <v>29788.362747000006</v>
      </c>
    </row>
    <row r="6" spans="1:21" ht="12" x14ac:dyDescent="0.2">
      <c r="A6" s="387"/>
      <c r="B6" s="280">
        <f>SUM(B7:B20)</f>
        <v>11260.368835000001</v>
      </c>
      <c r="C6" s="195">
        <f t="shared" ref="C6:M6" si="3">SUM(C7:C20)</f>
        <v>10325.749280999999</v>
      </c>
      <c r="D6" s="281">
        <f t="shared" si="3"/>
        <v>8202.2446309999996</v>
      </c>
      <c r="E6" s="358">
        <f t="shared" si="3"/>
        <v>0</v>
      </c>
      <c r="F6" s="359">
        <f t="shared" si="3"/>
        <v>0</v>
      </c>
      <c r="G6" s="360">
        <f t="shared" si="3"/>
        <v>0</v>
      </c>
      <c r="H6" s="358">
        <f t="shared" si="3"/>
        <v>0</v>
      </c>
      <c r="I6" s="359">
        <f t="shared" si="3"/>
        <v>0</v>
      </c>
      <c r="J6" s="360">
        <f t="shared" si="3"/>
        <v>0</v>
      </c>
      <c r="K6" s="358">
        <f t="shared" si="3"/>
        <v>0</v>
      </c>
      <c r="L6" s="359">
        <f t="shared" si="3"/>
        <v>0</v>
      </c>
      <c r="M6" s="360">
        <f t="shared" si="3"/>
        <v>0</v>
      </c>
      <c r="N6" s="374"/>
      <c r="P6" s="133"/>
      <c r="Q6" s="133"/>
      <c r="R6" s="133"/>
      <c r="S6" s="133"/>
      <c r="T6" s="133"/>
      <c r="U6" s="41"/>
    </row>
    <row r="7" spans="1:21" x14ac:dyDescent="0.2">
      <c r="A7" s="166" t="s">
        <v>129</v>
      </c>
      <c r="B7" s="282">
        <v>523.52871899999991</v>
      </c>
      <c r="C7" s="196">
        <v>491.35251699999992</v>
      </c>
      <c r="D7" s="283">
        <v>389.13341500000001</v>
      </c>
      <c r="E7" s="361">
        <v>0</v>
      </c>
      <c r="F7" s="362">
        <v>0</v>
      </c>
      <c r="G7" s="363">
        <v>0</v>
      </c>
      <c r="H7" s="361">
        <v>0</v>
      </c>
      <c r="I7" s="362">
        <v>0</v>
      </c>
      <c r="J7" s="363">
        <v>0</v>
      </c>
      <c r="K7" s="361">
        <v>0</v>
      </c>
      <c r="L7" s="362">
        <v>0</v>
      </c>
      <c r="M7" s="363">
        <v>0</v>
      </c>
      <c r="N7" s="217">
        <f t="shared" ref="N7:N20" si="4">SUM(B7:M7)</f>
        <v>1404.014651</v>
      </c>
      <c r="P7" s="8"/>
      <c r="Q7" s="128"/>
      <c r="R7" s="128"/>
      <c r="S7" s="128"/>
      <c r="T7" s="128"/>
      <c r="U7" s="41"/>
    </row>
    <row r="8" spans="1:21" x14ac:dyDescent="0.2">
      <c r="A8" s="166" t="s">
        <v>99</v>
      </c>
      <c r="B8" s="282">
        <v>640.60401499999978</v>
      </c>
      <c r="C8" s="196">
        <v>572.78641199999993</v>
      </c>
      <c r="D8" s="283">
        <v>456.67979499999996</v>
      </c>
      <c r="E8" s="361">
        <v>0</v>
      </c>
      <c r="F8" s="362">
        <v>0</v>
      </c>
      <c r="G8" s="363">
        <v>0</v>
      </c>
      <c r="H8" s="361">
        <v>0</v>
      </c>
      <c r="I8" s="362">
        <v>0</v>
      </c>
      <c r="J8" s="363">
        <v>0</v>
      </c>
      <c r="K8" s="361">
        <v>0</v>
      </c>
      <c r="L8" s="362">
        <v>0</v>
      </c>
      <c r="M8" s="363">
        <v>0</v>
      </c>
      <c r="N8" s="217">
        <f t="shared" si="4"/>
        <v>1670.0702219999998</v>
      </c>
      <c r="P8" s="8"/>
      <c r="Q8" s="128"/>
      <c r="R8" s="128"/>
      <c r="S8" s="128"/>
      <c r="T8" s="128"/>
      <c r="U8" s="41"/>
    </row>
    <row r="9" spans="1:21" x14ac:dyDescent="0.2">
      <c r="A9" s="166" t="s">
        <v>100</v>
      </c>
      <c r="B9" s="282">
        <v>794.87580000000037</v>
      </c>
      <c r="C9" s="196">
        <v>703.05548099999976</v>
      </c>
      <c r="D9" s="283">
        <v>503.8352890000001</v>
      </c>
      <c r="E9" s="361">
        <v>0</v>
      </c>
      <c r="F9" s="362">
        <v>0</v>
      </c>
      <c r="G9" s="363">
        <v>0</v>
      </c>
      <c r="H9" s="361">
        <v>0</v>
      </c>
      <c r="I9" s="362">
        <v>0</v>
      </c>
      <c r="J9" s="363">
        <v>0</v>
      </c>
      <c r="K9" s="361">
        <v>0</v>
      </c>
      <c r="L9" s="362">
        <v>0</v>
      </c>
      <c r="M9" s="363">
        <v>0</v>
      </c>
      <c r="N9" s="217">
        <f t="shared" si="4"/>
        <v>2001.7665700000002</v>
      </c>
      <c r="P9" s="8"/>
      <c r="Q9" s="128"/>
      <c r="R9" s="128"/>
      <c r="S9" s="128"/>
      <c r="T9" s="128"/>
      <c r="U9" s="41"/>
    </row>
    <row r="10" spans="1:21" x14ac:dyDescent="0.2">
      <c r="A10" s="166" t="s">
        <v>101</v>
      </c>
      <c r="B10" s="282">
        <v>465.5762499999999</v>
      </c>
      <c r="C10" s="196">
        <v>430.26862399999993</v>
      </c>
      <c r="D10" s="283">
        <v>348.58023699999995</v>
      </c>
      <c r="E10" s="361">
        <v>0</v>
      </c>
      <c r="F10" s="362">
        <v>0</v>
      </c>
      <c r="G10" s="363">
        <v>0</v>
      </c>
      <c r="H10" s="361">
        <v>0</v>
      </c>
      <c r="I10" s="362">
        <v>0</v>
      </c>
      <c r="J10" s="363">
        <v>0</v>
      </c>
      <c r="K10" s="361">
        <v>0</v>
      </c>
      <c r="L10" s="362">
        <v>0</v>
      </c>
      <c r="M10" s="363">
        <v>0</v>
      </c>
      <c r="N10" s="217">
        <f t="shared" si="4"/>
        <v>1244.4251109999998</v>
      </c>
      <c r="P10" s="8"/>
      <c r="Q10" s="128"/>
      <c r="R10" s="128"/>
      <c r="S10" s="128"/>
      <c r="T10" s="128"/>
      <c r="U10" s="41"/>
    </row>
    <row r="11" spans="1:21" x14ac:dyDescent="0.2">
      <c r="A11" s="166" t="s">
        <v>128</v>
      </c>
      <c r="B11" s="282">
        <v>242.25321599999995</v>
      </c>
      <c r="C11" s="196">
        <v>215.99745299999998</v>
      </c>
      <c r="D11" s="283">
        <v>167.20452200000005</v>
      </c>
      <c r="E11" s="361">
        <v>0</v>
      </c>
      <c r="F11" s="362">
        <v>0</v>
      </c>
      <c r="G11" s="363">
        <v>0</v>
      </c>
      <c r="H11" s="361">
        <v>0</v>
      </c>
      <c r="I11" s="362">
        <v>0</v>
      </c>
      <c r="J11" s="363">
        <v>0</v>
      </c>
      <c r="K11" s="361">
        <v>0</v>
      </c>
      <c r="L11" s="362">
        <v>0</v>
      </c>
      <c r="M11" s="363">
        <v>0</v>
      </c>
      <c r="N11" s="217">
        <f t="shared" si="4"/>
        <v>625.45519100000001</v>
      </c>
      <c r="P11" s="8"/>
      <c r="Q11" s="128"/>
      <c r="R11" s="128"/>
      <c r="S11" s="128"/>
      <c r="T11" s="128"/>
      <c r="U11" s="41"/>
    </row>
    <row r="12" spans="1:21" x14ac:dyDescent="0.2">
      <c r="A12" s="166" t="s">
        <v>102</v>
      </c>
      <c r="B12" s="282">
        <v>387.31686700000012</v>
      </c>
      <c r="C12" s="196">
        <v>352.17864899999995</v>
      </c>
      <c r="D12" s="283">
        <v>294.86425700000001</v>
      </c>
      <c r="E12" s="361">
        <v>0</v>
      </c>
      <c r="F12" s="362">
        <v>0</v>
      </c>
      <c r="G12" s="363">
        <v>0</v>
      </c>
      <c r="H12" s="361">
        <v>0</v>
      </c>
      <c r="I12" s="362">
        <v>0</v>
      </c>
      <c r="J12" s="363">
        <v>0</v>
      </c>
      <c r="K12" s="361">
        <v>0</v>
      </c>
      <c r="L12" s="362">
        <v>0</v>
      </c>
      <c r="M12" s="363">
        <v>0</v>
      </c>
      <c r="N12" s="217">
        <f t="shared" si="4"/>
        <v>1034.3597730000001</v>
      </c>
      <c r="P12" s="8"/>
      <c r="Q12" s="128"/>
      <c r="R12" s="128"/>
      <c r="S12" s="128"/>
      <c r="T12" s="128"/>
      <c r="U12" s="41"/>
    </row>
    <row r="13" spans="1:21" x14ac:dyDescent="0.2">
      <c r="A13" s="166" t="s">
        <v>103</v>
      </c>
      <c r="B13" s="282">
        <v>283.366488</v>
      </c>
      <c r="C13" s="196">
        <v>257.32233099999991</v>
      </c>
      <c r="D13" s="283">
        <v>201.42137499999998</v>
      </c>
      <c r="E13" s="361">
        <v>0</v>
      </c>
      <c r="F13" s="362">
        <v>0</v>
      </c>
      <c r="G13" s="363">
        <v>0</v>
      </c>
      <c r="H13" s="361">
        <v>0</v>
      </c>
      <c r="I13" s="362">
        <v>0</v>
      </c>
      <c r="J13" s="363">
        <v>0</v>
      </c>
      <c r="K13" s="361">
        <v>0</v>
      </c>
      <c r="L13" s="362">
        <v>0</v>
      </c>
      <c r="M13" s="363">
        <v>0</v>
      </c>
      <c r="N13" s="217">
        <f t="shared" si="4"/>
        <v>742.11019399999998</v>
      </c>
      <c r="P13" s="8"/>
      <c r="Q13" s="128"/>
      <c r="R13" s="128"/>
      <c r="S13" s="128"/>
      <c r="T13" s="128"/>
      <c r="U13" s="41"/>
    </row>
    <row r="14" spans="1:21" x14ac:dyDescent="0.2">
      <c r="A14" s="166" t="s">
        <v>104</v>
      </c>
      <c r="B14" s="282">
        <v>1601.1247320000007</v>
      </c>
      <c r="C14" s="196">
        <v>1484.1335959999997</v>
      </c>
      <c r="D14" s="283">
        <v>1123.742947</v>
      </c>
      <c r="E14" s="361">
        <v>0</v>
      </c>
      <c r="F14" s="362">
        <v>0</v>
      </c>
      <c r="G14" s="363">
        <v>0</v>
      </c>
      <c r="H14" s="361">
        <v>0</v>
      </c>
      <c r="I14" s="362">
        <v>0</v>
      </c>
      <c r="J14" s="363">
        <v>0</v>
      </c>
      <c r="K14" s="361">
        <v>0</v>
      </c>
      <c r="L14" s="362">
        <v>0</v>
      </c>
      <c r="M14" s="363">
        <v>0</v>
      </c>
      <c r="N14" s="217">
        <f t="shared" si="4"/>
        <v>4209.0012750000005</v>
      </c>
      <c r="P14" s="8"/>
      <c r="Q14" s="128"/>
      <c r="R14" s="128"/>
      <c r="S14" s="128"/>
      <c r="T14" s="128"/>
      <c r="U14" s="41"/>
    </row>
    <row r="15" spans="1:21" x14ac:dyDescent="0.2">
      <c r="A15" s="166" t="s">
        <v>105</v>
      </c>
      <c r="B15" s="282">
        <v>470.40461600000015</v>
      </c>
      <c r="C15" s="196">
        <v>422.19776100000013</v>
      </c>
      <c r="D15" s="283">
        <v>322.59840100000019</v>
      </c>
      <c r="E15" s="361">
        <v>0</v>
      </c>
      <c r="F15" s="362">
        <v>0</v>
      </c>
      <c r="G15" s="363">
        <v>0</v>
      </c>
      <c r="H15" s="361">
        <v>0</v>
      </c>
      <c r="I15" s="362">
        <v>0</v>
      </c>
      <c r="J15" s="363">
        <v>0</v>
      </c>
      <c r="K15" s="361">
        <v>0</v>
      </c>
      <c r="L15" s="362">
        <v>0</v>
      </c>
      <c r="M15" s="363">
        <v>0</v>
      </c>
      <c r="N15" s="217">
        <f t="shared" si="4"/>
        <v>1215.2007780000004</v>
      </c>
      <c r="P15" s="8"/>
      <c r="Q15" s="128"/>
      <c r="R15" s="128"/>
      <c r="S15" s="128"/>
      <c r="T15" s="128"/>
      <c r="U15" s="41"/>
    </row>
    <row r="16" spans="1:21" x14ac:dyDescent="0.2">
      <c r="A16" s="166" t="s">
        <v>106</v>
      </c>
      <c r="B16" s="282">
        <v>624.70113800000001</v>
      </c>
      <c r="C16" s="196">
        <v>563.91127200000005</v>
      </c>
      <c r="D16" s="283">
        <v>419.85130199999998</v>
      </c>
      <c r="E16" s="361">
        <v>0</v>
      </c>
      <c r="F16" s="362">
        <v>0</v>
      </c>
      <c r="G16" s="363">
        <v>0</v>
      </c>
      <c r="H16" s="361">
        <v>0</v>
      </c>
      <c r="I16" s="362">
        <v>0</v>
      </c>
      <c r="J16" s="363">
        <v>0</v>
      </c>
      <c r="K16" s="361">
        <v>0</v>
      </c>
      <c r="L16" s="362">
        <v>0</v>
      </c>
      <c r="M16" s="363">
        <v>0</v>
      </c>
      <c r="N16" s="217">
        <f t="shared" si="4"/>
        <v>1608.4637120000002</v>
      </c>
      <c r="P16" s="8"/>
      <c r="Q16" s="128"/>
      <c r="R16" s="128"/>
      <c r="S16" s="128"/>
      <c r="T16" s="128"/>
      <c r="U16" s="41"/>
    </row>
    <row r="17" spans="1:21" x14ac:dyDescent="0.2">
      <c r="A17" s="166" t="s">
        <v>107</v>
      </c>
      <c r="B17" s="282">
        <v>619.76153000000045</v>
      </c>
      <c r="C17" s="196">
        <v>565.44886399999996</v>
      </c>
      <c r="D17" s="283">
        <v>436.27126400000009</v>
      </c>
      <c r="E17" s="361">
        <v>0</v>
      </c>
      <c r="F17" s="362">
        <v>0</v>
      </c>
      <c r="G17" s="363">
        <v>0</v>
      </c>
      <c r="H17" s="361">
        <v>0</v>
      </c>
      <c r="I17" s="362">
        <v>0</v>
      </c>
      <c r="J17" s="363">
        <v>0</v>
      </c>
      <c r="K17" s="361">
        <v>0</v>
      </c>
      <c r="L17" s="362">
        <v>0</v>
      </c>
      <c r="M17" s="363">
        <v>0</v>
      </c>
      <c r="N17" s="217">
        <f t="shared" si="4"/>
        <v>1621.4816580000006</v>
      </c>
      <c r="P17" s="8"/>
      <c r="Q17" s="128"/>
      <c r="R17" s="128"/>
      <c r="S17" s="128"/>
      <c r="T17" s="128"/>
      <c r="U17" s="41"/>
    </row>
    <row r="18" spans="1:21" x14ac:dyDescent="0.2">
      <c r="A18" s="166" t="s">
        <v>108</v>
      </c>
      <c r="B18" s="282">
        <v>2643.4628629999997</v>
      </c>
      <c r="C18" s="196">
        <v>2441.9663850000002</v>
      </c>
      <c r="D18" s="283">
        <v>2019.3519699999993</v>
      </c>
      <c r="E18" s="361">
        <v>0</v>
      </c>
      <c r="F18" s="362">
        <v>0</v>
      </c>
      <c r="G18" s="363">
        <v>0</v>
      </c>
      <c r="H18" s="361">
        <v>0</v>
      </c>
      <c r="I18" s="362">
        <v>0</v>
      </c>
      <c r="J18" s="363">
        <v>0</v>
      </c>
      <c r="K18" s="361">
        <v>0</v>
      </c>
      <c r="L18" s="362">
        <v>0</v>
      </c>
      <c r="M18" s="363">
        <v>0</v>
      </c>
      <c r="N18" s="217">
        <f t="shared" si="4"/>
        <v>7104.7812180000001</v>
      </c>
      <c r="P18" s="8"/>
      <c r="Q18" s="128"/>
      <c r="R18" s="128"/>
      <c r="S18" s="128"/>
      <c r="T18" s="128"/>
      <c r="U18" s="41"/>
    </row>
    <row r="19" spans="1:21" x14ac:dyDescent="0.2">
      <c r="A19" s="166" t="s">
        <v>109</v>
      </c>
      <c r="B19" s="282">
        <v>1508.2810020000002</v>
      </c>
      <c r="C19" s="196">
        <v>1395.7298189999999</v>
      </c>
      <c r="D19" s="283">
        <v>1187.1673770000002</v>
      </c>
      <c r="E19" s="361">
        <v>0</v>
      </c>
      <c r="F19" s="362">
        <v>0</v>
      </c>
      <c r="G19" s="363">
        <v>0</v>
      </c>
      <c r="H19" s="361">
        <v>0</v>
      </c>
      <c r="I19" s="362">
        <v>0</v>
      </c>
      <c r="J19" s="363">
        <v>0</v>
      </c>
      <c r="K19" s="361">
        <v>0</v>
      </c>
      <c r="L19" s="362">
        <v>0</v>
      </c>
      <c r="M19" s="363">
        <v>0</v>
      </c>
      <c r="N19" s="217">
        <f t="shared" si="4"/>
        <v>4091.1781980000001</v>
      </c>
      <c r="P19" s="8"/>
      <c r="Q19" s="128"/>
      <c r="R19" s="128"/>
      <c r="S19" s="128"/>
      <c r="T19" s="128"/>
      <c r="U19" s="41"/>
    </row>
    <row r="20" spans="1:21" x14ac:dyDescent="0.2">
      <c r="A20" s="166" t="s">
        <v>110</v>
      </c>
      <c r="B20" s="282">
        <v>455.1115989999999</v>
      </c>
      <c r="C20" s="196">
        <v>429.40011700000002</v>
      </c>
      <c r="D20" s="283">
        <v>331.54247999999995</v>
      </c>
      <c r="E20" s="361">
        <v>0</v>
      </c>
      <c r="F20" s="362">
        <v>0</v>
      </c>
      <c r="G20" s="363">
        <v>0</v>
      </c>
      <c r="H20" s="361">
        <v>0</v>
      </c>
      <c r="I20" s="362">
        <v>0</v>
      </c>
      <c r="J20" s="363">
        <v>0</v>
      </c>
      <c r="K20" s="361">
        <v>0</v>
      </c>
      <c r="L20" s="362">
        <v>0</v>
      </c>
      <c r="M20" s="363">
        <v>0</v>
      </c>
      <c r="N20" s="217">
        <f t="shared" si="4"/>
        <v>1216.054196</v>
      </c>
      <c r="P20" s="8"/>
      <c r="Q20" s="128"/>
      <c r="R20" s="128"/>
      <c r="S20" s="128"/>
      <c r="T20" s="128"/>
      <c r="U20" s="41"/>
    </row>
    <row r="21" spans="1:21" ht="12" x14ac:dyDescent="0.25">
      <c r="A21" s="4"/>
      <c r="N21" s="3"/>
      <c r="P21" s="1"/>
      <c r="Q21" s="1"/>
      <c r="R21" s="1"/>
      <c r="S21" s="1"/>
      <c r="T21" s="1"/>
      <c r="U21" s="143"/>
    </row>
    <row r="22" spans="1:21" x14ac:dyDescent="0.2">
      <c r="A22" s="10" t="s">
        <v>129</v>
      </c>
      <c r="B22" s="25">
        <v>1404.014651</v>
      </c>
      <c r="C22" s="130"/>
      <c r="D22" s="130"/>
      <c r="E22" s="130"/>
      <c r="F22" s="130"/>
      <c r="G22" s="130"/>
      <c r="P22" s="8"/>
      <c r="U22" s="139"/>
    </row>
    <row r="23" spans="1:21" x14ac:dyDescent="0.2">
      <c r="A23" s="10" t="s">
        <v>99</v>
      </c>
      <c r="B23" s="25">
        <v>1670.0702219999998</v>
      </c>
      <c r="C23" s="130"/>
      <c r="D23" s="130"/>
      <c r="E23" s="130"/>
      <c r="F23" s="130"/>
      <c r="G23" s="130"/>
    </row>
    <row r="24" spans="1:21" x14ac:dyDescent="0.2">
      <c r="A24" s="10" t="s">
        <v>100</v>
      </c>
      <c r="B24" s="25">
        <v>2001.7665700000002</v>
      </c>
      <c r="C24" s="130"/>
      <c r="D24" s="130"/>
      <c r="E24" s="130"/>
      <c r="F24" s="130"/>
      <c r="G24" s="130"/>
    </row>
    <row r="25" spans="1:21" x14ac:dyDescent="0.2">
      <c r="A25" s="10" t="s">
        <v>101</v>
      </c>
      <c r="B25" s="25">
        <v>1244.4251109999998</v>
      </c>
      <c r="C25" s="130"/>
      <c r="D25" s="130"/>
      <c r="E25" s="130"/>
      <c r="F25" s="130"/>
      <c r="G25" s="130"/>
    </row>
    <row r="26" spans="1:21" x14ac:dyDescent="0.2">
      <c r="A26" s="10" t="s">
        <v>128</v>
      </c>
      <c r="B26" s="25">
        <v>625.45519100000001</v>
      </c>
      <c r="C26" s="130"/>
      <c r="D26" s="130"/>
      <c r="E26" s="130"/>
      <c r="F26" s="130"/>
      <c r="G26" s="130"/>
    </row>
    <row r="27" spans="1:21" x14ac:dyDescent="0.2">
      <c r="A27" s="10" t="s">
        <v>102</v>
      </c>
      <c r="B27" s="25">
        <v>1034.3597730000001</v>
      </c>
      <c r="C27" s="130"/>
      <c r="D27" s="130"/>
      <c r="E27" s="130"/>
      <c r="F27" s="130"/>
      <c r="G27" s="130"/>
    </row>
    <row r="28" spans="1:21" x14ac:dyDescent="0.2">
      <c r="A28" s="10" t="s">
        <v>103</v>
      </c>
      <c r="B28" s="25">
        <v>742.11019399999998</v>
      </c>
      <c r="C28" s="130"/>
      <c r="D28" s="130"/>
      <c r="E28" s="130"/>
      <c r="F28" s="130"/>
      <c r="G28" s="130"/>
    </row>
    <row r="29" spans="1:21" x14ac:dyDescent="0.2">
      <c r="A29" s="10" t="s">
        <v>104</v>
      </c>
      <c r="B29" s="25">
        <v>4209.0012750000005</v>
      </c>
      <c r="C29" s="130"/>
      <c r="D29" s="130"/>
      <c r="E29" s="130"/>
      <c r="F29" s="130"/>
      <c r="G29" s="130"/>
    </row>
    <row r="30" spans="1:21" x14ac:dyDescent="0.2">
      <c r="A30" s="10" t="s">
        <v>105</v>
      </c>
      <c r="B30" s="25">
        <v>1215.2007780000004</v>
      </c>
      <c r="C30" s="130"/>
      <c r="D30" s="130"/>
      <c r="E30" s="130"/>
      <c r="F30" s="130"/>
      <c r="G30" s="130"/>
    </row>
    <row r="31" spans="1:21" x14ac:dyDescent="0.2">
      <c r="A31" s="10" t="s">
        <v>106</v>
      </c>
      <c r="B31" s="25">
        <v>1608.4637120000002</v>
      </c>
      <c r="C31" s="130"/>
      <c r="D31" s="130"/>
      <c r="E31" s="130"/>
      <c r="F31" s="130"/>
      <c r="G31" s="130"/>
    </row>
    <row r="32" spans="1:21" x14ac:dyDescent="0.2">
      <c r="A32" s="10" t="s">
        <v>107</v>
      </c>
      <c r="B32" s="25">
        <v>1621.4816580000006</v>
      </c>
      <c r="C32" s="130"/>
      <c r="D32" s="130"/>
      <c r="E32" s="130"/>
      <c r="F32" s="130"/>
      <c r="G32" s="130"/>
    </row>
    <row r="33" spans="1:7" x14ac:dyDescent="0.2">
      <c r="A33" s="10" t="s">
        <v>108</v>
      </c>
      <c r="B33" s="25">
        <v>7104.7812180000001</v>
      </c>
      <c r="C33" s="130"/>
      <c r="D33" s="130"/>
      <c r="E33" s="130"/>
      <c r="F33" s="130"/>
      <c r="G33" s="130"/>
    </row>
    <row r="34" spans="1:7" x14ac:dyDescent="0.2">
      <c r="A34" s="10" t="s">
        <v>109</v>
      </c>
      <c r="B34" s="25">
        <v>4091.1781980000001</v>
      </c>
      <c r="C34" s="130"/>
      <c r="D34" s="130"/>
      <c r="E34" s="130"/>
      <c r="F34" s="130"/>
      <c r="G34" s="130"/>
    </row>
    <row r="35" spans="1:7" x14ac:dyDescent="0.2">
      <c r="A35" s="10" t="s">
        <v>110</v>
      </c>
      <c r="B35" s="25">
        <v>1216.054196</v>
      </c>
      <c r="C35" s="130"/>
      <c r="D35" s="130"/>
      <c r="E35" s="130"/>
      <c r="F35" s="130"/>
      <c r="G35" s="130"/>
    </row>
    <row r="36" spans="1:7" x14ac:dyDescent="0.2">
      <c r="A36" s="130"/>
      <c r="B36" s="130"/>
      <c r="C36" s="130"/>
      <c r="D36" s="130"/>
      <c r="E36" s="130"/>
      <c r="F36" s="130"/>
      <c r="G36" s="130"/>
    </row>
    <row r="37" spans="1:7" x14ac:dyDescent="0.2">
      <c r="A37" s="130"/>
      <c r="B37" s="130"/>
      <c r="C37" s="130"/>
      <c r="D37" s="130"/>
      <c r="E37" s="130"/>
      <c r="F37" s="130"/>
      <c r="G37" s="130"/>
    </row>
    <row r="38" spans="1:7" x14ac:dyDescent="0.2">
      <c r="A38" s="130"/>
      <c r="B38" s="130"/>
      <c r="C38" s="130"/>
      <c r="D38" s="130"/>
      <c r="E38" s="130"/>
      <c r="F38" s="130"/>
      <c r="G38" s="130"/>
    </row>
    <row r="39" spans="1:7" x14ac:dyDescent="0.2">
      <c r="A39" s="130"/>
      <c r="B39" s="130"/>
      <c r="C39" s="130"/>
      <c r="D39" s="130"/>
      <c r="E39" s="130"/>
      <c r="F39" s="130"/>
      <c r="G39" s="130"/>
    </row>
    <row r="40" spans="1:7" x14ac:dyDescent="0.2">
      <c r="A40" s="130"/>
      <c r="B40" s="130"/>
      <c r="C40" s="130"/>
      <c r="D40" s="130"/>
      <c r="E40" s="130"/>
      <c r="F40" s="130"/>
      <c r="G40" s="130"/>
    </row>
    <row r="41" spans="1:7" x14ac:dyDescent="0.2">
      <c r="A41" s="130"/>
      <c r="B41" s="130"/>
      <c r="C41" s="130"/>
      <c r="D41" s="130"/>
      <c r="E41" s="130"/>
      <c r="F41" s="130"/>
      <c r="G41" s="130"/>
    </row>
    <row r="42" spans="1:7" x14ac:dyDescent="0.2">
      <c r="A42" s="130"/>
      <c r="B42" s="130"/>
      <c r="C42" s="130"/>
      <c r="D42" s="130"/>
      <c r="E42" s="130"/>
      <c r="F42" s="130"/>
      <c r="G42" s="130"/>
    </row>
    <row r="43" spans="1:7" x14ac:dyDescent="0.2">
      <c r="A43" s="130"/>
      <c r="B43" s="130"/>
      <c r="C43" s="130"/>
      <c r="D43" s="130"/>
      <c r="E43" s="130"/>
      <c r="F43" s="130"/>
      <c r="G43" s="130"/>
    </row>
    <row r="44" spans="1:7" x14ac:dyDescent="0.2">
      <c r="A44" s="130"/>
      <c r="B44" s="130"/>
      <c r="C44" s="130"/>
      <c r="D44" s="130"/>
      <c r="E44" s="130"/>
      <c r="F44" s="130"/>
      <c r="G44" s="130"/>
    </row>
    <row r="45" spans="1:7" x14ac:dyDescent="0.2">
      <c r="A45" s="130"/>
      <c r="B45" s="130"/>
      <c r="C45" s="130"/>
      <c r="D45" s="130"/>
      <c r="E45" s="130"/>
      <c r="F45" s="130"/>
      <c r="G45" s="130"/>
    </row>
  </sheetData>
  <sortState ref="A7:N20">
    <sortCondition ref="A7"/>
  </sortState>
  <mergeCells count="11">
    <mergeCell ref="N5:N6"/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6"/>
  <dimension ref="A1:T46"/>
  <sheetViews>
    <sheetView showGridLines="0" zoomScaleNormal="100" zoomScaleSheetLayoutView="100" workbookViewId="0"/>
  </sheetViews>
  <sheetFormatPr defaultColWidth="9.109375" defaultRowHeight="13.2" x14ac:dyDescent="0.25"/>
  <cols>
    <col min="1" max="1" width="30.88671875" style="2" customWidth="1"/>
    <col min="2" max="15" width="7.44140625" style="2" customWidth="1"/>
    <col min="16" max="16" width="9.109375" style="2" customWidth="1"/>
    <col min="17" max="16384" width="9.109375" style="2"/>
  </cols>
  <sheetData>
    <row r="1" spans="1:20" s="66" customFormat="1" ht="17.399999999999999" x14ac:dyDescent="0.3">
      <c r="A1" s="234" t="s">
        <v>334</v>
      </c>
      <c r="B1" s="23"/>
      <c r="C1" s="23"/>
      <c r="D1" s="23"/>
      <c r="E1" s="23"/>
      <c r="G1" s="23"/>
      <c r="H1" s="23"/>
      <c r="I1" s="23"/>
      <c r="J1" s="23"/>
      <c r="K1" s="23"/>
      <c r="L1" s="23"/>
      <c r="M1" s="23"/>
      <c r="N1" s="23"/>
      <c r="P1" s="238" t="str">
        <f>'3'!N1</f>
        <v>IV. čtvrtletí 2023</v>
      </c>
    </row>
    <row r="2" spans="1:20" s="7" customFormat="1" ht="6" customHeight="1" x14ac:dyDescent="0.25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1:20" s="7" customFormat="1" ht="12" customHeight="1" x14ac:dyDescent="0.2">
      <c r="A3" s="333">
        <v>2025</v>
      </c>
      <c r="B3" s="197" t="s">
        <v>85</v>
      </c>
      <c r="C3" s="197" t="s">
        <v>76</v>
      </c>
      <c r="D3" s="197" t="s">
        <v>77</v>
      </c>
      <c r="E3" s="197" t="s">
        <v>78</v>
      </c>
      <c r="F3" s="197" t="s">
        <v>88</v>
      </c>
      <c r="G3" s="197" t="s">
        <v>79</v>
      </c>
      <c r="H3" s="197" t="s">
        <v>80</v>
      </c>
      <c r="I3" s="197" t="s">
        <v>81</v>
      </c>
      <c r="J3" s="197" t="s">
        <v>82</v>
      </c>
      <c r="K3" s="197" t="s">
        <v>83</v>
      </c>
      <c r="L3" s="197" t="s">
        <v>84</v>
      </c>
      <c r="M3" s="197" t="s">
        <v>86</v>
      </c>
      <c r="N3" s="197" t="s">
        <v>87</v>
      </c>
      <c r="O3" s="197" t="s">
        <v>89</v>
      </c>
      <c r="P3" s="197" t="s">
        <v>7</v>
      </c>
    </row>
    <row r="4" spans="1:20" s="110" customFormat="1" ht="12" customHeight="1" x14ac:dyDescent="0.2">
      <c r="A4" s="167" t="s">
        <v>116</v>
      </c>
      <c r="B4" s="271">
        <f>SUM(B5:B20)</f>
        <v>1404.0146509999997</v>
      </c>
      <c r="C4" s="271">
        <f>SUM(C5:C20)</f>
        <v>1670.0702219999998</v>
      </c>
      <c r="D4" s="271">
        <f t="shared" ref="D4:P4" si="0">SUM(D5:D20)</f>
        <v>2001.7665699999998</v>
      </c>
      <c r="E4" s="271">
        <f t="shared" si="0"/>
        <v>1244.4222110000001</v>
      </c>
      <c r="F4" s="271">
        <f>SUM(F5:F20)</f>
        <v>625.45519100000013</v>
      </c>
      <c r="G4" s="271">
        <f t="shared" si="0"/>
        <v>1034.3597729999999</v>
      </c>
      <c r="H4" s="271">
        <f t="shared" si="0"/>
        <v>742.11019399999986</v>
      </c>
      <c r="I4" s="271">
        <f t="shared" si="0"/>
        <v>4209.0012750000005</v>
      </c>
      <c r="J4" s="271">
        <f t="shared" si="0"/>
        <v>1215.2007780000001</v>
      </c>
      <c r="K4" s="271">
        <f t="shared" si="0"/>
        <v>1608.463712</v>
      </c>
      <c r="L4" s="271">
        <f t="shared" si="0"/>
        <v>1621.4816580000002</v>
      </c>
      <c r="M4" s="271">
        <f t="shared" si="0"/>
        <v>7104.781218000001</v>
      </c>
      <c r="N4" s="271">
        <f t="shared" si="0"/>
        <v>4091.1781980000005</v>
      </c>
      <c r="O4" s="271">
        <f t="shared" si="0"/>
        <v>1216.054196</v>
      </c>
      <c r="P4" s="192">
        <f t="shared" si="0"/>
        <v>29788.359847000003</v>
      </c>
    </row>
    <row r="5" spans="1:20" s="7" customFormat="1" ht="12" customHeight="1" x14ac:dyDescent="0.2">
      <c r="A5" s="166" t="s">
        <v>40</v>
      </c>
      <c r="B5" s="196">
        <v>0</v>
      </c>
      <c r="C5" s="196">
        <v>670.42850399999986</v>
      </c>
      <c r="D5" s="196">
        <v>171.94719000000001</v>
      </c>
      <c r="E5" s="196">
        <v>144.27991799999998</v>
      </c>
      <c r="F5" s="196">
        <v>281.98290000000003</v>
      </c>
      <c r="G5" s="196">
        <v>241.10635199999996</v>
      </c>
      <c r="H5" s="196">
        <v>1.440212</v>
      </c>
      <c r="I5" s="196">
        <v>302.29586900000004</v>
      </c>
      <c r="J5" s="196">
        <v>39.367985999999995</v>
      </c>
      <c r="K5" s="196">
        <v>23.496475999999998</v>
      </c>
      <c r="L5" s="196">
        <v>364.32147700000002</v>
      </c>
      <c r="M5" s="196">
        <v>843.08844700000009</v>
      </c>
      <c r="N5" s="196">
        <v>466.39535999999998</v>
      </c>
      <c r="O5" s="196">
        <v>253.86969699999997</v>
      </c>
      <c r="P5" s="189">
        <f>SUM(B5:O5)</f>
        <v>3804.0203879999999</v>
      </c>
      <c r="T5" s="8"/>
    </row>
    <row r="6" spans="1:20" s="7" customFormat="1" ht="12" customHeight="1" x14ac:dyDescent="0.2">
      <c r="A6" s="166" t="s">
        <v>39</v>
      </c>
      <c r="B6" s="196">
        <v>20.258607999999999</v>
      </c>
      <c r="C6" s="196">
        <v>27.754763999999998</v>
      </c>
      <c r="D6" s="196">
        <v>23.563843000000002</v>
      </c>
      <c r="E6" s="196">
        <v>1.9119999999999999</v>
      </c>
      <c r="F6" s="196">
        <v>15.033118000000002</v>
      </c>
      <c r="G6" s="196">
        <v>12.548999999999999</v>
      </c>
      <c r="H6" s="196">
        <v>2.5321499999999997</v>
      </c>
      <c r="I6" s="196">
        <v>0.36476399999999998</v>
      </c>
      <c r="J6" s="196">
        <v>14.351270000000001</v>
      </c>
      <c r="K6" s="196">
        <v>19.802225000000011</v>
      </c>
      <c r="L6" s="196">
        <v>19.821490999999998</v>
      </c>
      <c r="M6" s="196">
        <v>12.334756999999998</v>
      </c>
      <c r="N6" s="196">
        <v>4.9615270000000002</v>
      </c>
      <c r="O6" s="196">
        <v>2.3763899999999998</v>
      </c>
      <c r="P6" s="189">
        <f t="shared" ref="P6:P20" si="1">SUM(B6:O6)</f>
        <v>177.61590699999999</v>
      </c>
      <c r="T6" s="8"/>
    </row>
    <row r="7" spans="1:20" s="7" customFormat="1" ht="12" customHeight="1" x14ac:dyDescent="0.2">
      <c r="A7" s="166" t="s">
        <v>38</v>
      </c>
      <c r="B7" s="196">
        <v>0</v>
      </c>
      <c r="C7" s="196">
        <v>13.005805000000001</v>
      </c>
      <c r="D7" s="196">
        <v>7.9930000000000001E-2</v>
      </c>
      <c r="E7" s="196">
        <v>0</v>
      </c>
      <c r="F7" s="196">
        <v>0</v>
      </c>
      <c r="G7" s="196">
        <v>0.12776999999999999</v>
      </c>
      <c r="H7" s="196">
        <v>0</v>
      </c>
      <c r="I7" s="196">
        <v>2221.6754660000006</v>
      </c>
      <c r="J7" s="196">
        <v>0</v>
      </c>
      <c r="K7" s="196">
        <v>0</v>
      </c>
      <c r="L7" s="196">
        <v>0</v>
      </c>
      <c r="M7" s="196">
        <v>0</v>
      </c>
      <c r="N7" s="196">
        <v>1.41597</v>
      </c>
      <c r="O7" s="196">
        <v>47.468889000000004</v>
      </c>
      <c r="P7" s="189">
        <f t="shared" si="1"/>
        <v>2283.773830000001</v>
      </c>
      <c r="T7" s="8"/>
    </row>
    <row r="8" spans="1:20" s="7" customFormat="1" ht="12" customHeight="1" x14ac:dyDescent="0.2">
      <c r="A8" s="166" t="s">
        <v>60</v>
      </c>
      <c r="B8" s="272">
        <v>0</v>
      </c>
      <c r="C8" s="272">
        <v>3.3999999999999998E-3</v>
      </c>
      <c r="D8" s="272">
        <v>0.98799999999999999</v>
      </c>
      <c r="E8" s="272">
        <v>0</v>
      </c>
      <c r="F8" s="272">
        <v>5.0000000000000001E-3</v>
      </c>
      <c r="G8" s="272">
        <v>0.43789999999999996</v>
      </c>
      <c r="H8" s="272">
        <v>0.2</v>
      </c>
      <c r="I8" s="272">
        <v>3.6247000000000001E-2</v>
      </c>
      <c r="J8" s="272">
        <v>0</v>
      </c>
      <c r="K8" s="272">
        <v>6.81</v>
      </c>
      <c r="L8" s="272">
        <v>0.69774999999999998</v>
      </c>
      <c r="M8" s="272">
        <v>8.4268999999999998</v>
      </c>
      <c r="N8" s="272">
        <v>0.37831200000000004</v>
      </c>
      <c r="O8" s="196">
        <v>0</v>
      </c>
      <c r="P8" s="189">
        <f t="shared" si="1"/>
        <v>17.983508999999998</v>
      </c>
      <c r="T8" s="8"/>
    </row>
    <row r="9" spans="1:20" s="7" customFormat="1" ht="12" customHeight="1" x14ac:dyDescent="0.2">
      <c r="A9" s="166" t="s">
        <v>61</v>
      </c>
      <c r="B9" s="272">
        <v>3.6504299999999996</v>
      </c>
      <c r="C9" s="272">
        <v>0</v>
      </c>
      <c r="D9" s="272">
        <v>0.16486700000000001</v>
      </c>
      <c r="E9" s="272">
        <v>0.88411000000000006</v>
      </c>
      <c r="F9" s="272">
        <v>0.11075</v>
      </c>
      <c r="G9" s="272">
        <v>0</v>
      </c>
      <c r="H9" s="272">
        <v>0</v>
      </c>
      <c r="I9" s="272">
        <v>0</v>
      </c>
      <c r="J9" s="272">
        <v>0</v>
      </c>
      <c r="K9" s="272">
        <v>0</v>
      </c>
      <c r="L9" s="272">
        <v>0.40799999999999997</v>
      </c>
      <c r="M9" s="272">
        <v>0</v>
      </c>
      <c r="N9" s="272">
        <v>1.3702999999999999</v>
      </c>
      <c r="O9" s="196">
        <v>1.335</v>
      </c>
      <c r="P9" s="189">
        <f t="shared" si="1"/>
        <v>7.923457</v>
      </c>
      <c r="T9" s="8"/>
    </row>
    <row r="10" spans="1:20" s="7" customFormat="1" ht="12" customHeight="1" x14ac:dyDescent="0.2">
      <c r="A10" s="166" t="s">
        <v>62</v>
      </c>
      <c r="B10" s="272">
        <v>0</v>
      </c>
      <c r="C10" s="272">
        <v>0</v>
      </c>
      <c r="D10" s="272">
        <v>3.8843000000000003E-2</v>
      </c>
      <c r="E10" s="272">
        <v>0.19153000000000003</v>
      </c>
      <c r="F10" s="272">
        <v>2.4300000000000002E-2</v>
      </c>
      <c r="G10" s="272">
        <v>1.4E-3</v>
      </c>
      <c r="H10" s="272">
        <v>0</v>
      </c>
      <c r="I10" s="272">
        <v>0</v>
      </c>
      <c r="J10" s="272">
        <v>0</v>
      </c>
      <c r="K10" s="272">
        <v>0</v>
      </c>
      <c r="L10" s="272">
        <v>0</v>
      </c>
      <c r="M10" s="272">
        <v>0</v>
      </c>
      <c r="N10" s="272">
        <v>1.7000000000000001E-2</v>
      </c>
      <c r="O10" s="196">
        <v>0</v>
      </c>
      <c r="P10" s="189">
        <f t="shared" si="1"/>
        <v>0.27307300000000007</v>
      </c>
      <c r="T10" s="8"/>
    </row>
    <row r="11" spans="1:20" s="7" customFormat="1" ht="12" customHeight="1" x14ac:dyDescent="0.2">
      <c r="A11" s="166" t="s">
        <v>37</v>
      </c>
      <c r="B11" s="272">
        <v>0</v>
      </c>
      <c r="C11" s="272">
        <v>356.17071299999992</v>
      </c>
      <c r="D11" s="272">
        <v>9.2781590000000023</v>
      </c>
      <c r="E11" s="272">
        <v>839.54813100000001</v>
      </c>
      <c r="F11" s="272">
        <v>105.08561900000001</v>
      </c>
      <c r="G11" s="272">
        <v>389.97886999999997</v>
      </c>
      <c r="H11" s="272">
        <v>29.778787999999995</v>
      </c>
      <c r="I11" s="272">
        <v>85.500579999999985</v>
      </c>
      <c r="J11" s="272">
        <v>511.70231699999999</v>
      </c>
      <c r="K11" s="272">
        <v>1407.3774089999999</v>
      </c>
      <c r="L11" s="272">
        <v>927.75573499999996</v>
      </c>
      <c r="M11" s="272">
        <v>4457.2222149999998</v>
      </c>
      <c r="N11" s="272">
        <v>3252.0397680000001</v>
      </c>
      <c r="O11" s="196">
        <v>465.087515</v>
      </c>
      <c r="P11" s="189">
        <f t="shared" si="1"/>
        <v>12836.525818999999</v>
      </c>
      <c r="T11" s="8"/>
    </row>
    <row r="12" spans="1:20" s="7" customFormat="1" ht="12" customHeight="1" x14ac:dyDescent="0.2">
      <c r="A12" s="166" t="s">
        <v>72</v>
      </c>
      <c r="B12" s="272">
        <v>0</v>
      </c>
      <c r="C12" s="272">
        <v>387.83507000000003</v>
      </c>
      <c r="D12" s="272">
        <v>0</v>
      </c>
      <c r="E12" s="272">
        <v>0</v>
      </c>
      <c r="F12" s="272">
        <v>17.17268</v>
      </c>
      <c r="G12" s="272">
        <v>0</v>
      </c>
      <c r="H12" s="272">
        <v>0</v>
      </c>
      <c r="I12" s="272">
        <v>0</v>
      </c>
      <c r="J12" s="272">
        <v>0</v>
      </c>
      <c r="K12" s="272">
        <v>0</v>
      </c>
      <c r="L12" s="272">
        <v>0</v>
      </c>
      <c r="M12" s="272">
        <v>0</v>
      </c>
      <c r="N12" s="272">
        <v>0</v>
      </c>
      <c r="O12" s="196">
        <v>0</v>
      </c>
      <c r="P12" s="189">
        <f t="shared" si="1"/>
        <v>405.00775000000004</v>
      </c>
      <c r="T12" s="8"/>
    </row>
    <row r="13" spans="1:20" s="7" customFormat="1" ht="12" customHeight="1" x14ac:dyDescent="0.2">
      <c r="A13" s="166" t="s">
        <v>36</v>
      </c>
      <c r="B13" s="272">
        <v>0</v>
      </c>
      <c r="C13" s="272">
        <v>0</v>
      </c>
      <c r="D13" s="272">
        <v>0</v>
      </c>
      <c r="E13" s="272">
        <v>0</v>
      </c>
      <c r="F13" s="272">
        <v>0</v>
      </c>
      <c r="G13" s="272">
        <v>0</v>
      </c>
      <c r="H13" s="272">
        <v>0</v>
      </c>
      <c r="I13" s="272">
        <v>0</v>
      </c>
      <c r="J13" s="272">
        <v>0</v>
      </c>
      <c r="K13" s="272">
        <v>0</v>
      </c>
      <c r="L13" s="272">
        <v>0</v>
      </c>
      <c r="M13" s="272">
        <v>0</v>
      </c>
      <c r="N13" s="272">
        <v>0</v>
      </c>
      <c r="O13" s="196">
        <v>0</v>
      </c>
      <c r="P13" s="189">
        <f t="shared" si="1"/>
        <v>0</v>
      </c>
      <c r="T13" s="8"/>
    </row>
    <row r="14" spans="1:20" s="7" customFormat="1" ht="12" customHeight="1" x14ac:dyDescent="0.2">
      <c r="A14" s="166" t="s">
        <v>35</v>
      </c>
      <c r="B14" s="272">
        <v>0</v>
      </c>
      <c r="C14" s="272">
        <v>0</v>
      </c>
      <c r="D14" s="272">
        <v>24.299856999999999</v>
      </c>
      <c r="E14" s="272">
        <v>0</v>
      </c>
      <c r="F14" s="272">
        <v>4.2029980000000009</v>
      </c>
      <c r="G14" s="272">
        <v>0</v>
      </c>
      <c r="H14" s="272">
        <v>1.1850000000000001</v>
      </c>
      <c r="I14" s="272">
        <v>160.14429999999999</v>
      </c>
      <c r="J14" s="272">
        <v>0</v>
      </c>
      <c r="K14" s="272">
        <v>7.6150000000000002</v>
      </c>
      <c r="L14" s="272">
        <v>0</v>
      </c>
      <c r="M14" s="272">
        <v>196.71199999999999</v>
      </c>
      <c r="N14" s="272">
        <v>1.4225900000000002</v>
      </c>
      <c r="O14" s="196">
        <v>6.8639999999999999</v>
      </c>
      <c r="P14" s="189">
        <f t="shared" si="1"/>
        <v>402.44574499999999</v>
      </c>
      <c r="T14" s="8"/>
    </row>
    <row r="15" spans="1:20" s="7" customFormat="1" ht="12" customHeight="1" x14ac:dyDescent="0.2">
      <c r="A15" s="166" t="s">
        <v>34</v>
      </c>
      <c r="B15" s="272">
        <v>0</v>
      </c>
      <c r="C15" s="272">
        <v>0</v>
      </c>
      <c r="D15" s="272">
        <v>0</v>
      </c>
      <c r="E15" s="272">
        <v>0</v>
      </c>
      <c r="F15" s="272">
        <v>0</v>
      </c>
      <c r="G15" s="272">
        <v>0</v>
      </c>
      <c r="H15" s="272">
        <v>0</v>
      </c>
      <c r="I15" s="272">
        <v>0</v>
      </c>
      <c r="J15" s="272">
        <v>0</v>
      </c>
      <c r="K15" s="272">
        <v>0</v>
      </c>
      <c r="L15" s="272">
        <v>0</v>
      </c>
      <c r="M15" s="272">
        <v>4.5171909999999995</v>
      </c>
      <c r="N15" s="272">
        <v>0</v>
      </c>
      <c r="O15" s="196">
        <v>0</v>
      </c>
      <c r="P15" s="189">
        <f t="shared" si="1"/>
        <v>4.5171909999999995</v>
      </c>
      <c r="T15" s="8"/>
    </row>
    <row r="16" spans="1:20" s="7" customFormat="1" ht="12" customHeight="1" x14ac:dyDescent="0.2">
      <c r="A16" s="166" t="s">
        <v>33</v>
      </c>
      <c r="B16" s="272">
        <v>266.92500000000001</v>
      </c>
      <c r="C16" s="272">
        <v>2.8900029999999997</v>
      </c>
      <c r="D16" s="272">
        <v>285.14600000000002</v>
      </c>
      <c r="E16" s="272">
        <v>1.1723000000000001E-2</v>
      </c>
      <c r="F16" s="272">
        <v>2.6841930000000001</v>
      </c>
      <c r="G16" s="272">
        <v>3.2913699999999997</v>
      </c>
      <c r="H16" s="272">
        <v>180.47</v>
      </c>
      <c r="I16" s="272">
        <v>11.952999999999999</v>
      </c>
      <c r="J16" s="272">
        <v>153.49128499999998</v>
      </c>
      <c r="K16" s="272">
        <v>0</v>
      </c>
      <c r="L16" s="272">
        <v>74.142949000000002</v>
      </c>
      <c r="M16" s="272">
        <v>18.317</v>
      </c>
      <c r="N16" s="272">
        <v>0</v>
      </c>
      <c r="O16" s="196">
        <v>7.7945999999999991</v>
      </c>
      <c r="P16" s="189">
        <f t="shared" si="1"/>
        <v>1007.117123</v>
      </c>
      <c r="T16" s="8"/>
    </row>
    <row r="17" spans="1:20" s="7" customFormat="1" ht="12" customHeight="1" x14ac:dyDescent="0.2">
      <c r="A17" s="166" t="s">
        <v>32</v>
      </c>
      <c r="B17" s="272">
        <v>0</v>
      </c>
      <c r="C17" s="272">
        <v>0.27122299999999999</v>
      </c>
      <c r="D17" s="272">
        <v>0</v>
      </c>
      <c r="E17" s="272">
        <v>0</v>
      </c>
      <c r="F17" s="272">
        <v>0</v>
      </c>
      <c r="G17" s="272">
        <v>0</v>
      </c>
      <c r="H17" s="272">
        <v>0</v>
      </c>
      <c r="I17" s="272">
        <v>417.29797400000007</v>
      </c>
      <c r="J17" s="272">
        <v>0</v>
      </c>
      <c r="K17" s="272">
        <v>0</v>
      </c>
      <c r="L17" s="272">
        <v>9.1999999999999998E-2</v>
      </c>
      <c r="M17" s="272">
        <v>137.25925000000001</v>
      </c>
      <c r="N17" s="272">
        <v>7.8</v>
      </c>
      <c r="O17" s="196">
        <v>44.075000000000003</v>
      </c>
      <c r="P17" s="189">
        <f t="shared" si="1"/>
        <v>606.79544700000008</v>
      </c>
      <c r="T17" s="8"/>
    </row>
    <row r="18" spans="1:20" s="7" customFormat="1" ht="12" customHeight="1" x14ac:dyDescent="0.2">
      <c r="A18" s="166" t="s">
        <v>3</v>
      </c>
      <c r="B18" s="272">
        <v>0</v>
      </c>
      <c r="C18" s="272">
        <v>0</v>
      </c>
      <c r="D18" s="272">
        <v>0</v>
      </c>
      <c r="E18" s="272">
        <v>0</v>
      </c>
      <c r="F18" s="272">
        <v>0</v>
      </c>
      <c r="G18" s="272">
        <v>0</v>
      </c>
      <c r="H18" s="272">
        <v>0</v>
      </c>
      <c r="I18" s="272">
        <v>0</v>
      </c>
      <c r="J18" s="272">
        <v>0</v>
      </c>
      <c r="K18" s="272">
        <v>0</v>
      </c>
      <c r="L18" s="272">
        <v>0</v>
      </c>
      <c r="M18" s="272">
        <v>0</v>
      </c>
      <c r="N18" s="272">
        <v>0</v>
      </c>
      <c r="O18" s="196">
        <v>4.4143000000000002E-2</v>
      </c>
      <c r="P18" s="189">
        <f t="shared" si="1"/>
        <v>4.4143000000000002E-2</v>
      </c>
      <c r="T18" s="8"/>
    </row>
    <row r="19" spans="1:20" s="7" customFormat="1" ht="12" customHeight="1" x14ac:dyDescent="0.2">
      <c r="A19" s="166" t="s">
        <v>31</v>
      </c>
      <c r="B19" s="272">
        <v>0</v>
      </c>
      <c r="C19" s="272">
        <v>9.8702209999999972</v>
      </c>
      <c r="D19" s="272">
        <v>3.1670930000000004</v>
      </c>
      <c r="E19" s="272">
        <v>5.5670000000000004E-2</v>
      </c>
      <c r="F19" s="272">
        <v>6.5000000000000002E-2</v>
      </c>
      <c r="G19" s="272">
        <v>1.5101300000000002</v>
      </c>
      <c r="H19" s="272">
        <v>1.132253</v>
      </c>
      <c r="I19" s="272">
        <v>37.577635999999998</v>
      </c>
      <c r="J19" s="272">
        <v>5.1567280000000002</v>
      </c>
      <c r="K19" s="272">
        <v>0.101062</v>
      </c>
      <c r="L19" s="272">
        <v>0.32305099999999998</v>
      </c>
      <c r="M19" s="272">
        <v>6.7667820000000001</v>
      </c>
      <c r="N19" s="272">
        <v>2.6054469999999994</v>
      </c>
      <c r="O19" s="196">
        <v>0.69339999999999991</v>
      </c>
      <c r="P19" s="189">
        <f t="shared" si="1"/>
        <v>69.024472999999986</v>
      </c>
      <c r="T19" s="8"/>
    </row>
    <row r="20" spans="1:20" s="7" customFormat="1" ht="12" customHeight="1" x14ac:dyDescent="0.2">
      <c r="A20" s="166" t="s">
        <v>30</v>
      </c>
      <c r="B20" s="272">
        <v>1113.1806129999998</v>
      </c>
      <c r="C20" s="272">
        <v>201.840519</v>
      </c>
      <c r="D20" s="272">
        <v>1483.0927879999997</v>
      </c>
      <c r="E20" s="272">
        <v>257.53912900000006</v>
      </c>
      <c r="F20" s="272">
        <v>199.0886330000001</v>
      </c>
      <c r="G20" s="272">
        <v>385.35698099999996</v>
      </c>
      <c r="H20" s="272">
        <v>525.37179099999992</v>
      </c>
      <c r="I20" s="272">
        <v>972.15543900000023</v>
      </c>
      <c r="J20" s="272">
        <v>491.13119200000017</v>
      </c>
      <c r="K20" s="272">
        <v>143.26154</v>
      </c>
      <c r="L20" s="272">
        <v>233.91920499999998</v>
      </c>
      <c r="M20" s="272">
        <v>1420.1366760000008</v>
      </c>
      <c r="N20" s="272">
        <v>352.77192400000001</v>
      </c>
      <c r="O20" s="196">
        <v>386.44556200000011</v>
      </c>
      <c r="P20" s="189">
        <f t="shared" si="1"/>
        <v>8165.2919920000013</v>
      </c>
      <c r="T20" s="8"/>
    </row>
    <row r="21" spans="1:20" s="4" customFormat="1" ht="10.199999999999999" x14ac:dyDescent="0.2">
      <c r="A21" s="199"/>
      <c r="P21" s="3"/>
    </row>
    <row r="22" spans="1:20" s="7" customFormat="1" x14ac:dyDescent="0.25">
      <c r="A22" s="67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7"/>
    </row>
    <row r="23" spans="1:20" s="7" customFormat="1" x14ac:dyDescent="0.25">
      <c r="A23" s="67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</row>
    <row r="24" spans="1:20" s="7" customFormat="1" x14ac:dyDescent="0.25">
      <c r="A24" s="67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</row>
    <row r="25" spans="1:20" s="7" customFormat="1" x14ac:dyDescent="0.25">
      <c r="A25" s="67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</row>
    <row r="26" spans="1:20" s="7" customFormat="1" x14ac:dyDescent="0.25">
      <c r="A26" s="67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S26" s="8"/>
    </row>
    <row r="27" spans="1:20" s="7" customFormat="1" x14ac:dyDescent="0.25">
      <c r="A27" s="67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</row>
    <row r="28" spans="1:20" s="7" customFormat="1" x14ac:dyDescent="0.25">
      <c r="A28" s="67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</row>
    <row r="29" spans="1:20" s="7" customFormat="1" x14ac:dyDescent="0.25">
      <c r="A29" s="67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</row>
    <row r="30" spans="1:20" s="7" customFormat="1" x14ac:dyDescent="0.25">
      <c r="A30" s="67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</row>
    <row r="31" spans="1:20" s="7" customFormat="1" x14ac:dyDescent="0.25">
      <c r="A31" s="67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</row>
    <row r="32" spans="1:20" s="7" customFormat="1" x14ac:dyDescent="0.25">
      <c r="A32" s="67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</row>
    <row r="33" spans="1:16" s="7" customFormat="1" x14ac:dyDescent="0.25">
      <c r="A33" s="67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</row>
    <row r="34" spans="1:16" s="7" customFormat="1" x14ac:dyDescent="0.25">
      <c r="A34" s="67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</row>
    <row r="35" spans="1:16" s="7" customFormat="1" x14ac:dyDescent="0.25">
      <c r="A35" s="67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</row>
    <row r="36" spans="1:16" s="7" customFormat="1" x14ac:dyDescent="0.25">
      <c r="A36" s="67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</row>
    <row r="37" spans="1:16" s="7" customFormat="1" x14ac:dyDescent="0.25">
      <c r="A37" s="67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</row>
    <row r="38" spans="1:16" s="7" customFormat="1" x14ac:dyDescent="0.25">
      <c r="A38" s="67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</row>
    <row r="39" spans="1:16" s="7" customFormat="1" x14ac:dyDescent="0.25">
      <c r="A39" s="67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</row>
    <row r="40" spans="1:16" s="7" customFormat="1" x14ac:dyDescent="0.25">
      <c r="A40" s="67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</row>
    <row r="41" spans="1:16" s="7" customFormat="1" x14ac:dyDescent="0.25">
      <c r="A41" s="67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</row>
    <row r="42" spans="1:16" s="7" customForma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</row>
    <row r="44" spans="1:16" x14ac:dyDescent="0.25">
      <c r="C44" s="70"/>
    </row>
    <row r="45" spans="1:16" x14ac:dyDescent="0.25">
      <c r="C45" s="70"/>
    </row>
    <row r="46" spans="1:16" x14ac:dyDescent="0.25">
      <c r="C46" s="70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9"/>
  <dimension ref="A1:Q67"/>
  <sheetViews>
    <sheetView showGridLines="0" zoomScaleNormal="100" zoomScaleSheetLayoutView="100" workbookViewId="0"/>
  </sheetViews>
  <sheetFormatPr defaultColWidth="9.109375" defaultRowHeight="11.4" x14ac:dyDescent="0.2"/>
  <cols>
    <col min="1" max="1" width="31.5546875" style="7" customWidth="1"/>
    <col min="2" max="4" width="10.33203125" style="7" bestFit="1" customWidth="1"/>
    <col min="5" max="5" width="10.33203125" style="130" customWidth="1"/>
    <col min="6" max="16384" width="9.109375" style="7"/>
  </cols>
  <sheetData>
    <row r="1" spans="1:14" ht="17.399999999999999" x14ac:dyDescent="0.3">
      <c r="A1" s="234" t="s">
        <v>325</v>
      </c>
      <c r="B1" s="73"/>
      <c r="C1" s="73"/>
      <c r="D1" s="73"/>
      <c r="E1" s="73"/>
    </row>
    <row r="2" spans="1:14" ht="6" customHeight="1" x14ac:dyDescent="0.2"/>
    <row r="3" spans="1:14" ht="12" customHeight="1" x14ac:dyDescent="0.2">
      <c r="A3" s="382">
        <v>2025</v>
      </c>
      <c r="B3" s="383" t="s">
        <v>342</v>
      </c>
      <c r="C3" s="384"/>
      <c r="D3" s="384"/>
      <c r="E3" s="309"/>
    </row>
    <row r="4" spans="1:14" ht="12" x14ac:dyDescent="0.2">
      <c r="A4" s="382"/>
      <c r="B4" s="284" t="s">
        <v>8</v>
      </c>
      <c r="C4" s="178" t="s">
        <v>9</v>
      </c>
      <c r="D4" s="178" t="s">
        <v>10</v>
      </c>
      <c r="E4" s="310"/>
    </row>
    <row r="5" spans="1:14" s="130" customFormat="1" ht="12.75" customHeight="1" x14ac:dyDescent="0.2">
      <c r="A5" s="394" t="s">
        <v>73</v>
      </c>
      <c r="B5" s="388">
        <f>+B6+C6+D6</f>
        <v>15120299.649</v>
      </c>
      <c r="C5" s="384"/>
      <c r="D5" s="384"/>
      <c r="E5" s="310"/>
    </row>
    <row r="6" spans="1:14" ht="12" x14ac:dyDescent="0.2">
      <c r="A6" s="395"/>
      <c r="B6" s="291">
        <f>SUM(B7:B14)</f>
        <v>5801419.2660000008</v>
      </c>
      <c r="C6" s="288">
        <f t="shared" ref="C6:D6" si="0">SUM(C7:C14)</f>
        <v>5281176.2949999999</v>
      </c>
      <c r="D6" s="288">
        <f t="shared" si="0"/>
        <v>4037704.0880000005</v>
      </c>
      <c r="E6" s="311"/>
    </row>
    <row r="7" spans="1:14" x14ac:dyDescent="0.2">
      <c r="A7" s="169" t="s">
        <v>63</v>
      </c>
      <c r="B7" s="289">
        <v>66772.320000000007</v>
      </c>
      <c r="C7" s="290">
        <v>49098.400000000001</v>
      </c>
      <c r="D7" s="290">
        <v>33603.089999999997</v>
      </c>
      <c r="E7" s="316">
        <f>+SUM(B7:D7)/$B$5</f>
        <v>9.8856380805843105E-3</v>
      </c>
      <c r="F7" s="11"/>
      <c r="K7" s="127"/>
      <c r="N7" s="41"/>
    </row>
    <row r="8" spans="1:14" x14ac:dyDescent="0.2">
      <c r="A8" s="169" t="s">
        <v>64</v>
      </c>
      <c r="B8" s="289">
        <v>803581.152</v>
      </c>
      <c r="C8" s="290">
        <v>760960.12699999998</v>
      </c>
      <c r="D8" s="290">
        <v>569758.74100000015</v>
      </c>
      <c r="E8" s="316">
        <f t="shared" ref="E8:E14" si="1">+SUM(B8:D8)/$B$5</f>
        <v>0.14115461132022969</v>
      </c>
      <c r="F8" s="11"/>
      <c r="K8" s="127"/>
      <c r="N8" s="41"/>
    </row>
    <row r="9" spans="1:14" x14ac:dyDescent="0.2">
      <c r="A9" s="169" t="s">
        <v>65</v>
      </c>
      <c r="B9" s="289">
        <v>0</v>
      </c>
      <c r="C9" s="290">
        <v>0</v>
      </c>
      <c r="D9" s="290">
        <v>0</v>
      </c>
      <c r="E9" s="316">
        <f t="shared" si="1"/>
        <v>0</v>
      </c>
      <c r="F9" s="11"/>
      <c r="K9" s="127"/>
      <c r="N9" s="41"/>
    </row>
    <row r="10" spans="1:14" x14ac:dyDescent="0.2">
      <c r="A10" s="169" t="s">
        <v>66</v>
      </c>
      <c r="B10" s="289">
        <v>492627.109</v>
      </c>
      <c r="C10" s="290">
        <v>469000.72399999999</v>
      </c>
      <c r="D10" s="290">
        <v>364859.93300000002</v>
      </c>
      <c r="E10" s="316">
        <f t="shared" si="1"/>
        <v>8.7728933737614714E-2</v>
      </c>
      <c r="F10" s="11"/>
      <c r="G10" s="74"/>
      <c r="H10" s="74"/>
      <c r="I10" s="74"/>
      <c r="J10" s="74"/>
      <c r="K10" s="127"/>
      <c r="N10" s="41"/>
    </row>
    <row r="11" spans="1:14" x14ac:dyDescent="0.2">
      <c r="A11" s="166" t="s">
        <v>67</v>
      </c>
      <c r="B11" s="289">
        <v>4438192.6850000005</v>
      </c>
      <c r="C11" s="290">
        <v>4001906.0439999998</v>
      </c>
      <c r="D11" s="290">
        <v>3069398.324</v>
      </c>
      <c r="E11" s="316">
        <f t="shared" si="1"/>
        <v>0.76119503714737524</v>
      </c>
      <c r="F11" s="11"/>
      <c r="G11" s="74"/>
      <c r="H11" s="74"/>
      <c r="I11" s="74"/>
      <c r="J11" s="74"/>
      <c r="K11" s="127"/>
      <c r="N11" s="41"/>
    </row>
    <row r="12" spans="1:14" x14ac:dyDescent="0.2">
      <c r="A12" s="166" t="s">
        <v>68</v>
      </c>
      <c r="B12" s="289">
        <v>246</v>
      </c>
      <c r="C12" s="290">
        <v>211</v>
      </c>
      <c r="D12" s="290">
        <v>84</v>
      </c>
      <c r="E12" s="316">
        <f t="shared" si="1"/>
        <v>3.5779714196059583E-5</v>
      </c>
      <c r="F12" s="11"/>
      <c r="G12" s="74"/>
      <c r="H12" s="74"/>
      <c r="I12" s="74"/>
      <c r="J12" s="74"/>
      <c r="K12" s="127"/>
    </row>
    <row r="13" spans="1:14" x14ac:dyDescent="0.2">
      <c r="A13" s="166" t="s">
        <v>69</v>
      </c>
      <c r="B13" s="289">
        <v>0</v>
      </c>
      <c r="C13" s="290">
        <v>0</v>
      </c>
      <c r="D13" s="290">
        <v>0</v>
      </c>
      <c r="E13" s="316">
        <f t="shared" si="1"/>
        <v>0</v>
      </c>
      <c r="F13" s="11"/>
      <c r="G13" s="74"/>
      <c r="H13" s="74"/>
      <c r="I13" s="74"/>
      <c r="J13" s="74"/>
      <c r="K13" s="127"/>
    </row>
    <row r="14" spans="1:14" x14ac:dyDescent="0.2">
      <c r="A14" s="166" t="s">
        <v>70</v>
      </c>
      <c r="B14" s="289">
        <v>0</v>
      </c>
      <c r="C14" s="290">
        <v>0</v>
      </c>
      <c r="D14" s="290">
        <v>0</v>
      </c>
      <c r="E14" s="316">
        <f t="shared" si="1"/>
        <v>0</v>
      </c>
      <c r="F14" s="11"/>
      <c r="G14" s="74"/>
      <c r="H14" s="74"/>
      <c r="I14" s="74"/>
      <c r="J14" s="74"/>
      <c r="K14" s="127"/>
    </row>
    <row r="15" spans="1:14" s="130" customFormat="1" x14ac:dyDescent="0.2">
      <c r="A15" s="314"/>
      <c r="B15" s="315"/>
      <c r="C15" s="315"/>
      <c r="D15" s="315"/>
      <c r="E15" s="316"/>
      <c r="F15" s="11"/>
      <c r="G15" s="74"/>
      <c r="H15" s="74"/>
      <c r="I15" s="74"/>
      <c r="J15" s="74"/>
      <c r="K15" s="127"/>
    </row>
    <row r="16" spans="1:14" s="130" customFormat="1" x14ac:dyDescent="0.2">
      <c r="A16" s="319"/>
      <c r="B16" s="320"/>
      <c r="C16" s="320"/>
      <c r="D16" s="320"/>
      <c r="E16" s="316"/>
      <c r="F16" s="11"/>
      <c r="G16" s="74"/>
      <c r="H16" s="74"/>
      <c r="I16" s="74"/>
      <c r="J16" s="74"/>
      <c r="K16" s="127"/>
    </row>
    <row r="17" spans="1:17" s="130" customFormat="1" x14ac:dyDescent="0.2">
      <c r="A17" s="312"/>
      <c r="B17" s="313"/>
      <c r="C17" s="313"/>
      <c r="D17" s="313"/>
      <c r="E17" s="316"/>
      <c r="F17" s="11"/>
      <c r="G17" s="74"/>
      <c r="H17" s="74"/>
      <c r="I17" s="74"/>
      <c r="J17" s="74"/>
      <c r="K17" s="127"/>
    </row>
    <row r="18" spans="1:17" s="130" customFormat="1" ht="12" x14ac:dyDescent="0.2">
      <c r="A18" s="382">
        <v>2025</v>
      </c>
      <c r="B18" s="383" t="s">
        <v>342</v>
      </c>
      <c r="C18" s="384"/>
      <c r="D18" s="384"/>
      <c r="E18" s="316"/>
      <c r="F18" s="11"/>
      <c r="G18" s="74"/>
      <c r="H18" s="74"/>
      <c r="I18" s="74"/>
      <c r="J18" s="74"/>
      <c r="K18" s="127"/>
    </row>
    <row r="19" spans="1:17" s="130" customFormat="1" ht="12" x14ac:dyDescent="0.2">
      <c r="A19" s="382"/>
      <c r="B19" s="284" t="s">
        <v>8</v>
      </c>
      <c r="C19" s="178" t="s">
        <v>9</v>
      </c>
      <c r="D19" s="178" t="s">
        <v>10</v>
      </c>
      <c r="E19" s="342"/>
      <c r="F19" s="343"/>
      <c r="G19" s="74"/>
      <c r="H19" s="74"/>
      <c r="I19" s="74"/>
      <c r="J19" s="74"/>
      <c r="K19" s="127"/>
    </row>
    <row r="20" spans="1:17" s="130" customFormat="1" ht="12.75" customHeight="1" x14ac:dyDescent="0.2">
      <c r="A20" s="394" t="s">
        <v>75</v>
      </c>
      <c r="B20" s="388">
        <f>+B21+C21+D21</f>
        <v>3804020.3880000003</v>
      </c>
      <c r="C20" s="384"/>
      <c r="D20" s="384"/>
      <c r="E20" s="342"/>
      <c r="F20" s="343"/>
      <c r="G20" s="74"/>
      <c r="H20" s="74"/>
      <c r="I20" s="74"/>
      <c r="J20" s="74"/>
      <c r="K20" s="127"/>
    </row>
    <row r="21" spans="1:17" ht="12" x14ac:dyDescent="0.2">
      <c r="A21" s="395"/>
      <c r="B21" s="291">
        <f t="shared" ref="B21:D21" si="2">SUM(B22:B28)</f>
        <v>1347076.5430000001</v>
      </c>
      <c r="C21" s="288">
        <f t="shared" si="2"/>
        <v>1263430.3659999999</v>
      </c>
      <c r="D21" s="288">
        <f t="shared" si="2"/>
        <v>1193513.4790000001</v>
      </c>
      <c r="E21" s="344"/>
      <c r="F21" s="345"/>
    </row>
    <row r="22" spans="1:17" x14ac:dyDescent="0.2">
      <c r="A22" s="169" t="s">
        <v>20</v>
      </c>
      <c r="B22" s="289">
        <v>95824.36099999999</v>
      </c>
      <c r="C22" s="290">
        <v>84532.955999999991</v>
      </c>
      <c r="D22" s="290">
        <v>70294.716</v>
      </c>
      <c r="E22" s="347">
        <f>+SUM(B22:D22)</f>
        <v>250652.033</v>
      </c>
      <c r="F22" s="348">
        <f>+E22/$B$20</f>
        <v>6.5891348477178549E-2</v>
      </c>
      <c r="K22" s="127"/>
      <c r="L22" s="74"/>
      <c r="M22" s="74"/>
      <c r="N22" s="341"/>
      <c r="O22" s="74"/>
      <c r="P22" s="74"/>
      <c r="Q22" s="74"/>
    </row>
    <row r="23" spans="1:17" x14ac:dyDescent="0.2">
      <c r="A23" s="169" t="s">
        <v>41</v>
      </c>
      <c r="B23" s="289">
        <v>79404</v>
      </c>
      <c r="C23" s="290">
        <v>86420.35</v>
      </c>
      <c r="D23" s="290">
        <v>90755.71</v>
      </c>
      <c r="E23" s="347">
        <f t="shared" ref="E23:E28" si="3">+SUM(B23:D23)</f>
        <v>256580.06</v>
      </c>
      <c r="F23" s="348">
        <f t="shared" ref="F23:F28" si="4">+E23/$B$20</f>
        <v>6.7449706844210519E-2</v>
      </c>
      <c r="K23" s="127"/>
      <c r="L23" s="74"/>
      <c r="M23" s="74"/>
      <c r="N23" s="341"/>
      <c r="O23" s="74"/>
      <c r="P23" s="74"/>
      <c r="Q23" s="74"/>
    </row>
    <row r="24" spans="1:17" x14ac:dyDescent="0.2">
      <c r="A24" s="169" t="s">
        <v>21</v>
      </c>
      <c r="B24" s="289">
        <v>0</v>
      </c>
      <c r="C24" s="290">
        <v>0</v>
      </c>
      <c r="D24" s="290">
        <v>0</v>
      </c>
      <c r="E24" s="347">
        <f t="shared" si="3"/>
        <v>0</v>
      </c>
      <c r="F24" s="348">
        <f t="shared" si="4"/>
        <v>0</v>
      </c>
      <c r="K24" s="127"/>
      <c r="L24" s="74"/>
      <c r="M24" s="74"/>
      <c r="N24" s="341"/>
      <c r="O24" s="74"/>
      <c r="P24" s="74"/>
      <c r="Q24" s="74"/>
    </row>
    <row r="25" spans="1:17" x14ac:dyDescent="0.2">
      <c r="A25" s="169" t="s">
        <v>22</v>
      </c>
      <c r="B25" s="289">
        <v>0</v>
      </c>
      <c r="C25" s="290">
        <v>0</v>
      </c>
      <c r="D25" s="290">
        <v>0</v>
      </c>
      <c r="E25" s="347">
        <f t="shared" si="3"/>
        <v>0</v>
      </c>
      <c r="F25" s="348">
        <f t="shared" si="4"/>
        <v>0</v>
      </c>
      <c r="K25" s="127"/>
      <c r="L25" s="74"/>
      <c r="M25" s="74"/>
      <c r="N25" s="341"/>
      <c r="O25" s="74"/>
      <c r="P25" s="74"/>
      <c r="Q25" s="74"/>
    </row>
    <row r="26" spans="1:17" x14ac:dyDescent="0.2">
      <c r="A26" s="169" t="s">
        <v>23</v>
      </c>
      <c r="B26" s="289">
        <v>36</v>
      </c>
      <c r="C26" s="290">
        <v>60</v>
      </c>
      <c r="D26" s="290">
        <v>80</v>
      </c>
      <c r="E26" s="347">
        <f t="shared" si="3"/>
        <v>176</v>
      </c>
      <c r="F26" s="348">
        <f t="shared" si="4"/>
        <v>4.626683930380659E-5</v>
      </c>
      <c r="K26" s="127"/>
      <c r="N26" s="341"/>
    </row>
    <row r="27" spans="1:17" x14ac:dyDescent="0.2">
      <c r="A27" s="169" t="s">
        <v>24</v>
      </c>
      <c r="B27" s="289">
        <v>1109169.4950000001</v>
      </c>
      <c r="C27" s="290">
        <v>1040581.98</v>
      </c>
      <c r="D27" s="290">
        <v>997258.84399999992</v>
      </c>
      <c r="E27" s="347">
        <f t="shared" si="3"/>
        <v>3147010.3190000001</v>
      </c>
      <c r="F27" s="348">
        <f t="shared" si="4"/>
        <v>0.82728534498064843</v>
      </c>
      <c r="K27" s="127"/>
      <c r="N27" s="341"/>
    </row>
    <row r="28" spans="1:17" x14ac:dyDescent="0.2">
      <c r="A28" s="166" t="s">
        <v>115</v>
      </c>
      <c r="B28" s="289">
        <v>62642.687000000005</v>
      </c>
      <c r="C28" s="290">
        <v>51835.08</v>
      </c>
      <c r="D28" s="290">
        <v>35124.209000000003</v>
      </c>
      <c r="E28" s="347">
        <f t="shared" si="3"/>
        <v>149601.97600000002</v>
      </c>
      <c r="F28" s="348">
        <f t="shared" si="4"/>
        <v>3.9327332858658699E-2</v>
      </c>
      <c r="K28" s="127"/>
      <c r="N28" s="341"/>
    </row>
    <row r="29" spans="1:17" s="130" customFormat="1" x14ac:dyDescent="0.2">
      <c r="A29" s="314"/>
      <c r="B29" s="315"/>
      <c r="C29" s="315"/>
      <c r="D29" s="315"/>
      <c r="E29" s="346"/>
      <c r="F29" s="11"/>
      <c r="K29" s="127"/>
      <c r="N29" s="41"/>
    </row>
    <row r="30" spans="1:17" s="130" customFormat="1" x14ac:dyDescent="0.2">
      <c r="A30" s="319"/>
      <c r="B30" s="320"/>
      <c r="C30" s="320"/>
      <c r="D30" s="320"/>
      <c r="E30" s="316"/>
      <c r="F30" s="11"/>
      <c r="K30" s="127"/>
      <c r="N30" s="41"/>
    </row>
    <row r="31" spans="1:17" s="130" customFormat="1" x14ac:dyDescent="0.2">
      <c r="A31" s="312"/>
      <c r="B31" s="313"/>
      <c r="C31" s="313"/>
      <c r="D31" s="313"/>
      <c r="E31" s="316"/>
      <c r="F31" s="11"/>
      <c r="K31" s="127"/>
    </row>
    <row r="32" spans="1:17" s="130" customFormat="1" ht="12" x14ac:dyDescent="0.2">
      <c r="A32" s="382">
        <v>2025</v>
      </c>
      <c r="B32" s="383" t="s">
        <v>342</v>
      </c>
      <c r="C32" s="384"/>
      <c r="D32" s="384"/>
      <c r="E32" s="316"/>
      <c r="F32" s="11"/>
      <c r="K32" s="127"/>
    </row>
    <row r="33" spans="1:14" s="130" customFormat="1" ht="12" x14ac:dyDescent="0.2">
      <c r="A33" s="382"/>
      <c r="B33" s="284" t="s">
        <v>8</v>
      </c>
      <c r="C33" s="178" t="s">
        <v>9</v>
      </c>
      <c r="D33" s="178" t="s">
        <v>10</v>
      </c>
      <c r="E33" s="316"/>
      <c r="F33" s="11"/>
      <c r="K33" s="127"/>
    </row>
    <row r="34" spans="1:14" s="130" customFormat="1" ht="12.75" customHeight="1" x14ac:dyDescent="0.2">
      <c r="A34" s="394" t="s">
        <v>74</v>
      </c>
      <c r="B34" s="388">
        <f>+B35+C35+D35</f>
        <v>177615.90700000001</v>
      </c>
      <c r="C34" s="384"/>
      <c r="D34" s="384"/>
      <c r="E34" s="316"/>
      <c r="F34" s="11"/>
      <c r="K34" s="127"/>
    </row>
    <row r="35" spans="1:14" ht="12" x14ac:dyDescent="0.2">
      <c r="A35" s="395"/>
      <c r="B35" s="291">
        <f t="shared" ref="B35:D35" si="5">SUM(B36:B38)</f>
        <v>65464.766000000003</v>
      </c>
      <c r="C35" s="288">
        <f t="shared" si="5"/>
        <v>57457.343999999997</v>
      </c>
      <c r="D35" s="288">
        <f t="shared" si="5"/>
        <v>54693.797000000006</v>
      </c>
      <c r="E35" s="317"/>
      <c r="F35" s="74"/>
      <c r="G35" s="74"/>
      <c r="H35" s="74"/>
      <c r="I35" s="74"/>
      <c r="J35" s="74"/>
      <c r="K35" s="74"/>
    </row>
    <row r="36" spans="1:14" x14ac:dyDescent="0.2">
      <c r="A36" s="166" t="s">
        <v>27</v>
      </c>
      <c r="B36" s="289">
        <v>6868</v>
      </c>
      <c r="C36" s="290">
        <v>5510.6080000000002</v>
      </c>
      <c r="D36" s="290">
        <v>7880</v>
      </c>
      <c r="E36" s="316">
        <f>+SUM(B36:D36)/$B$34</f>
        <v>0.11405852292272448</v>
      </c>
      <c r="F36" s="114"/>
      <c r="G36" s="74"/>
      <c r="H36" s="74"/>
      <c r="I36" s="74"/>
      <c r="J36" s="74"/>
      <c r="K36" s="127"/>
      <c r="N36" s="41"/>
    </row>
    <row r="37" spans="1:14" x14ac:dyDescent="0.2">
      <c r="A37" s="166" t="s">
        <v>28</v>
      </c>
      <c r="B37" s="289">
        <v>952.65899999999999</v>
      </c>
      <c r="C37" s="290">
        <v>1041.7909999999999</v>
      </c>
      <c r="D37" s="290">
        <v>1147.817</v>
      </c>
      <c r="E37" s="316">
        <f>+SUM(B37:D37)/$B$34</f>
        <v>1.7691360267636388E-2</v>
      </c>
      <c r="F37" s="114"/>
      <c r="G37" s="74"/>
      <c r="H37" s="74"/>
      <c r="I37" s="74"/>
      <c r="J37" s="74"/>
      <c r="K37" s="127"/>
      <c r="N37" s="41"/>
    </row>
    <row r="38" spans="1:14" x14ac:dyDescent="0.2">
      <c r="A38" s="166" t="s">
        <v>29</v>
      </c>
      <c r="B38" s="289">
        <v>57644.107000000004</v>
      </c>
      <c r="C38" s="290">
        <v>50904.945</v>
      </c>
      <c r="D38" s="290">
        <v>45665.98</v>
      </c>
      <c r="E38" s="316">
        <f>+SUM(B38:D38)/$B$34</f>
        <v>0.86825011680963915</v>
      </c>
      <c r="F38" s="114"/>
      <c r="G38" s="74"/>
      <c r="H38" s="74"/>
      <c r="I38" s="74"/>
      <c r="J38" s="74"/>
      <c r="K38" s="127"/>
      <c r="N38" s="41"/>
    </row>
    <row r="39" spans="1:14" x14ac:dyDescent="0.2">
      <c r="A39" s="199"/>
      <c r="B39" s="4"/>
      <c r="C39" s="4"/>
      <c r="D39" s="4"/>
      <c r="E39" s="4"/>
      <c r="F39" s="75"/>
      <c r="G39" s="75"/>
      <c r="H39" s="75"/>
      <c r="I39" s="75"/>
      <c r="J39" s="75"/>
      <c r="K39" s="75"/>
    </row>
    <row r="40" spans="1:14" x14ac:dyDescent="0.2">
      <c r="A40" s="10"/>
      <c r="B40" s="10"/>
      <c r="C40" s="10"/>
      <c r="D40" s="10"/>
      <c r="E40" s="10"/>
    </row>
    <row r="41" spans="1:14" x14ac:dyDescent="0.2">
      <c r="A41" s="10"/>
      <c r="B41" s="10"/>
      <c r="C41" s="10"/>
      <c r="D41" s="10"/>
      <c r="E41" s="10"/>
    </row>
    <row r="42" spans="1:14" x14ac:dyDescent="0.2">
      <c r="A42" s="10"/>
      <c r="B42" s="10"/>
      <c r="C42" s="10"/>
      <c r="D42" s="10"/>
      <c r="E42" s="10"/>
    </row>
    <row r="43" spans="1:14" x14ac:dyDescent="0.2">
      <c r="A43" s="10"/>
      <c r="B43" s="10"/>
      <c r="C43" s="10"/>
      <c r="D43" s="10"/>
      <c r="E43" s="10"/>
    </row>
    <row r="44" spans="1:14" x14ac:dyDescent="0.2">
      <c r="A44" s="10"/>
      <c r="B44" s="10"/>
      <c r="C44" s="10"/>
      <c r="D44" s="10"/>
      <c r="E44" s="10"/>
    </row>
    <row r="45" spans="1:14" x14ac:dyDescent="0.2">
      <c r="A45" s="10"/>
      <c r="B45" s="10"/>
      <c r="C45" s="10"/>
      <c r="D45" s="10"/>
      <c r="E45" s="10"/>
    </row>
    <row r="46" spans="1:14" x14ac:dyDescent="0.2">
      <c r="A46" s="10"/>
      <c r="B46" s="10"/>
      <c r="C46" s="10"/>
      <c r="D46" s="10"/>
      <c r="E46" s="10"/>
    </row>
    <row r="47" spans="1:14" x14ac:dyDescent="0.2">
      <c r="A47" s="10"/>
      <c r="B47" s="10"/>
      <c r="C47" s="10"/>
      <c r="D47" s="10"/>
      <c r="E47" s="10"/>
    </row>
    <row r="48" spans="1:14" x14ac:dyDescent="0.2">
      <c r="A48" s="74"/>
      <c r="B48" s="74"/>
      <c r="C48" s="74"/>
      <c r="D48" s="74"/>
      <c r="E48" s="74"/>
    </row>
    <row r="63" spans="1:3" x14ac:dyDescent="0.2">
      <c r="A63" s="130"/>
      <c r="B63" s="130"/>
      <c r="C63" s="130"/>
    </row>
    <row r="64" spans="1:3" x14ac:dyDescent="0.2">
      <c r="A64" s="130"/>
      <c r="B64" s="130"/>
      <c r="C64" s="130"/>
    </row>
    <row r="65" spans="1:3" x14ac:dyDescent="0.2">
      <c r="A65" s="130"/>
      <c r="B65" s="130"/>
      <c r="C65" s="130"/>
    </row>
    <row r="66" spans="1:3" x14ac:dyDescent="0.2">
      <c r="A66" s="130"/>
      <c r="B66" s="130"/>
      <c r="C66" s="130"/>
    </row>
    <row r="67" spans="1:3" x14ac:dyDescent="0.2">
      <c r="A67" s="130"/>
      <c r="B67" s="130"/>
      <c r="C67" s="130"/>
    </row>
  </sheetData>
  <mergeCells count="12">
    <mergeCell ref="A3:A4"/>
    <mergeCell ref="B3:D3"/>
    <mergeCell ref="A32:A33"/>
    <mergeCell ref="B32:D32"/>
    <mergeCell ref="A34:A35"/>
    <mergeCell ref="B34:D34"/>
    <mergeCell ref="A5:A6"/>
    <mergeCell ref="B5:D5"/>
    <mergeCell ref="A18:A19"/>
    <mergeCell ref="B18:D18"/>
    <mergeCell ref="A20:A21"/>
    <mergeCell ref="B20:D20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T56"/>
  <sheetViews>
    <sheetView showGridLines="0" zoomScaleNormal="100" zoomScaleSheetLayoutView="100" workbookViewId="0">
      <selection activeCell="G9" sqref="G9"/>
    </sheetView>
  </sheetViews>
  <sheetFormatPr defaultColWidth="9.109375" defaultRowHeight="11.4" x14ac:dyDescent="0.2"/>
  <cols>
    <col min="1" max="1" width="24" style="7" customWidth="1"/>
    <col min="2" max="13" width="10" style="7" customWidth="1"/>
    <col min="14" max="14" width="9.109375" style="7" customWidth="1"/>
    <col min="15" max="16384" width="9.109375" style="7"/>
  </cols>
  <sheetData>
    <row r="1" spans="1:20" ht="23.4" x14ac:dyDescent="0.5">
      <c r="A1" s="174" t="s">
        <v>256</v>
      </c>
      <c r="M1" s="238" t="str">
        <f>'3'!N1</f>
        <v>IV. čtvrtletí 2023</v>
      </c>
    </row>
    <row r="2" spans="1:20" ht="6" customHeight="1" x14ac:dyDescent="0.2"/>
    <row r="3" spans="1:20" ht="12" x14ac:dyDescent="0.2">
      <c r="A3" s="382">
        <v>2025</v>
      </c>
      <c r="B3" s="383" t="s">
        <v>42</v>
      </c>
      <c r="C3" s="384"/>
      <c r="D3" s="385"/>
      <c r="E3" s="383" t="s">
        <v>43</v>
      </c>
      <c r="F3" s="384"/>
      <c r="G3" s="385"/>
      <c r="H3" s="383" t="s">
        <v>44</v>
      </c>
      <c r="I3" s="384"/>
      <c r="J3" s="385"/>
      <c r="K3" s="384" t="s">
        <v>45</v>
      </c>
      <c r="L3" s="384"/>
      <c r="M3" s="384"/>
    </row>
    <row r="4" spans="1:20" ht="12" x14ac:dyDescent="0.2">
      <c r="A4" s="382"/>
      <c r="B4" s="274" t="s">
        <v>8</v>
      </c>
      <c r="C4" s="264" t="s">
        <v>9</v>
      </c>
      <c r="D4" s="275" t="s">
        <v>10</v>
      </c>
      <c r="E4" s="274" t="s">
        <v>11</v>
      </c>
      <c r="F4" s="264" t="s">
        <v>12</v>
      </c>
      <c r="G4" s="275" t="s">
        <v>13</v>
      </c>
      <c r="H4" s="274" t="s">
        <v>14</v>
      </c>
      <c r="I4" s="264" t="s">
        <v>15</v>
      </c>
      <c r="J4" s="275" t="s">
        <v>16</v>
      </c>
      <c r="K4" s="193" t="s">
        <v>17</v>
      </c>
      <c r="L4" s="193" t="s">
        <v>18</v>
      </c>
      <c r="M4" s="193" t="s">
        <v>19</v>
      </c>
    </row>
    <row r="5" spans="1:20" ht="12" x14ac:dyDescent="0.2">
      <c r="A5" s="382" t="s">
        <v>157</v>
      </c>
      <c r="B5" s="388">
        <f>D6</f>
        <v>38315.096009999994</v>
      </c>
      <c r="C5" s="389"/>
      <c r="D5" s="390"/>
      <c r="E5" s="392">
        <f>G6</f>
        <v>0</v>
      </c>
      <c r="F5" s="391"/>
      <c r="G5" s="393"/>
      <c r="H5" s="392">
        <f>J6</f>
        <v>0</v>
      </c>
      <c r="I5" s="391"/>
      <c r="J5" s="393"/>
      <c r="K5" s="391">
        <f>M6</f>
        <v>0</v>
      </c>
      <c r="L5" s="391"/>
      <c r="M5" s="391"/>
    </row>
    <row r="6" spans="1:20" ht="12" x14ac:dyDescent="0.2">
      <c r="A6" s="382"/>
      <c r="B6" s="278">
        <f>SUM(B7:B20)</f>
        <v>39223.723010000002</v>
      </c>
      <c r="C6" s="262">
        <f t="shared" ref="C6:M6" si="0">SUM(C7:C20)</f>
        <v>39170.589009999996</v>
      </c>
      <c r="D6" s="279">
        <f t="shared" si="0"/>
        <v>38315.096009999994</v>
      </c>
      <c r="E6" s="356">
        <f t="shared" si="0"/>
        <v>0</v>
      </c>
      <c r="F6" s="355">
        <f t="shared" si="0"/>
        <v>0</v>
      </c>
      <c r="G6" s="357">
        <f t="shared" si="0"/>
        <v>0</v>
      </c>
      <c r="H6" s="356">
        <f t="shared" si="0"/>
        <v>0</v>
      </c>
      <c r="I6" s="355">
        <f t="shared" si="0"/>
        <v>0</v>
      </c>
      <c r="J6" s="357">
        <f t="shared" si="0"/>
        <v>0</v>
      </c>
      <c r="K6" s="355">
        <f t="shared" si="0"/>
        <v>0</v>
      </c>
      <c r="L6" s="355">
        <f t="shared" si="0"/>
        <v>0</v>
      </c>
      <c r="M6" s="355">
        <f t="shared" si="0"/>
        <v>0</v>
      </c>
    </row>
    <row r="7" spans="1:20" x14ac:dyDescent="0.2">
      <c r="A7" s="166" t="s">
        <v>126</v>
      </c>
      <c r="B7" s="276">
        <v>1576.6276000000007</v>
      </c>
      <c r="C7" s="263">
        <v>1576.6276000000007</v>
      </c>
      <c r="D7" s="277">
        <v>1576.6236000000008</v>
      </c>
      <c r="E7" s="352">
        <v>0</v>
      </c>
      <c r="F7" s="353">
        <v>0</v>
      </c>
      <c r="G7" s="354">
        <v>0</v>
      </c>
      <c r="H7" s="352">
        <v>0</v>
      </c>
      <c r="I7" s="353">
        <v>0</v>
      </c>
      <c r="J7" s="354">
        <v>0</v>
      </c>
      <c r="K7" s="353">
        <v>0</v>
      </c>
      <c r="L7" s="353">
        <v>0</v>
      </c>
      <c r="M7" s="353">
        <v>0</v>
      </c>
      <c r="T7" s="41"/>
    </row>
    <row r="8" spans="1:20" x14ac:dyDescent="0.2">
      <c r="A8" s="166" t="s">
        <v>153</v>
      </c>
      <c r="B8" s="276">
        <v>2156.7460000000024</v>
      </c>
      <c r="C8" s="263">
        <v>2155.0760000000023</v>
      </c>
      <c r="D8" s="277">
        <v>2155.0760000000023</v>
      </c>
      <c r="E8" s="352">
        <v>0</v>
      </c>
      <c r="F8" s="353">
        <v>0</v>
      </c>
      <c r="G8" s="354">
        <v>0</v>
      </c>
      <c r="H8" s="352">
        <v>0</v>
      </c>
      <c r="I8" s="353">
        <v>0</v>
      </c>
      <c r="J8" s="354">
        <v>0</v>
      </c>
      <c r="K8" s="353">
        <v>0</v>
      </c>
      <c r="L8" s="353">
        <v>0</v>
      </c>
      <c r="M8" s="353">
        <v>0</v>
      </c>
      <c r="T8" s="41"/>
    </row>
    <row r="9" spans="1:20" x14ac:dyDescent="0.2">
      <c r="A9" s="166" t="s">
        <v>154</v>
      </c>
      <c r="B9" s="276">
        <v>1547.0292599999993</v>
      </c>
      <c r="C9" s="263">
        <v>1546.6092599999993</v>
      </c>
      <c r="D9" s="277">
        <v>1546.9062599999993</v>
      </c>
      <c r="E9" s="352">
        <v>0</v>
      </c>
      <c r="F9" s="353">
        <v>0</v>
      </c>
      <c r="G9" s="354">
        <v>0</v>
      </c>
      <c r="H9" s="352">
        <v>0</v>
      </c>
      <c r="I9" s="353">
        <v>0</v>
      </c>
      <c r="J9" s="354">
        <v>0</v>
      </c>
      <c r="K9" s="353">
        <v>0</v>
      </c>
      <c r="L9" s="353">
        <v>0</v>
      </c>
      <c r="M9" s="353">
        <v>0</v>
      </c>
      <c r="T9" s="41"/>
    </row>
    <row r="10" spans="1:20" x14ac:dyDescent="0.2">
      <c r="A10" s="166" t="s">
        <v>155</v>
      </c>
      <c r="B10" s="276">
        <v>2800.0110000000004</v>
      </c>
      <c r="C10" s="263">
        <v>2800.0819999999999</v>
      </c>
      <c r="D10" s="277">
        <v>2799.2170000000001</v>
      </c>
      <c r="E10" s="352">
        <v>0</v>
      </c>
      <c r="F10" s="353">
        <v>0</v>
      </c>
      <c r="G10" s="354">
        <v>0</v>
      </c>
      <c r="H10" s="352">
        <v>0</v>
      </c>
      <c r="I10" s="353">
        <v>0</v>
      </c>
      <c r="J10" s="354">
        <v>0</v>
      </c>
      <c r="K10" s="353">
        <v>0</v>
      </c>
      <c r="L10" s="353">
        <v>0</v>
      </c>
      <c r="M10" s="353">
        <v>0</v>
      </c>
      <c r="T10" s="41"/>
    </row>
    <row r="11" spans="1:20" x14ac:dyDescent="0.2">
      <c r="A11" s="166" t="s">
        <v>127</v>
      </c>
      <c r="B11" s="276">
        <v>619.15910000000031</v>
      </c>
      <c r="C11" s="263">
        <v>617.69810000000018</v>
      </c>
      <c r="D11" s="277">
        <v>617.69810000000018</v>
      </c>
      <c r="E11" s="352">
        <v>0</v>
      </c>
      <c r="F11" s="353">
        <v>0</v>
      </c>
      <c r="G11" s="354">
        <v>0</v>
      </c>
      <c r="H11" s="352">
        <v>0</v>
      </c>
      <c r="I11" s="353">
        <v>0</v>
      </c>
      <c r="J11" s="354">
        <v>0</v>
      </c>
      <c r="K11" s="353">
        <v>0</v>
      </c>
      <c r="L11" s="353">
        <v>0</v>
      </c>
      <c r="M11" s="353">
        <v>0</v>
      </c>
      <c r="T11" s="41"/>
    </row>
    <row r="12" spans="1:20" x14ac:dyDescent="0.2">
      <c r="A12" s="166" t="s">
        <v>144</v>
      </c>
      <c r="B12" s="276">
        <v>972.30499999999972</v>
      </c>
      <c r="C12" s="263">
        <v>967.31499999999971</v>
      </c>
      <c r="D12" s="277">
        <v>967.58099999999968</v>
      </c>
      <c r="E12" s="352">
        <v>0</v>
      </c>
      <c r="F12" s="353">
        <v>0</v>
      </c>
      <c r="G12" s="354">
        <v>0</v>
      </c>
      <c r="H12" s="352">
        <v>0</v>
      </c>
      <c r="I12" s="353">
        <v>0</v>
      </c>
      <c r="J12" s="354">
        <v>0</v>
      </c>
      <c r="K12" s="353">
        <v>0</v>
      </c>
      <c r="L12" s="353">
        <v>0</v>
      </c>
      <c r="M12" s="353">
        <v>0</v>
      </c>
      <c r="T12" s="41"/>
    </row>
    <row r="13" spans="1:20" x14ac:dyDescent="0.2">
      <c r="A13" s="166" t="s">
        <v>145</v>
      </c>
      <c r="B13" s="276">
        <v>453.22840000000014</v>
      </c>
      <c r="C13" s="263">
        <v>448.92840000000012</v>
      </c>
      <c r="D13" s="277">
        <v>448.92840000000012</v>
      </c>
      <c r="E13" s="352">
        <v>0</v>
      </c>
      <c r="F13" s="353">
        <v>0</v>
      </c>
      <c r="G13" s="354">
        <v>0</v>
      </c>
      <c r="H13" s="352">
        <v>0</v>
      </c>
      <c r="I13" s="353">
        <v>0</v>
      </c>
      <c r="J13" s="354">
        <v>0</v>
      </c>
      <c r="K13" s="353">
        <v>0</v>
      </c>
      <c r="L13" s="353">
        <v>0</v>
      </c>
      <c r="M13" s="353">
        <v>0</v>
      </c>
      <c r="T13" s="41"/>
    </row>
    <row r="14" spans="1:20" x14ac:dyDescent="0.2">
      <c r="A14" s="166" t="s">
        <v>146</v>
      </c>
      <c r="B14" s="276">
        <v>5956.5098999999955</v>
      </c>
      <c r="C14" s="263">
        <v>5942.409899999996</v>
      </c>
      <c r="D14" s="277">
        <v>5075.5898999999954</v>
      </c>
      <c r="E14" s="352">
        <v>0</v>
      </c>
      <c r="F14" s="353">
        <v>0</v>
      </c>
      <c r="G14" s="354">
        <v>0</v>
      </c>
      <c r="H14" s="352">
        <v>0</v>
      </c>
      <c r="I14" s="353">
        <v>0</v>
      </c>
      <c r="J14" s="354">
        <v>0</v>
      </c>
      <c r="K14" s="353">
        <v>0</v>
      </c>
      <c r="L14" s="353">
        <v>0</v>
      </c>
      <c r="M14" s="353">
        <v>0</v>
      </c>
      <c r="T14" s="41"/>
    </row>
    <row r="15" spans="1:20" x14ac:dyDescent="0.2">
      <c r="A15" s="166" t="s">
        <v>147</v>
      </c>
      <c r="B15" s="276">
        <v>1252.6684499999999</v>
      </c>
      <c r="C15" s="263">
        <v>1256.7354499999999</v>
      </c>
      <c r="D15" s="277">
        <v>1248.5754499999998</v>
      </c>
      <c r="E15" s="352">
        <v>0</v>
      </c>
      <c r="F15" s="353">
        <v>0</v>
      </c>
      <c r="G15" s="354">
        <v>0</v>
      </c>
      <c r="H15" s="352">
        <v>0</v>
      </c>
      <c r="I15" s="353">
        <v>0</v>
      </c>
      <c r="J15" s="354">
        <v>0</v>
      </c>
      <c r="K15" s="353">
        <v>0</v>
      </c>
      <c r="L15" s="353">
        <v>0</v>
      </c>
      <c r="M15" s="353">
        <v>0</v>
      </c>
      <c r="T15" s="41"/>
    </row>
    <row r="16" spans="1:20" x14ac:dyDescent="0.2">
      <c r="A16" s="166" t="s">
        <v>148</v>
      </c>
      <c r="B16" s="276">
        <v>3486.7002999999995</v>
      </c>
      <c r="C16" s="263">
        <v>3483.7203</v>
      </c>
      <c r="D16" s="277">
        <v>3483.7203</v>
      </c>
      <c r="E16" s="352">
        <v>0</v>
      </c>
      <c r="F16" s="353">
        <v>0</v>
      </c>
      <c r="G16" s="354">
        <v>0</v>
      </c>
      <c r="H16" s="352">
        <v>0</v>
      </c>
      <c r="I16" s="353">
        <v>0</v>
      </c>
      <c r="J16" s="354">
        <v>0</v>
      </c>
      <c r="K16" s="353">
        <v>0</v>
      </c>
      <c r="L16" s="353">
        <v>0</v>
      </c>
      <c r="M16" s="353">
        <v>0</v>
      </c>
      <c r="T16" s="41"/>
    </row>
    <row r="17" spans="1:20" x14ac:dyDescent="0.2">
      <c r="A17" s="166" t="s">
        <v>149</v>
      </c>
      <c r="B17" s="276">
        <v>1028.6438000000005</v>
      </c>
      <c r="C17" s="263">
        <v>1024.7438000000004</v>
      </c>
      <c r="D17" s="277">
        <v>1024.7438000000004</v>
      </c>
      <c r="E17" s="352">
        <v>0</v>
      </c>
      <c r="F17" s="353">
        <v>0</v>
      </c>
      <c r="G17" s="354">
        <v>0</v>
      </c>
      <c r="H17" s="352">
        <v>0</v>
      </c>
      <c r="I17" s="353">
        <v>0</v>
      </c>
      <c r="J17" s="354">
        <v>0</v>
      </c>
      <c r="K17" s="353">
        <v>0</v>
      </c>
      <c r="L17" s="353">
        <v>0</v>
      </c>
      <c r="M17" s="353">
        <v>0</v>
      </c>
      <c r="T17" s="41"/>
    </row>
    <row r="18" spans="1:20" x14ac:dyDescent="0.2">
      <c r="A18" s="166" t="s">
        <v>150</v>
      </c>
      <c r="B18" s="276">
        <v>4552.1817000000001</v>
      </c>
      <c r="C18" s="263">
        <v>4529.7707</v>
      </c>
      <c r="D18" s="277">
        <v>4549.5636999999997</v>
      </c>
      <c r="E18" s="352">
        <v>0</v>
      </c>
      <c r="F18" s="353">
        <v>0</v>
      </c>
      <c r="G18" s="354">
        <v>0</v>
      </c>
      <c r="H18" s="352">
        <v>0</v>
      </c>
      <c r="I18" s="353">
        <v>0</v>
      </c>
      <c r="J18" s="354">
        <v>0</v>
      </c>
      <c r="K18" s="353">
        <v>0</v>
      </c>
      <c r="L18" s="353">
        <v>0</v>
      </c>
      <c r="M18" s="353">
        <v>0</v>
      </c>
      <c r="T18" s="41"/>
    </row>
    <row r="19" spans="1:20" x14ac:dyDescent="0.2">
      <c r="A19" s="166" t="s">
        <v>151</v>
      </c>
      <c r="B19" s="276">
        <v>11556.709799999997</v>
      </c>
      <c r="C19" s="263">
        <v>11556.429799999996</v>
      </c>
      <c r="D19" s="277">
        <v>11556.429799999996</v>
      </c>
      <c r="E19" s="352">
        <v>0</v>
      </c>
      <c r="F19" s="353">
        <v>0</v>
      </c>
      <c r="G19" s="354">
        <v>0</v>
      </c>
      <c r="H19" s="352">
        <v>0</v>
      </c>
      <c r="I19" s="353">
        <v>0</v>
      </c>
      <c r="J19" s="354">
        <v>0</v>
      </c>
      <c r="K19" s="353">
        <v>0</v>
      </c>
      <c r="L19" s="353">
        <v>0</v>
      </c>
      <c r="M19" s="353">
        <v>0</v>
      </c>
      <c r="T19" s="41"/>
    </row>
    <row r="20" spans="1:20" x14ac:dyDescent="0.2">
      <c r="A20" s="166" t="s">
        <v>152</v>
      </c>
      <c r="B20" s="276">
        <v>1265.2026999999994</v>
      </c>
      <c r="C20" s="263">
        <v>1264.4426999999994</v>
      </c>
      <c r="D20" s="277">
        <v>1264.4426999999994</v>
      </c>
      <c r="E20" s="352">
        <v>0</v>
      </c>
      <c r="F20" s="353">
        <v>0</v>
      </c>
      <c r="G20" s="354">
        <v>0</v>
      </c>
      <c r="H20" s="352">
        <v>0</v>
      </c>
      <c r="I20" s="353">
        <v>0</v>
      </c>
      <c r="J20" s="354">
        <v>0</v>
      </c>
      <c r="K20" s="353">
        <v>0</v>
      </c>
      <c r="L20" s="353">
        <v>0</v>
      </c>
      <c r="M20" s="353">
        <v>0</v>
      </c>
      <c r="T20" s="41"/>
    </row>
    <row r="21" spans="1:20" x14ac:dyDescent="0.2">
      <c r="A21" s="4"/>
      <c r="M21" s="3"/>
    </row>
    <row r="22" spans="1:20" x14ac:dyDescent="0.2">
      <c r="A22" s="130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</row>
    <row r="23" spans="1:20" x14ac:dyDescent="0.2">
      <c r="A23" s="10" t="s">
        <v>85</v>
      </c>
      <c r="B23" s="10">
        <v>1576.6236000000008</v>
      </c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</row>
    <row r="24" spans="1:20" x14ac:dyDescent="0.2">
      <c r="A24" s="10" t="s">
        <v>76</v>
      </c>
      <c r="B24" s="10">
        <v>2155.0760000000023</v>
      </c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</row>
    <row r="25" spans="1:20" x14ac:dyDescent="0.2">
      <c r="A25" s="10" t="s">
        <v>77</v>
      </c>
      <c r="B25" s="10">
        <v>1546.9062599999993</v>
      </c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</row>
    <row r="26" spans="1:20" x14ac:dyDescent="0.2">
      <c r="A26" s="10" t="s">
        <v>78</v>
      </c>
      <c r="B26" s="10">
        <v>2799.2170000000001</v>
      </c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</row>
    <row r="27" spans="1:20" x14ac:dyDescent="0.2">
      <c r="A27" s="10" t="s">
        <v>88</v>
      </c>
      <c r="B27" s="10">
        <v>617.69810000000018</v>
      </c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</row>
    <row r="28" spans="1:20" x14ac:dyDescent="0.2">
      <c r="A28" s="10" t="s">
        <v>79</v>
      </c>
      <c r="B28" s="10">
        <v>967.58099999999968</v>
      </c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</row>
    <row r="29" spans="1:20" x14ac:dyDescent="0.2">
      <c r="A29" s="10" t="s">
        <v>80</v>
      </c>
      <c r="B29" s="10">
        <v>448.92840000000012</v>
      </c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</row>
    <row r="30" spans="1:20" x14ac:dyDescent="0.2">
      <c r="A30" s="10" t="s">
        <v>81</v>
      </c>
      <c r="B30" s="10">
        <v>5075.5898999999954</v>
      </c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</row>
    <row r="31" spans="1:20" x14ac:dyDescent="0.2">
      <c r="A31" s="10" t="s">
        <v>82</v>
      </c>
      <c r="B31" s="10">
        <v>1248.5754499999998</v>
      </c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</row>
    <row r="32" spans="1:20" x14ac:dyDescent="0.2">
      <c r="A32" s="10" t="s">
        <v>83</v>
      </c>
      <c r="B32" s="10">
        <v>3483.7203</v>
      </c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</row>
    <row r="33" spans="1:13" x14ac:dyDescent="0.2">
      <c r="A33" s="10" t="s">
        <v>84</v>
      </c>
      <c r="B33" s="10">
        <v>1024.7438000000004</v>
      </c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</row>
    <row r="34" spans="1:13" x14ac:dyDescent="0.2">
      <c r="A34" s="10" t="s">
        <v>86</v>
      </c>
      <c r="B34" s="10">
        <v>4549.5636999999997</v>
      </c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</row>
    <row r="35" spans="1:13" x14ac:dyDescent="0.2">
      <c r="A35" s="10" t="s">
        <v>87</v>
      </c>
      <c r="B35" s="10">
        <v>11556.429799999996</v>
      </c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</row>
    <row r="36" spans="1:13" x14ac:dyDescent="0.2">
      <c r="A36" s="10" t="s">
        <v>89</v>
      </c>
      <c r="B36" s="10">
        <v>1264.4426999999994</v>
      </c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</row>
    <row r="37" spans="1:13" x14ac:dyDescent="0.2">
      <c r="A37" s="130"/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</row>
    <row r="38" spans="1:13" x14ac:dyDescent="0.2">
      <c r="A38" s="130"/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</row>
    <row r="39" spans="1:13" x14ac:dyDescent="0.2">
      <c r="A39" s="130"/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</row>
    <row r="40" spans="1:13" x14ac:dyDescent="0.2">
      <c r="A40" s="130"/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</row>
    <row r="41" spans="1:13" x14ac:dyDescent="0.2">
      <c r="A41" s="130"/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</row>
    <row r="42" spans="1:13" x14ac:dyDescent="0.2">
      <c r="A42" s="130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</row>
    <row r="43" spans="1:13" x14ac:dyDescent="0.2">
      <c r="A43" s="130"/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</row>
    <row r="44" spans="1:13" x14ac:dyDescent="0.2">
      <c r="A44" s="130"/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</row>
    <row r="45" spans="1:13" x14ac:dyDescent="0.2">
      <c r="A45" s="130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</row>
    <row r="46" spans="1:13" x14ac:dyDescent="0.2">
      <c r="A46" s="130"/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</row>
    <row r="47" spans="1:13" x14ac:dyDescent="0.2">
      <c r="A47" s="130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</row>
    <row r="48" spans="1:13" x14ac:dyDescent="0.2">
      <c r="A48" s="130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</row>
    <row r="49" spans="1:13" x14ac:dyDescent="0.2">
      <c r="A49" s="130"/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</row>
    <row r="50" spans="1:13" x14ac:dyDescent="0.2">
      <c r="A50" s="130"/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</row>
    <row r="51" spans="1:13" x14ac:dyDescent="0.2">
      <c r="A51" s="130"/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</row>
    <row r="52" spans="1:13" x14ac:dyDescent="0.2">
      <c r="A52" s="130"/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</row>
    <row r="53" spans="1:13" x14ac:dyDescent="0.2">
      <c r="A53" s="130"/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</row>
    <row r="54" spans="1:13" x14ac:dyDescent="0.2">
      <c r="A54" s="130"/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</row>
    <row r="55" spans="1:13" x14ac:dyDescent="0.2">
      <c r="A55" s="130"/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</row>
    <row r="56" spans="1:13" x14ac:dyDescent="0.2">
      <c r="A56" s="130"/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</row>
  </sheetData>
  <sortState ref="A7:M20">
    <sortCondition ref="A7"/>
  </sortState>
  <mergeCells count="10"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U30"/>
  <sheetViews>
    <sheetView showGridLines="0" zoomScaleNormal="100" zoomScaleSheetLayoutView="100" workbookViewId="0">
      <selection activeCell="T23" sqref="T23"/>
    </sheetView>
  </sheetViews>
  <sheetFormatPr defaultColWidth="9.109375" defaultRowHeight="11.4" x14ac:dyDescent="0.2"/>
  <cols>
    <col min="1" max="1" width="31.5546875" style="7" customWidth="1"/>
    <col min="2" max="13" width="8.5546875" style="7" customWidth="1"/>
    <col min="14" max="14" width="9.6640625" style="7" customWidth="1"/>
    <col min="15" max="16384" width="9.109375" style="7"/>
  </cols>
  <sheetData>
    <row r="1" spans="1:21" s="130" customFormat="1" ht="21" x14ac:dyDescent="0.4">
      <c r="A1" s="175" t="s">
        <v>257</v>
      </c>
      <c r="N1" s="238" t="str">
        <f>'3'!N1</f>
        <v>IV. čtvrtletí 2023</v>
      </c>
    </row>
    <row r="2" spans="1:21" ht="17.399999999999999" x14ac:dyDescent="0.3">
      <c r="A2" s="234" t="s">
        <v>258</v>
      </c>
    </row>
    <row r="3" spans="1:21" ht="6" customHeight="1" x14ac:dyDescent="0.2"/>
    <row r="4" spans="1:21" ht="12" x14ac:dyDescent="0.2">
      <c r="A4" s="382">
        <v>2025</v>
      </c>
      <c r="B4" s="383" t="s">
        <v>42</v>
      </c>
      <c r="C4" s="384"/>
      <c r="D4" s="385"/>
      <c r="E4" s="384" t="s">
        <v>43</v>
      </c>
      <c r="F4" s="384"/>
      <c r="G4" s="384"/>
      <c r="H4" s="383" t="s">
        <v>44</v>
      </c>
      <c r="I4" s="384"/>
      <c r="J4" s="385"/>
      <c r="K4" s="383" t="s">
        <v>45</v>
      </c>
      <c r="L4" s="384"/>
      <c r="M4" s="385"/>
      <c r="N4" s="209" t="s">
        <v>7</v>
      </c>
    </row>
    <row r="5" spans="1:21" ht="12" x14ac:dyDescent="0.2">
      <c r="A5" s="382"/>
      <c r="B5" s="274" t="s">
        <v>8</v>
      </c>
      <c r="C5" s="273" t="s">
        <v>9</v>
      </c>
      <c r="D5" s="275" t="s">
        <v>10</v>
      </c>
      <c r="E5" s="219" t="s">
        <v>11</v>
      </c>
      <c r="F5" s="219" t="s">
        <v>12</v>
      </c>
      <c r="G5" s="219" t="s">
        <v>13</v>
      </c>
      <c r="H5" s="274" t="s">
        <v>14</v>
      </c>
      <c r="I5" s="273" t="s">
        <v>15</v>
      </c>
      <c r="J5" s="275" t="s">
        <v>16</v>
      </c>
      <c r="K5" s="274" t="s">
        <v>17</v>
      </c>
      <c r="L5" s="273" t="s">
        <v>18</v>
      </c>
      <c r="M5" s="275" t="s">
        <v>19</v>
      </c>
      <c r="N5" s="194"/>
    </row>
    <row r="6" spans="1:21" ht="12" x14ac:dyDescent="0.2">
      <c r="A6" s="387" t="s">
        <v>156</v>
      </c>
      <c r="B6" s="388">
        <f>SUM(B7:D7)</f>
        <v>26890.434225999998</v>
      </c>
      <c r="C6" s="389"/>
      <c r="D6" s="390"/>
      <c r="E6" s="391">
        <f t="shared" ref="E6" si="0">SUM(E7:G7)</f>
        <v>0</v>
      </c>
      <c r="F6" s="391"/>
      <c r="G6" s="391"/>
      <c r="H6" s="392">
        <f t="shared" ref="H6" si="1">SUM(H7:J7)</f>
        <v>0</v>
      </c>
      <c r="I6" s="391"/>
      <c r="J6" s="393"/>
      <c r="K6" s="392">
        <f t="shared" ref="K6" si="2">SUM(K7:M7)</f>
        <v>0</v>
      </c>
      <c r="L6" s="391"/>
      <c r="M6" s="393"/>
      <c r="N6" s="374">
        <f>SUM(B7:M7)</f>
        <v>26890.434225999998</v>
      </c>
      <c r="Q6" s="8"/>
      <c r="R6" s="124"/>
      <c r="S6" s="41"/>
    </row>
    <row r="7" spans="1:21" ht="12" x14ac:dyDescent="0.2">
      <c r="A7" s="387"/>
      <c r="B7" s="278">
        <f t="shared" ref="B7:M7" si="3">SUM(B8:B15)</f>
        <v>10194.243258000002</v>
      </c>
      <c r="C7" s="271">
        <f t="shared" si="3"/>
        <v>9422.1392429999978</v>
      </c>
      <c r="D7" s="279">
        <f t="shared" si="3"/>
        <v>7274.0517249999994</v>
      </c>
      <c r="E7" s="355">
        <f t="shared" si="3"/>
        <v>0</v>
      </c>
      <c r="F7" s="355">
        <f t="shared" si="3"/>
        <v>0</v>
      </c>
      <c r="G7" s="355">
        <f t="shared" si="3"/>
        <v>0</v>
      </c>
      <c r="H7" s="356">
        <f t="shared" si="3"/>
        <v>0</v>
      </c>
      <c r="I7" s="355">
        <f t="shared" si="3"/>
        <v>0</v>
      </c>
      <c r="J7" s="357">
        <f t="shared" si="3"/>
        <v>0</v>
      </c>
      <c r="K7" s="356">
        <f t="shared" si="3"/>
        <v>0</v>
      </c>
      <c r="L7" s="355">
        <f t="shared" si="3"/>
        <v>0</v>
      </c>
      <c r="M7" s="357">
        <f t="shared" si="3"/>
        <v>0</v>
      </c>
      <c r="N7" s="374"/>
      <c r="P7" s="130"/>
      <c r="Q7" s="8"/>
    </row>
    <row r="8" spans="1:21" x14ac:dyDescent="0.2">
      <c r="A8" s="166" t="s">
        <v>26</v>
      </c>
      <c r="B8" s="276">
        <v>1844.6285990000001</v>
      </c>
      <c r="C8" s="272">
        <v>1772.2964569999995</v>
      </c>
      <c r="D8" s="277">
        <v>1549.4835529999996</v>
      </c>
      <c r="E8" s="353">
        <v>0</v>
      </c>
      <c r="F8" s="353">
        <v>0</v>
      </c>
      <c r="G8" s="353">
        <v>0</v>
      </c>
      <c r="H8" s="352">
        <v>0</v>
      </c>
      <c r="I8" s="353">
        <v>0</v>
      </c>
      <c r="J8" s="354">
        <v>0</v>
      </c>
      <c r="K8" s="352">
        <v>0</v>
      </c>
      <c r="L8" s="353">
        <v>0</v>
      </c>
      <c r="M8" s="354">
        <v>0</v>
      </c>
      <c r="N8" s="217">
        <f t="shared" ref="N8:N13" si="4">SUM(B8:M8)</f>
        <v>5166.4086089999992</v>
      </c>
      <c r="P8" s="41"/>
      <c r="Q8" s="350"/>
      <c r="R8" s="41"/>
      <c r="S8" s="41"/>
      <c r="T8" s="8"/>
      <c r="U8" s="8"/>
    </row>
    <row r="9" spans="1:21" x14ac:dyDescent="0.2">
      <c r="A9" s="166" t="s">
        <v>0</v>
      </c>
      <c r="B9" s="276">
        <v>210.62015999999997</v>
      </c>
      <c r="C9" s="272">
        <v>177.34187099999997</v>
      </c>
      <c r="D9" s="277">
        <v>175.47149300000007</v>
      </c>
      <c r="E9" s="353">
        <v>0</v>
      </c>
      <c r="F9" s="353">
        <v>0</v>
      </c>
      <c r="G9" s="353">
        <v>0</v>
      </c>
      <c r="H9" s="352">
        <v>0</v>
      </c>
      <c r="I9" s="353">
        <v>0</v>
      </c>
      <c r="J9" s="354">
        <v>0</v>
      </c>
      <c r="K9" s="352">
        <v>0</v>
      </c>
      <c r="L9" s="353">
        <v>0</v>
      </c>
      <c r="M9" s="354">
        <v>0</v>
      </c>
      <c r="N9" s="217">
        <f t="shared" si="4"/>
        <v>563.43352400000003</v>
      </c>
      <c r="P9" s="124"/>
      <c r="Q9" s="350"/>
      <c r="S9" s="41"/>
    </row>
    <row r="10" spans="1:21" x14ac:dyDescent="0.2">
      <c r="A10" s="166" t="s">
        <v>1</v>
      </c>
      <c r="B10" s="276">
        <v>97.845104000000006</v>
      </c>
      <c r="C10" s="272">
        <v>94.348276999999968</v>
      </c>
      <c r="D10" s="277">
        <v>72.36223600000001</v>
      </c>
      <c r="E10" s="353">
        <v>0</v>
      </c>
      <c r="F10" s="353">
        <v>0</v>
      </c>
      <c r="G10" s="353">
        <v>0</v>
      </c>
      <c r="H10" s="352">
        <v>0</v>
      </c>
      <c r="I10" s="353">
        <v>0</v>
      </c>
      <c r="J10" s="354">
        <v>0</v>
      </c>
      <c r="K10" s="352">
        <v>0</v>
      </c>
      <c r="L10" s="353">
        <v>0</v>
      </c>
      <c r="M10" s="354">
        <v>0</v>
      </c>
      <c r="N10" s="217">
        <f t="shared" si="4"/>
        <v>264.55561699999998</v>
      </c>
      <c r="P10" s="124"/>
      <c r="Q10" s="350"/>
      <c r="S10" s="41"/>
    </row>
    <row r="11" spans="1:21" x14ac:dyDescent="0.2">
      <c r="A11" s="166" t="s">
        <v>2</v>
      </c>
      <c r="B11" s="276">
        <v>35.724074000000002</v>
      </c>
      <c r="C11" s="272">
        <v>31.975754999999999</v>
      </c>
      <c r="D11" s="277">
        <v>22.753672999999999</v>
      </c>
      <c r="E11" s="353">
        <v>0</v>
      </c>
      <c r="F11" s="353">
        <v>0</v>
      </c>
      <c r="G11" s="353">
        <v>0</v>
      </c>
      <c r="H11" s="352">
        <v>0</v>
      </c>
      <c r="I11" s="353">
        <v>0</v>
      </c>
      <c r="J11" s="354">
        <v>0</v>
      </c>
      <c r="K11" s="352">
        <v>0</v>
      </c>
      <c r="L11" s="353">
        <v>0</v>
      </c>
      <c r="M11" s="354">
        <v>0</v>
      </c>
      <c r="N11" s="217">
        <f t="shared" si="4"/>
        <v>90.453501999999986</v>
      </c>
      <c r="P11" s="124"/>
      <c r="Q11" s="350"/>
      <c r="S11" s="41"/>
    </row>
    <row r="12" spans="1:21" x14ac:dyDescent="0.2">
      <c r="A12" s="166" t="s">
        <v>6</v>
      </c>
      <c r="B12" s="276">
        <v>59.512676000000013</v>
      </c>
      <c r="C12" s="272">
        <v>61.178154999999983</v>
      </c>
      <c r="D12" s="277">
        <v>57.048676999999991</v>
      </c>
      <c r="E12" s="353">
        <v>0</v>
      </c>
      <c r="F12" s="353">
        <v>0</v>
      </c>
      <c r="G12" s="353">
        <v>0</v>
      </c>
      <c r="H12" s="352">
        <v>0</v>
      </c>
      <c r="I12" s="353">
        <v>0</v>
      </c>
      <c r="J12" s="354">
        <v>0</v>
      </c>
      <c r="K12" s="352">
        <v>0</v>
      </c>
      <c r="L12" s="353">
        <v>0</v>
      </c>
      <c r="M12" s="354">
        <v>0</v>
      </c>
      <c r="N12" s="217">
        <f t="shared" si="4"/>
        <v>177.739508</v>
      </c>
      <c r="P12" s="124"/>
      <c r="Q12" s="350"/>
      <c r="S12" s="41"/>
    </row>
    <row r="13" spans="1:21" x14ac:dyDescent="0.2">
      <c r="A13" s="166" t="s">
        <v>25</v>
      </c>
      <c r="B13" s="276">
        <v>5045.7385780000013</v>
      </c>
      <c r="C13" s="272">
        <v>4531.0730300000005</v>
      </c>
      <c r="D13" s="277">
        <v>3326.6301280000016</v>
      </c>
      <c r="E13" s="353">
        <v>0</v>
      </c>
      <c r="F13" s="353">
        <v>0</v>
      </c>
      <c r="G13" s="353">
        <v>0</v>
      </c>
      <c r="H13" s="352">
        <v>0</v>
      </c>
      <c r="I13" s="353">
        <v>0</v>
      </c>
      <c r="J13" s="354">
        <v>0</v>
      </c>
      <c r="K13" s="352">
        <v>0</v>
      </c>
      <c r="L13" s="353">
        <v>0</v>
      </c>
      <c r="M13" s="354">
        <v>0</v>
      </c>
      <c r="N13" s="217">
        <f t="shared" si="4"/>
        <v>12903.441736000004</v>
      </c>
      <c r="P13" s="124"/>
      <c r="Q13" s="350"/>
      <c r="R13" s="8"/>
      <c r="S13" s="41"/>
      <c r="T13" s="8"/>
      <c r="U13" s="8"/>
    </row>
    <row r="14" spans="1:21" x14ac:dyDescent="0.2">
      <c r="A14" s="166" t="s">
        <v>5</v>
      </c>
      <c r="B14" s="276">
        <v>2636.288751000001</v>
      </c>
      <c r="C14" s="272">
        <v>2518.522470999997</v>
      </c>
      <c r="D14" s="277">
        <v>1897.678607999999</v>
      </c>
      <c r="E14" s="353">
        <v>0</v>
      </c>
      <c r="F14" s="353">
        <v>0</v>
      </c>
      <c r="G14" s="353">
        <v>0</v>
      </c>
      <c r="H14" s="352">
        <v>0</v>
      </c>
      <c r="I14" s="353">
        <v>0</v>
      </c>
      <c r="J14" s="354">
        <v>0</v>
      </c>
      <c r="K14" s="352">
        <v>0</v>
      </c>
      <c r="L14" s="353">
        <v>0</v>
      </c>
      <c r="M14" s="354">
        <v>0</v>
      </c>
      <c r="N14" s="217">
        <f t="shared" ref="N14:N15" si="5">SUM(B14:M14)</f>
        <v>7052.4898299999977</v>
      </c>
      <c r="P14" s="124"/>
      <c r="Q14" s="350"/>
      <c r="R14" s="8"/>
      <c r="S14" s="41"/>
      <c r="T14" s="8"/>
      <c r="U14" s="8"/>
    </row>
    <row r="15" spans="1:21" x14ac:dyDescent="0.2">
      <c r="A15" s="166" t="s">
        <v>3</v>
      </c>
      <c r="B15" s="276">
        <v>263.88531599999999</v>
      </c>
      <c r="C15" s="272">
        <v>235.40322699999996</v>
      </c>
      <c r="D15" s="277">
        <v>172.62335699999994</v>
      </c>
      <c r="E15" s="353">
        <v>0</v>
      </c>
      <c r="F15" s="353">
        <v>0</v>
      </c>
      <c r="G15" s="353">
        <v>0</v>
      </c>
      <c r="H15" s="352">
        <v>0</v>
      </c>
      <c r="I15" s="353">
        <v>0</v>
      </c>
      <c r="J15" s="354">
        <v>0</v>
      </c>
      <c r="K15" s="352">
        <v>0</v>
      </c>
      <c r="L15" s="353">
        <v>0</v>
      </c>
      <c r="M15" s="354">
        <v>0</v>
      </c>
      <c r="N15" s="217">
        <f t="shared" si="5"/>
        <v>671.91189999999983</v>
      </c>
      <c r="P15" s="124"/>
      <c r="Q15" s="350"/>
      <c r="S15" s="41"/>
    </row>
    <row r="16" spans="1:21" x14ac:dyDescent="0.2">
      <c r="A16" s="122" t="s">
        <v>167</v>
      </c>
      <c r="N16" s="3"/>
    </row>
    <row r="17" spans="1:2" x14ac:dyDescent="0.2">
      <c r="A17" s="190"/>
      <c r="B17" s="8"/>
    </row>
    <row r="18" spans="1:2" x14ac:dyDescent="0.2">
      <c r="B18" s="8"/>
    </row>
    <row r="19" spans="1:2" x14ac:dyDescent="0.2">
      <c r="B19" s="8"/>
    </row>
    <row r="20" spans="1:2" x14ac:dyDescent="0.2">
      <c r="B20" s="8"/>
    </row>
    <row r="21" spans="1:2" x14ac:dyDescent="0.2">
      <c r="B21" s="8"/>
    </row>
    <row r="22" spans="1:2" x14ac:dyDescent="0.2">
      <c r="B22" s="8"/>
    </row>
    <row r="23" spans="1:2" x14ac:dyDescent="0.2">
      <c r="B23" s="8"/>
    </row>
    <row r="24" spans="1:2" x14ac:dyDescent="0.2">
      <c r="B24" s="8"/>
    </row>
    <row r="25" spans="1:2" x14ac:dyDescent="0.2">
      <c r="B25" s="8"/>
    </row>
    <row r="26" spans="1:2" x14ac:dyDescent="0.2">
      <c r="B26" s="8"/>
    </row>
    <row r="27" spans="1:2" x14ac:dyDescent="0.2">
      <c r="B27" s="8"/>
    </row>
    <row r="28" spans="1:2" x14ac:dyDescent="0.2">
      <c r="B28" s="8"/>
    </row>
    <row r="29" spans="1:2" x14ac:dyDescent="0.2">
      <c r="B29" s="8"/>
    </row>
    <row r="30" spans="1:2" x14ac:dyDescent="0.2">
      <c r="B30" s="8"/>
    </row>
  </sheetData>
  <mergeCells count="11">
    <mergeCell ref="N6:N7"/>
    <mergeCell ref="A4:A5"/>
    <mergeCell ref="B4:D4"/>
    <mergeCell ref="E4:G4"/>
    <mergeCell ref="H4:J4"/>
    <mergeCell ref="K4:M4"/>
    <mergeCell ref="A6:A7"/>
    <mergeCell ref="B6:D6"/>
    <mergeCell ref="E6:G6"/>
    <mergeCell ref="H6:J6"/>
    <mergeCell ref="K6:M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Q32"/>
  <sheetViews>
    <sheetView showGridLines="0" zoomScaleNormal="100" zoomScaleSheetLayoutView="100" workbookViewId="0">
      <selection activeCell="A4" sqref="A4"/>
    </sheetView>
  </sheetViews>
  <sheetFormatPr defaultColWidth="9.109375" defaultRowHeight="11.4" x14ac:dyDescent="0.2"/>
  <cols>
    <col min="1" max="1" width="28.33203125" style="7" customWidth="1"/>
    <col min="2" max="7" width="12" style="7" customWidth="1"/>
    <col min="8" max="8" width="16.5546875" style="7" customWidth="1"/>
    <col min="9" max="9" width="11.88671875" style="7" customWidth="1"/>
    <col min="10" max="10" width="15.33203125" style="7" customWidth="1"/>
    <col min="11" max="16384" width="9.109375" style="7"/>
  </cols>
  <sheetData>
    <row r="1" spans="1:12" ht="17.399999999999999" x14ac:dyDescent="0.3">
      <c r="A1" s="234" t="s">
        <v>259</v>
      </c>
      <c r="B1" s="6"/>
      <c r="J1" s="238" t="str">
        <f>'3'!N1</f>
        <v>IV. čtvrtletí 2023</v>
      </c>
    </row>
    <row r="2" spans="1:12" ht="6" customHeight="1" x14ac:dyDescent="0.2">
      <c r="A2" s="6"/>
      <c r="B2" s="396"/>
      <c r="C2" s="396"/>
      <c r="D2" s="396"/>
      <c r="E2" s="396"/>
      <c r="F2" s="396"/>
      <c r="G2" s="396"/>
      <c r="H2" s="396"/>
      <c r="I2" s="396"/>
      <c r="J2" s="396"/>
    </row>
    <row r="3" spans="1:12" ht="36" x14ac:dyDescent="0.25">
      <c r="A3" s="327">
        <v>2025</v>
      </c>
      <c r="B3" s="208" t="s">
        <v>26</v>
      </c>
      <c r="C3" s="208" t="s">
        <v>0</v>
      </c>
      <c r="D3" s="208" t="s">
        <v>1</v>
      </c>
      <c r="E3" s="208" t="s">
        <v>2</v>
      </c>
      <c r="F3" s="208" t="s">
        <v>202</v>
      </c>
      <c r="G3" s="208" t="s">
        <v>25</v>
      </c>
      <c r="H3" s="208" t="s">
        <v>5</v>
      </c>
      <c r="I3" s="208" t="s">
        <v>3</v>
      </c>
      <c r="J3" s="208" t="s">
        <v>4</v>
      </c>
    </row>
    <row r="4" spans="1:12" ht="12" customHeight="1" x14ac:dyDescent="0.2">
      <c r="A4" s="218" t="s">
        <v>158</v>
      </c>
      <c r="B4" s="195">
        <f>SUM(B5:B18)</f>
        <v>5166.4086089999992</v>
      </c>
      <c r="C4" s="195">
        <f t="shared" ref="C4:I4" si="0">SUM(C5:C18)</f>
        <v>563.43352400000003</v>
      </c>
      <c r="D4" s="195">
        <f t="shared" si="0"/>
        <v>264.55561699999998</v>
      </c>
      <c r="E4" s="195">
        <f t="shared" si="0"/>
        <v>90.453502</v>
      </c>
      <c r="F4" s="195">
        <f t="shared" si="0"/>
        <v>177.73950799999997</v>
      </c>
      <c r="G4" s="195">
        <f t="shared" si="0"/>
        <v>12903.441736000001</v>
      </c>
      <c r="H4" s="195">
        <f t="shared" si="0"/>
        <v>7052.4898300000013</v>
      </c>
      <c r="I4" s="195">
        <f t="shared" si="0"/>
        <v>671.91189999999995</v>
      </c>
      <c r="J4" s="195">
        <f t="shared" ref="J4" si="1">SUM(B4:I4)</f>
        <v>26890.434226000001</v>
      </c>
      <c r="L4" s="41"/>
    </row>
    <row r="5" spans="1:12" x14ac:dyDescent="0.2">
      <c r="A5" s="198" t="s">
        <v>129</v>
      </c>
      <c r="B5" s="207">
        <v>114.129678</v>
      </c>
      <c r="C5" s="207">
        <v>41.230747000000001</v>
      </c>
      <c r="D5" s="207">
        <v>92.262629000000004</v>
      </c>
      <c r="E5" s="207">
        <v>15.224029000000002</v>
      </c>
      <c r="F5" s="207">
        <v>1.7652109999999999</v>
      </c>
      <c r="G5" s="207">
        <v>2299.130302</v>
      </c>
      <c r="H5" s="207">
        <v>1753.3886430000007</v>
      </c>
      <c r="I5" s="207">
        <v>42.030985999999999</v>
      </c>
      <c r="J5" s="196">
        <f t="shared" ref="J5:J18" si="2">SUM(B5:I5)</f>
        <v>4359.162225</v>
      </c>
      <c r="L5" s="41"/>
    </row>
    <row r="6" spans="1:12" x14ac:dyDescent="0.2">
      <c r="A6" s="198" t="s">
        <v>99</v>
      </c>
      <c r="B6" s="207">
        <v>284.310338</v>
      </c>
      <c r="C6" s="207">
        <v>11.492433999999999</v>
      </c>
      <c r="D6" s="207">
        <v>21.455331999999999</v>
      </c>
      <c r="E6" s="207">
        <v>2.5116890000000001</v>
      </c>
      <c r="F6" s="207">
        <v>8.7904579999999992</v>
      </c>
      <c r="G6" s="207">
        <v>810.29412899999988</v>
      </c>
      <c r="H6" s="207">
        <v>431.90463599999993</v>
      </c>
      <c r="I6" s="207">
        <v>40.542116</v>
      </c>
      <c r="J6" s="196">
        <f t="shared" si="2"/>
        <v>1611.3011319999998</v>
      </c>
      <c r="L6" s="41"/>
    </row>
    <row r="7" spans="1:12" x14ac:dyDescent="0.2">
      <c r="A7" s="198" t="s">
        <v>100</v>
      </c>
      <c r="B7" s="207">
        <v>180.764613</v>
      </c>
      <c r="C7" s="207">
        <v>8.0006800000000009</v>
      </c>
      <c r="D7" s="207">
        <v>0.26900000000000002</v>
      </c>
      <c r="E7" s="207">
        <v>0.48282999999999998</v>
      </c>
      <c r="F7" s="207">
        <v>13.588459999999998</v>
      </c>
      <c r="G7" s="207">
        <v>1012.4267369999998</v>
      </c>
      <c r="H7" s="207">
        <v>312.69283200000018</v>
      </c>
      <c r="I7" s="207">
        <v>321.68891599999995</v>
      </c>
      <c r="J7" s="196">
        <f t="shared" si="2"/>
        <v>1849.914068</v>
      </c>
      <c r="L7" s="41"/>
    </row>
    <row r="8" spans="1:12" x14ac:dyDescent="0.2">
      <c r="A8" s="198" t="s">
        <v>101</v>
      </c>
      <c r="B8" s="207">
        <v>65.814098999999985</v>
      </c>
      <c r="C8" s="207">
        <v>44.1569</v>
      </c>
      <c r="D8" s="207">
        <v>6.3040609999999999</v>
      </c>
      <c r="E8" s="207">
        <v>8.016667</v>
      </c>
      <c r="F8" s="207">
        <v>1.8537399999999999</v>
      </c>
      <c r="G8" s="207">
        <v>746.20379299999991</v>
      </c>
      <c r="H8" s="207">
        <v>282.12919300000004</v>
      </c>
      <c r="I8" s="207">
        <v>53.619519999999987</v>
      </c>
      <c r="J8" s="196">
        <f t="shared" si="2"/>
        <v>1208.0979729999999</v>
      </c>
      <c r="L8" s="41"/>
    </row>
    <row r="9" spans="1:12" x14ac:dyDescent="0.2">
      <c r="A9" s="198" t="s">
        <v>128</v>
      </c>
      <c r="B9" s="207">
        <v>56.472028000000009</v>
      </c>
      <c r="C9" s="207">
        <v>17.791269999999997</v>
      </c>
      <c r="D9" s="207">
        <v>1.4042600000000003</v>
      </c>
      <c r="E9" s="207">
        <v>1.7069300000000001</v>
      </c>
      <c r="F9" s="207">
        <v>6.2666649999999997</v>
      </c>
      <c r="G9" s="207">
        <v>349.28748300000018</v>
      </c>
      <c r="H9" s="207">
        <v>148.08424799999997</v>
      </c>
      <c r="I9" s="207">
        <v>0.44916600000000001</v>
      </c>
      <c r="J9" s="196">
        <f t="shared" si="2"/>
        <v>581.4620500000002</v>
      </c>
      <c r="L9" s="41"/>
    </row>
    <row r="10" spans="1:12" x14ac:dyDescent="0.2">
      <c r="A10" s="198" t="s">
        <v>102</v>
      </c>
      <c r="B10" s="207">
        <v>218.23599599999994</v>
      </c>
      <c r="C10" s="207">
        <v>3.3004700000000002</v>
      </c>
      <c r="D10" s="207">
        <v>6.9885000000000002</v>
      </c>
      <c r="E10" s="207">
        <v>3.331</v>
      </c>
      <c r="F10" s="207">
        <v>0.41599999999999998</v>
      </c>
      <c r="G10" s="207">
        <v>592.79778199999976</v>
      </c>
      <c r="H10" s="207">
        <v>372.10157500000008</v>
      </c>
      <c r="I10" s="207">
        <v>16.371426</v>
      </c>
      <c r="J10" s="196">
        <f t="shared" si="2"/>
        <v>1213.5427489999997</v>
      </c>
      <c r="L10" s="41"/>
    </row>
    <row r="11" spans="1:12" x14ac:dyDescent="0.2">
      <c r="A11" s="198" t="s">
        <v>103</v>
      </c>
      <c r="B11" s="207">
        <v>72.105248000000003</v>
      </c>
      <c r="C11" s="207">
        <v>1.343</v>
      </c>
      <c r="D11" s="207">
        <v>3.1720000000000002</v>
      </c>
      <c r="E11" s="207">
        <v>1.0394000000000001</v>
      </c>
      <c r="F11" s="207">
        <v>2.5321499999999997</v>
      </c>
      <c r="G11" s="207">
        <v>378.56449099999998</v>
      </c>
      <c r="H11" s="207">
        <v>219.78591999999995</v>
      </c>
      <c r="I11" s="207">
        <v>5.1796989999999994</v>
      </c>
      <c r="J11" s="196">
        <f t="shared" si="2"/>
        <v>683.72190799999998</v>
      </c>
      <c r="L11" s="41"/>
    </row>
    <row r="12" spans="1:12" x14ac:dyDescent="0.2">
      <c r="A12" s="198" t="s">
        <v>104</v>
      </c>
      <c r="B12" s="207">
        <v>625.55362600000012</v>
      </c>
      <c r="C12" s="207">
        <v>244.47128299999997</v>
      </c>
      <c r="D12" s="207">
        <v>19.319072999999999</v>
      </c>
      <c r="E12" s="207">
        <v>24.805813999999998</v>
      </c>
      <c r="F12" s="207">
        <v>9.8740420000000011</v>
      </c>
      <c r="G12" s="207">
        <v>2031.3369100000002</v>
      </c>
      <c r="H12" s="207">
        <v>1064.5034389999998</v>
      </c>
      <c r="I12" s="207">
        <v>21.009432000000004</v>
      </c>
      <c r="J12" s="196">
        <f t="shared" si="2"/>
        <v>4040.873619</v>
      </c>
    </row>
    <row r="13" spans="1:12" x14ac:dyDescent="0.2">
      <c r="A13" s="198" t="s">
        <v>105</v>
      </c>
      <c r="B13" s="207">
        <v>175.99403899999999</v>
      </c>
      <c r="C13" s="207">
        <v>18.740278</v>
      </c>
      <c r="D13" s="207">
        <v>0.434</v>
      </c>
      <c r="E13" s="207">
        <v>12.650924999999999</v>
      </c>
      <c r="F13" s="207">
        <v>5.7332730000000005</v>
      </c>
      <c r="G13" s="207">
        <v>585.72951699999987</v>
      </c>
      <c r="H13" s="207">
        <v>342.1915360000001</v>
      </c>
      <c r="I13" s="207">
        <v>6.0628910000000005</v>
      </c>
      <c r="J13" s="196">
        <f t="shared" si="2"/>
        <v>1147.5364589999999</v>
      </c>
    </row>
    <row r="14" spans="1:12" x14ac:dyDescent="0.2">
      <c r="A14" s="198" t="s">
        <v>106</v>
      </c>
      <c r="B14" s="207">
        <v>175.327056</v>
      </c>
      <c r="C14" s="207">
        <v>5.133</v>
      </c>
      <c r="D14" s="207">
        <v>25.9041</v>
      </c>
      <c r="E14" s="207">
        <v>9.8727479999999996</v>
      </c>
      <c r="F14" s="207">
        <v>18.520780000000006</v>
      </c>
      <c r="G14" s="207">
        <v>494.45605999999992</v>
      </c>
      <c r="H14" s="207">
        <v>331.30827100000005</v>
      </c>
      <c r="I14" s="207">
        <v>81.683462000000006</v>
      </c>
      <c r="J14" s="196">
        <f t="shared" si="2"/>
        <v>1142.205477</v>
      </c>
    </row>
    <row r="15" spans="1:12" x14ac:dyDescent="0.2">
      <c r="A15" s="198" t="s">
        <v>107</v>
      </c>
      <c r="B15" s="207">
        <v>205.671729</v>
      </c>
      <c r="C15" s="207">
        <v>0</v>
      </c>
      <c r="D15" s="207">
        <v>11.952260000000001</v>
      </c>
      <c r="E15" s="207">
        <v>1.7215</v>
      </c>
      <c r="F15" s="207">
        <v>22.102231</v>
      </c>
      <c r="G15" s="207">
        <v>713.83813499999974</v>
      </c>
      <c r="H15" s="207">
        <v>472.52965199999994</v>
      </c>
      <c r="I15" s="207">
        <v>4.2294999999999998</v>
      </c>
      <c r="J15" s="196">
        <f t="shared" si="2"/>
        <v>1432.0450069999997</v>
      </c>
    </row>
    <row r="16" spans="1:12" x14ac:dyDescent="0.2">
      <c r="A16" s="198" t="s">
        <v>108</v>
      </c>
      <c r="B16" s="207">
        <v>1415.5305909999997</v>
      </c>
      <c r="C16" s="207">
        <v>6.6344950000000011</v>
      </c>
      <c r="D16" s="207">
        <v>9.3282000000000007</v>
      </c>
      <c r="E16" s="207">
        <v>0.56235999999999997</v>
      </c>
      <c r="F16" s="207">
        <v>4.070748</v>
      </c>
      <c r="G16" s="207">
        <v>973.91111800000033</v>
      </c>
      <c r="H16" s="207">
        <v>448.13936799999999</v>
      </c>
      <c r="I16" s="207">
        <v>7.750076</v>
      </c>
      <c r="J16" s="196">
        <f t="shared" si="2"/>
        <v>2865.9269559999998</v>
      </c>
    </row>
    <row r="17" spans="1:17" x14ac:dyDescent="0.2">
      <c r="A17" s="198" t="s">
        <v>109</v>
      </c>
      <c r="B17" s="207">
        <v>1100.8373469999995</v>
      </c>
      <c r="C17" s="207">
        <v>160.81215700000001</v>
      </c>
      <c r="D17" s="207">
        <v>58.75139200000001</v>
      </c>
      <c r="E17" s="207">
        <v>3.6891950000000002</v>
      </c>
      <c r="F17" s="207">
        <v>78.552559999999986</v>
      </c>
      <c r="G17" s="207">
        <v>1431.6967610000002</v>
      </c>
      <c r="H17" s="207">
        <v>657.75563799999986</v>
      </c>
      <c r="I17" s="207">
        <v>70.258178000000001</v>
      </c>
      <c r="J17" s="196">
        <f t="shared" si="2"/>
        <v>3562.3532279999999</v>
      </c>
    </row>
    <row r="18" spans="1:17" x14ac:dyDescent="0.2">
      <c r="A18" s="198" t="s">
        <v>110</v>
      </c>
      <c r="B18" s="207">
        <v>475.66222099999999</v>
      </c>
      <c r="C18" s="207">
        <v>0.32680999999999999</v>
      </c>
      <c r="D18" s="207">
        <v>7.0108099999999993</v>
      </c>
      <c r="E18" s="207">
        <v>4.8384150000000004</v>
      </c>
      <c r="F18" s="207">
        <v>3.6731899999999995</v>
      </c>
      <c r="G18" s="207">
        <v>483.76851799999997</v>
      </c>
      <c r="H18" s="207">
        <v>215.97487900000004</v>
      </c>
      <c r="I18" s="207">
        <v>1.036532</v>
      </c>
      <c r="J18" s="196">
        <f t="shared" si="2"/>
        <v>1192.291375</v>
      </c>
    </row>
    <row r="19" spans="1:17" x14ac:dyDescent="0.2">
      <c r="A19" s="235" t="s">
        <v>167</v>
      </c>
      <c r="J19" s="3"/>
    </row>
    <row r="20" spans="1:17" x14ac:dyDescent="0.2">
      <c r="A20" s="200"/>
    </row>
    <row r="32" spans="1:17" x14ac:dyDescent="0.2">
      <c r="K32" s="41"/>
      <c r="L32" s="41"/>
      <c r="M32" s="41"/>
      <c r="N32" s="41"/>
      <c r="O32" s="41"/>
      <c r="P32" s="41"/>
      <c r="Q32" s="41"/>
    </row>
  </sheetData>
  <sortState ref="A5:J18">
    <sortCondition ref="A5"/>
  </sortState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6"/>
  <dimension ref="A1:O42"/>
  <sheetViews>
    <sheetView showGridLines="0" zoomScaleNormal="100" zoomScaleSheetLayoutView="100" workbookViewId="0">
      <selection activeCell="H47" sqref="H47"/>
    </sheetView>
  </sheetViews>
  <sheetFormatPr defaultColWidth="9.109375" defaultRowHeight="11.4" x14ac:dyDescent="0.2"/>
  <cols>
    <col min="1" max="1" width="38" style="74" customWidth="1"/>
    <col min="2" max="9" width="13.33203125" style="74" customWidth="1"/>
    <col min="10" max="15" width="9.109375" style="179" customWidth="1"/>
    <col min="16" max="16384" width="9.109375" style="74"/>
  </cols>
  <sheetData>
    <row r="1" spans="1:15" ht="21" x14ac:dyDescent="0.4">
      <c r="A1" s="176" t="s">
        <v>260</v>
      </c>
      <c r="I1" s="239" t="str">
        <f>'3'!N1</f>
        <v>IV. čtvrtletí 2023</v>
      </c>
    </row>
    <row r="2" spans="1:15" ht="17.399999999999999" x14ac:dyDescent="0.3">
      <c r="A2" s="236" t="s">
        <v>261</v>
      </c>
    </row>
    <row r="3" spans="1:15" ht="12" customHeight="1" x14ac:dyDescent="0.2">
      <c r="E3" s="103"/>
      <c r="F3" s="103"/>
      <c r="G3" s="103"/>
    </row>
    <row r="4" spans="1:15" ht="12" x14ac:dyDescent="0.25">
      <c r="A4" s="7"/>
      <c r="B4" s="126"/>
      <c r="C4" s="126"/>
      <c r="D4" s="126"/>
    </row>
    <row r="5" spans="1:15" ht="12.75" customHeight="1" x14ac:dyDescent="0.2">
      <c r="A5" s="397">
        <v>2025</v>
      </c>
      <c r="B5" s="383" t="s">
        <v>8</v>
      </c>
      <c r="C5" s="385"/>
      <c r="D5" s="383" t="s">
        <v>9</v>
      </c>
      <c r="E5" s="385"/>
      <c r="F5" s="383" t="s">
        <v>10</v>
      </c>
      <c r="G5" s="385"/>
      <c r="H5" s="384" t="s">
        <v>7</v>
      </c>
      <c r="I5" s="384"/>
    </row>
    <row r="6" spans="1:15" ht="12" x14ac:dyDescent="0.2">
      <c r="A6" s="398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93" t="s">
        <v>282</v>
      </c>
      <c r="I6" s="293" t="s">
        <v>283</v>
      </c>
      <c r="J6" s="265"/>
      <c r="O6" s="265"/>
    </row>
    <row r="7" spans="1:15" ht="13.2" x14ac:dyDescent="0.2">
      <c r="A7" s="171" t="s">
        <v>192</v>
      </c>
      <c r="B7" s="278">
        <v>1576.6276000000007</v>
      </c>
      <c r="C7" s="321">
        <v>4.0195766210108182E-2</v>
      </c>
      <c r="D7" s="278">
        <v>1576.6276000000007</v>
      </c>
      <c r="E7" s="321">
        <v>4.0250290839320746E-2</v>
      </c>
      <c r="F7" s="294">
        <v>1576.6236000000008</v>
      </c>
      <c r="G7" s="321">
        <v>4.1148888145510903E-2</v>
      </c>
      <c r="H7" s="192">
        <v>1576.6236000000008</v>
      </c>
      <c r="I7" s="204">
        <v>4.1148888145510903E-2</v>
      </c>
      <c r="J7" s="266"/>
      <c r="O7" s="267"/>
    </row>
    <row r="8" spans="1:15" ht="12" x14ac:dyDescent="0.2">
      <c r="A8" s="167" t="s">
        <v>314</v>
      </c>
      <c r="B8" s="278">
        <v>699304.8389999998</v>
      </c>
      <c r="C8" s="321">
        <v>3.9588328946083606E-2</v>
      </c>
      <c r="D8" s="278">
        <v>644852.68200000015</v>
      </c>
      <c r="E8" s="321">
        <v>4.039975082261562E-2</v>
      </c>
      <c r="F8" s="294">
        <v>534476.28300000005</v>
      </c>
      <c r="G8" s="321">
        <v>3.8721222670200922E-2</v>
      </c>
      <c r="H8" s="192">
        <v>1878633.804</v>
      </c>
      <c r="I8" s="204">
        <v>3.9609052847050831E-2</v>
      </c>
      <c r="J8" s="266"/>
      <c r="O8" s="267"/>
    </row>
    <row r="9" spans="1:15" ht="12" x14ac:dyDescent="0.2">
      <c r="A9" s="167" t="s">
        <v>315</v>
      </c>
      <c r="B9" s="278">
        <v>523528.71899999992</v>
      </c>
      <c r="C9" s="321">
        <v>4.6493034701735866E-2</v>
      </c>
      <c r="D9" s="278">
        <v>491352.51699999993</v>
      </c>
      <c r="E9" s="321">
        <v>4.7585168265136778E-2</v>
      </c>
      <c r="F9" s="294">
        <v>389133.41500000004</v>
      </c>
      <c r="G9" s="321">
        <v>4.7442324642699568E-2</v>
      </c>
      <c r="H9" s="192">
        <v>1404014.6509999998</v>
      </c>
      <c r="I9" s="205">
        <v>4.7132996184125225E-2</v>
      </c>
      <c r="J9" s="268"/>
      <c r="O9" s="269"/>
    </row>
    <row r="10" spans="1:15" x14ac:dyDescent="0.2">
      <c r="A10" s="170" t="s">
        <v>40</v>
      </c>
      <c r="B10" s="276">
        <v>0</v>
      </c>
      <c r="C10" s="322">
        <v>0</v>
      </c>
      <c r="D10" s="276">
        <v>0</v>
      </c>
      <c r="E10" s="322">
        <v>0</v>
      </c>
      <c r="F10" s="292">
        <v>0</v>
      </c>
      <c r="G10" s="325">
        <v>0</v>
      </c>
      <c r="H10" s="189">
        <v>0</v>
      </c>
      <c r="I10" s="206">
        <v>0</v>
      </c>
      <c r="J10" s="268"/>
      <c r="O10" s="269"/>
    </row>
    <row r="11" spans="1:15" x14ac:dyDescent="0.2">
      <c r="A11" s="170" t="s">
        <v>39</v>
      </c>
      <c r="B11" s="276">
        <v>6868</v>
      </c>
      <c r="C11" s="322">
        <v>0.10491139615468878</v>
      </c>
      <c r="D11" s="276">
        <v>5510.6080000000002</v>
      </c>
      <c r="E11" s="322">
        <v>9.590780945252185E-2</v>
      </c>
      <c r="F11" s="292">
        <v>7880</v>
      </c>
      <c r="G11" s="325">
        <v>0.14407483905350363</v>
      </c>
      <c r="H11" s="189">
        <v>20258.608</v>
      </c>
      <c r="I11" s="206">
        <v>0.11405852292272449</v>
      </c>
      <c r="J11" s="268"/>
      <c r="O11" s="269"/>
    </row>
    <row r="12" spans="1:15" x14ac:dyDescent="0.2">
      <c r="A12" s="170" t="s">
        <v>38</v>
      </c>
      <c r="B12" s="276">
        <v>0</v>
      </c>
      <c r="C12" s="322">
        <v>0</v>
      </c>
      <c r="D12" s="276">
        <v>0</v>
      </c>
      <c r="E12" s="322">
        <v>0</v>
      </c>
      <c r="F12" s="292">
        <v>0</v>
      </c>
      <c r="G12" s="325">
        <v>0</v>
      </c>
      <c r="H12" s="189">
        <v>0</v>
      </c>
      <c r="I12" s="206">
        <v>0</v>
      </c>
      <c r="J12" s="268"/>
      <c r="O12" s="269"/>
    </row>
    <row r="13" spans="1:15" x14ac:dyDescent="0.2">
      <c r="A13" s="170" t="s">
        <v>60</v>
      </c>
      <c r="B13" s="276">
        <v>0</v>
      </c>
      <c r="C13" s="322">
        <v>0</v>
      </c>
      <c r="D13" s="276">
        <v>0</v>
      </c>
      <c r="E13" s="322">
        <v>0</v>
      </c>
      <c r="F13" s="292">
        <v>0</v>
      </c>
      <c r="G13" s="325">
        <v>0</v>
      </c>
      <c r="H13" s="189">
        <v>0</v>
      </c>
      <c r="I13" s="206">
        <v>0</v>
      </c>
      <c r="J13" s="268"/>
      <c r="O13" s="269"/>
    </row>
    <row r="14" spans="1:15" x14ac:dyDescent="0.2">
      <c r="A14" s="170" t="s">
        <v>61</v>
      </c>
      <c r="B14" s="276">
        <v>1043.1199999999999</v>
      </c>
      <c r="C14" s="322">
        <v>0.4176859018995514</v>
      </c>
      <c r="D14" s="276">
        <v>939.93</v>
      </c>
      <c r="E14" s="322">
        <v>0.41383145326856541</v>
      </c>
      <c r="F14" s="292">
        <v>1667.38</v>
      </c>
      <c r="G14" s="325">
        <v>0.52852312562068293</v>
      </c>
      <c r="H14" s="189">
        <v>3650.43</v>
      </c>
      <c r="I14" s="206">
        <v>0.4607117827483635</v>
      </c>
      <c r="J14" s="268"/>
      <c r="O14" s="269"/>
    </row>
    <row r="15" spans="1:15" x14ac:dyDescent="0.2">
      <c r="A15" s="170" t="s">
        <v>62</v>
      </c>
      <c r="B15" s="276">
        <v>0</v>
      </c>
      <c r="C15" s="322">
        <v>0</v>
      </c>
      <c r="D15" s="276">
        <v>0</v>
      </c>
      <c r="E15" s="322">
        <v>0</v>
      </c>
      <c r="F15" s="292">
        <v>0</v>
      </c>
      <c r="G15" s="325">
        <v>0</v>
      </c>
      <c r="H15" s="189">
        <v>0</v>
      </c>
      <c r="I15" s="206">
        <v>0</v>
      </c>
      <c r="J15" s="268"/>
      <c r="O15" s="269"/>
    </row>
    <row r="16" spans="1:15" x14ac:dyDescent="0.2">
      <c r="A16" s="170" t="s">
        <v>37</v>
      </c>
      <c r="B16" s="276">
        <v>0</v>
      </c>
      <c r="C16" s="322">
        <v>0</v>
      </c>
      <c r="D16" s="276">
        <v>0</v>
      </c>
      <c r="E16" s="322">
        <v>0</v>
      </c>
      <c r="F16" s="292">
        <v>0</v>
      </c>
      <c r="G16" s="325">
        <v>0</v>
      </c>
      <c r="H16" s="189">
        <v>0</v>
      </c>
      <c r="I16" s="206">
        <v>0</v>
      </c>
      <c r="J16" s="268"/>
      <c r="O16" s="269"/>
    </row>
    <row r="17" spans="1:15" x14ac:dyDescent="0.2">
      <c r="A17" s="170" t="s">
        <v>72</v>
      </c>
      <c r="B17" s="276">
        <v>0</v>
      </c>
      <c r="C17" s="322">
        <v>0</v>
      </c>
      <c r="D17" s="276">
        <v>0</v>
      </c>
      <c r="E17" s="322">
        <v>0</v>
      </c>
      <c r="F17" s="292">
        <v>0</v>
      </c>
      <c r="G17" s="325">
        <v>0</v>
      </c>
      <c r="H17" s="189">
        <v>0</v>
      </c>
      <c r="I17" s="206">
        <v>0</v>
      </c>
      <c r="J17" s="268"/>
      <c r="O17" s="269"/>
    </row>
    <row r="18" spans="1:15" x14ac:dyDescent="0.2">
      <c r="A18" s="170" t="s">
        <v>36</v>
      </c>
      <c r="B18" s="276">
        <v>0</v>
      </c>
      <c r="C18" s="322">
        <v>0</v>
      </c>
      <c r="D18" s="276">
        <v>0</v>
      </c>
      <c r="E18" s="322">
        <v>0</v>
      </c>
      <c r="F18" s="292">
        <v>0</v>
      </c>
      <c r="G18" s="325">
        <v>0</v>
      </c>
      <c r="H18" s="189">
        <v>0</v>
      </c>
      <c r="I18" s="206">
        <v>0</v>
      </c>
      <c r="O18" s="269"/>
    </row>
    <row r="19" spans="1:15" x14ac:dyDescent="0.2">
      <c r="A19" s="170" t="s">
        <v>35</v>
      </c>
      <c r="B19" s="276">
        <v>0</v>
      </c>
      <c r="C19" s="322">
        <v>0</v>
      </c>
      <c r="D19" s="276">
        <v>0</v>
      </c>
      <c r="E19" s="322">
        <v>0</v>
      </c>
      <c r="F19" s="292">
        <v>0</v>
      </c>
      <c r="G19" s="325">
        <v>0</v>
      </c>
      <c r="H19" s="189">
        <v>0</v>
      </c>
      <c r="I19" s="206">
        <v>0</v>
      </c>
      <c r="O19" s="269"/>
    </row>
    <row r="20" spans="1:15" x14ac:dyDescent="0.2">
      <c r="A20" s="170" t="s">
        <v>34</v>
      </c>
      <c r="B20" s="276">
        <v>0</v>
      </c>
      <c r="C20" s="322">
        <v>0</v>
      </c>
      <c r="D20" s="276">
        <v>0</v>
      </c>
      <c r="E20" s="322">
        <v>0</v>
      </c>
      <c r="F20" s="292">
        <v>0</v>
      </c>
      <c r="G20" s="325">
        <v>0</v>
      </c>
      <c r="H20" s="189">
        <v>0</v>
      </c>
      <c r="I20" s="206">
        <v>0</v>
      </c>
      <c r="O20" s="269"/>
    </row>
    <row r="21" spans="1:15" x14ac:dyDescent="0.2">
      <c r="A21" s="170" t="s">
        <v>33</v>
      </c>
      <c r="B21" s="276">
        <v>94161</v>
      </c>
      <c r="C21" s="322">
        <v>0.25554656490144828</v>
      </c>
      <c r="D21" s="276">
        <v>88123</v>
      </c>
      <c r="E21" s="322">
        <v>0.26645224703470782</v>
      </c>
      <c r="F21" s="292">
        <v>84641</v>
      </c>
      <c r="G21" s="325">
        <v>0.27487904084871873</v>
      </c>
      <c r="H21" s="189">
        <v>266925</v>
      </c>
      <c r="I21" s="206">
        <v>0.26503868706440414</v>
      </c>
      <c r="O21" s="269"/>
    </row>
    <row r="22" spans="1:15" x14ac:dyDescent="0.2">
      <c r="A22" s="170" t="s">
        <v>32</v>
      </c>
      <c r="B22" s="276">
        <v>0</v>
      </c>
      <c r="C22" s="322">
        <v>0</v>
      </c>
      <c r="D22" s="276">
        <v>0</v>
      </c>
      <c r="E22" s="322">
        <v>0</v>
      </c>
      <c r="F22" s="292">
        <v>0</v>
      </c>
      <c r="G22" s="325">
        <v>0</v>
      </c>
      <c r="H22" s="189">
        <v>0</v>
      </c>
      <c r="I22" s="206">
        <v>0</v>
      </c>
      <c r="O22" s="269"/>
    </row>
    <row r="23" spans="1:15" x14ac:dyDescent="0.2">
      <c r="A23" s="170" t="s">
        <v>3</v>
      </c>
      <c r="B23" s="276">
        <v>0</v>
      </c>
      <c r="C23" s="322">
        <v>0</v>
      </c>
      <c r="D23" s="276">
        <v>0</v>
      </c>
      <c r="E23" s="322">
        <v>0</v>
      </c>
      <c r="F23" s="292">
        <v>0</v>
      </c>
      <c r="G23" s="325">
        <v>0</v>
      </c>
      <c r="H23" s="189">
        <v>0</v>
      </c>
      <c r="I23" s="206">
        <v>0</v>
      </c>
      <c r="O23" s="269"/>
    </row>
    <row r="24" spans="1:15" x14ac:dyDescent="0.2">
      <c r="A24" s="170" t="s">
        <v>31</v>
      </c>
      <c r="B24" s="276">
        <v>0</v>
      </c>
      <c r="C24" s="322">
        <v>0</v>
      </c>
      <c r="D24" s="276">
        <v>0</v>
      </c>
      <c r="E24" s="322">
        <v>0</v>
      </c>
      <c r="F24" s="292">
        <v>0</v>
      </c>
      <c r="G24" s="325">
        <v>0</v>
      </c>
      <c r="H24" s="189">
        <v>0</v>
      </c>
      <c r="I24" s="206">
        <v>0</v>
      </c>
      <c r="O24" s="269"/>
    </row>
    <row r="25" spans="1:15" x14ac:dyDescent="0.2">
      <c r="A25" s="170" t="s">
        <v>30</v>
      </c>
      <c r="B25" s="276">
        <v>421456.59899999993</v>
      </c>
      <c r="C25" s="322">
        <v>0.13430660904221023</v>
      </c>
      <c r="D25" s="276">
        <v>396778.97899999993</v>
      </c>
      <c r="E25" s="322">
        <v>0.13858271959745008</v>
      </c>
      <c r="F25" s="292">
        <v>294945.03500000003</v>
      </c>
      <c r="G25" s="325">
        <v>0.13628655886218852</v>
      </c>
      <c r="H25" s="189">
        <v>1113180.6129999999</v>
      </c>
      <c r="I25" s="206">
        <v>0.13633077838375487</v>
      </c>
      <c r="O25" s="268"/>
    </row>
    <row r="26" spans="1:15" ht="13.5" customHeight="1" x14ac:dyDescent="0.2">
      <c r="A26" s="168" t="s">
        <v>316</v>
      </c>
      <c r="B26" s="278">
        <v>1352837</v>
      </c>
      <c r="C26" s="321"/>
      <c r="D26" s="278">
        <v>1217644</v>
      </c>
      <c r="E26" s="321"/>
      <c r="F26" s="294">
        <v>953254</v>
      </c>
      <c r="G26" s="321"/>
      <c r="H26" s="192">
        <v>3523735</v>
      </c>
      <c r="I26" s="205"/>
      <c r="O26" s="270"/>
    </row>
    <row r="27" spans="1:15" ht="13.5" customHeight="1" x14ac:dyDescent="0.2">
      <c r="A27" s="168" t="s">
        <v>317</v>
      </c>
      <c r="B27" s="278">
        <v>1664332.3569999998</v>
      </c>
      <c r="C27" s="321">
        <v>0.16326198177524395</v>
      </c>
      <c r="D27" s="278">
        <v>1549659.7289999996</v>
      </c>
      <c r="E27" s="321">
        <v>0.16447005176147131</v>
      </c>
      <c r="F27" s="294">
        <v>1145170.1389999997</v>
      </c>
      <c r="G27" s="321">
        <v>0.15743222378584334</v>
      </c>
      <c r="H27" s="192">
        <v>4359162.2249999987</v>
      </c>
      <c r="I27" s="205">
        <v>0.16210828684890419</v>
      </c>
      <c r="O27" s="270"/>
    </row>
    <row r="28" spans="1:15" ht="12.75" customHeight="1" x14ac:dyDescent="0.2">
      <c r="A28" s="170" t="s">
        <v>26</v>
      </c>
      <c r="B28" s="276">
        <v>40737.714999999997</v>
      </c>
      <c r="C28" s="322">
        <v>2.2084507972002874E-2</v>
      </c>
      <c r="D28" s="276">
        <v>40132.047999999995</v>
      </c>
      <c r="E28" s="322">
        <v>2.2644094243652831E-2</v>
      </c>
      <c r="F28" s="292">
        <v>33259.915000000001</v>
      </c>
      <c r="G28" s="322">
        <v>2.1465161689263837E-2</v>
      </c>
      <c r="H28" s="189">
        <v>114129.67799999999</v>
      </c>
      <c r="I28" s="206">
        <v>2.2090718454050175E-2</v>
      </c>
      <c r="O28" s="270"/>
    </row>
    <row r="29" spans="1:15" ht="12.75" customHeight="1" x14ac:dyDescent="0.2">
      <c r="A29" s="170" t="s">
        <v>0</v>
      </c>
      <c r="B29" s="276">
        <v>8087.1</v>
      </c>
      <c r="C29" s="322">
        <v>3.8396609327426209E-2</v>
      </c>
      <c r="D29" s="276">
        <v>3721.95</v>
      </c>
      <c r="E29" s="322">
        <v>2.0987429415357868E-2</v>
      </c>
      <c r="F29" s="292">
        <v>29421.697</v>
      </c>
      <c r="G29" s="322">
        <v>0.16767223266288611</v>
      </c>
      <c r="H29" s="189">
        <v>41230.747000000003</v>
      </c>
      <c r="I29" s="206">
        <v>7.3177660262899097E-2</v>
      </c>
      <c r="O29" s="270"/>
    </row>
    <row r="30" spans="1:15" ht="12.75" customHeight="1" x14ac:dyDescent="0.2">
      <c r="A30" s="170" t="s">
        <v>1</v>
      </c>
      <c r="B30" s="276">
        <v>31608.578000000001</v>
      </c>
      <c r="C30" s="322">
        <v>0.32304710923502106</v>
      </c>
      <c r="D30" s="276">
        <v>33370.205000000002</v>
      </c>
      <c r="E30" s="322">
        <v>0.35369172666502446</v>
      </c>
      <c r="F30" s="292">
        <v>27283.846000000001</v>
      </c>
      <c r="G30" s="322">
        <v>0.37704536935536376</v>
      </c>
      <c r="H30" s="189">
        <v>92262.629000000001</v>
      </c>
      <c r="I30" s="206">
        <v>0.34874568170669384</v>
      </c>
      <c r="O30" s="270"/>
    </row>
    <row r="31" spans="1:15" ht="12.75" customHeight="1" x14ac:dyDescent="0.2">
      <c r="A31" s="170" t="s">
        <v>2</v>
      </c>
      <c r="B31" s="276">
        <v>5315.5140000000001</v>
      </c>
      <c r="C31" s="322">
        <v>0.14879361183721657</v>
      </c>
      <c r="D31" s="276">
        <v>5333.1710000000003</v>
      </c>
      <c r="E31" s="322">
        <v>0.1667879616916004</v>
      </c>
      <c r="F31" s="292">
        <v>4575.3440000000001</v>
      </c>
      <c r="G31" s="322">
        <v>0.20108155725011959</v>
      </c>
      <c r="H31" s="189">
        <v>15224.029000000002</v>
      </c>
      <c r="I31" s="206">
        <v>0.1683077897857399</v>
      </c>
    </row>
    <row r="32" spans="1:15" x14ac:dyDescent="0.2">
      <c r="A32" s="170" t="s">
        <v>6</v>
      </c>
      <c r="B32" s="276">
        <v>636.59699999999998</v>
      </c>
      <c r="C32" s="322">
        <v>1.0696830369382142E-2</v>
      </c>
      <c r="D32" s="276">
        <v>621.11799999999994</v>
      </c>
      <c r="E32" s="322">
        <v>1.0152610846142714E-2</v>
      </c>
      <c r="F32" s="292">
        <v>507.49599999999998</v>
      </c>
      <c r="G32" s="322">
        <v>8.8958417037436309E-3</v>
      </c>
      <c r="H32" s="189">
        <v>1765.2109999999998</v>
      </c>
      <c r="I32" s="206">
        <v>9.931449793368392E-3</v>
      </c>
    </row>
    <row r="33" spans="1:9" x14ac:dyDescent="0.2">
      <c r="A33" s="170" t="s">
        <v>25</v>
      </c>
      <c r="B33" s="276">
        <v>932171.53599999985</v>
      </c>
      <c r="C33" s="322">
        <v>0.18474431871369132</v>
      </c>
      <c r="D33" s="276">
        <v>830295.53899999976</v>
      </c>
      <c r="E33" s="322">
        <v>0.18324479290063433</v>
      </c>
      <c r="F33" s="292">
        <v>536663.22699999984</v>
      </c>
      <c r="G33" s="322">
        <v>0.1613233832288552</v>
      </c>
      <c r="H33" s="189">
        <v>2299130.3019999997</v>
      </c>
      <c r="I33" s="206">
        <v>0.17817961665107787</v>
      </c>
    </row>
    <row r="34" spans="1:9" x14ac:dyDescent="0.2">
      <c r="A34" s="170" t="s">
        <v>5</v>
      </c>
      <c r="B34" s="276">
        <v>630746.62100000004</v>
      </c>
      <c r="C34" s="322">
        <v>0.23925551431372771</v>
      </c>
      <c r="D34" s="276">
        <v>621263.55999999994</v>
      </c>
      <c r="E34" s="322">
        <v>0.24667779110714977</v>
      </c>
      <c r="F34" s="292">
        <v>501378.46200000006</v>
      </c>
      <c r="G34" s="322">
        <v>0.26420620429947972</v>
      </c>
      <c r="H34" s="189">
        <v>1753388.6429999999</v>
      </c>
      <c r="I34" s="206">
        <v>0.24861980453221022</v>
      </c>
    </row>
    <row r="35" spans="1:9" x14ac:dyDescent="0.2">
      <c r="A35" s="170" t="s">
        <v>3</v>
      </c>
      <c r="B35" s="276">
        <v>15028.696</v>
      </c>
      <c r="C35" s="322">
        <v>5.695161908895302E-2</v>
      </c>
      <c r="D35" s="276">
        <v>14922.137999999999</v>
      </c>
      <c r="E35" s="322">
        <v>6.3389691764930658E-2</v>
      </c>
      <c r="F35" s="292">
        <v>12080.152</v>
      </c>
      <c r="G35" s="322">
        <v>6.9979823182328704E-2</v>
      </c>
      <c r="H35" s="189">
        <v>42030.985999999997</v>
      </c>
      <c r="I35" s="206">
        <v>6.2554311063697493E-2</v>
      </c>
    </row>
    <row r="36" spans="1:9" ht="12" customHeight="1" x14ac:dyDescent="0.2">
      <c r="A36" s="190" t="s">
        <v>324</v>
      </c>
      <c r="B36" s="71"/>
      <c r="C36" s="8"/>
      <c r="E36" s="103"/>
      <c r="F36" s="103"/>
      <c r="G36" s="103"/>
      <c r="I36" s="3"/>
    </row>
    <row r="37" spans="1:9" x14ac:dyDescent="0.2">
      <c r="A37" s="190"/>
      <c r="B37" s="71"/>
    </row>
    <row r="38" spans="1:9" x14ac:dyDescent="0.2">
      <c r="A38" s="103" t="s">
        <v>164</v>
      </c>
      <c r="B38" s="104">
        <f>+I7</f>
        <v>4.1148888145510903E-2</v>
      </c>
      <c r="C38" s="93" t="str">
        <f>+B5</f>
        <v>Leden</v>
      </c>
      <c r="D38" s="103" t="str">
        <f>+D5</f>
        <v>Únor</v>
      </c>
      <c r="E38" s="103" t="str">
        <f>+F5</f>
        <v>Březen</v>
      </c>
    </row>
    <row r="39" spans="1:9" x14ac:dyDescent="0.2">
      <c r="A39" s="103" t="s">
        <v>59</v>
      </c>
      <c r="B39" s="104">
        <f t="shared" ref="B39:B40" si="0">+I8</f>
        <v>3.9609052847050831E-2</v>
      </c>
      <c r="C39" s="93"/>
      <c r="D39" s="103"/>
      <c r="E39" s="103"/>
    </row>
    <row r="40" spans="1:9" x14ac:dyDescent="0.2">
      <c r="A40" s="103" t="s">
        <v>116</v>
      </c>
      <c r="B40" s="104">
        <f t="shared" si="0"/>
        <v>4.7132996184125225E-2</v>
      </c>
      <c r="C40" s="93"/>
      <c r="D40" s="103"/>
      <c r="E40" s="103"/>
      <c r="H40" s="116">
        <f>I7</f>
        <v>4.1148888145510903E-2</v>
      </c>
    </row>
    <row r="41" spans="1:9" ht="12" x14ac:dyDescent="0.25">
      <c r="B41" s="120"/>
      <c r="C41" s="120"/>
      <c r="H41" s="116">
        <f>I8</f>
        <v>3.9609052847050831E-2</v>
      </c>
    </row>
    <row r="42" spans="1:9" x14ac:dyDescent="0.2">
      <c r="B42" s="78"/>
      <c r="C42" s="78"/>
      <c r="H42" s="116">
        <f>I9</f>
        <v>4.7132996184125225E-2</v>
      </c>
    </row>
  </sheetData>
  <mergeCells count="5">
    <mergeCell ref="A5:A6"/>
    <mergeCell ref="B5:C5"/>
    <mergeCell ref="D5:E5"/>
    <mergeCell ref="F5:G5"/>
    <mergeCell ref="H5:I5"/>
  </mergeCells>
  <conditionalFormatting sqref="C10:C25 C28:C35 E10:E25 E28:E35 G10:G25 G28:G35 I10:I25 I28:I35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{434664EA-4D25-45A7-8C03-F8AE07084FA9}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scale="9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34664EA-4D25-45A7-8C03-F8AE07084FA9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C28:C35 E10:E25 E28:E35 G10:G25 G28:G35 I10:I25 I28:I35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20"/>
  <dimension ref="A1:O41"/>
  <sheetViews>
    <sheetView showGridLines="0" zoomScaleNormal="100" zoomScaleSheetLayoutView="100" workbookViewId="0">
      <selection activeCell="J42" sqref="J42"/>
    </sheetView>
  </sheetViews>
  <sheetFormatPr defaultColWidth="9.109375" defaultRowHeight="11.4" x14ac:dyDescent="0.2"/>
  <cols>
    <col min="1" max="1" width="31.66406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 x14ac:dyDescent="0.3">
      <c r="A1" s="236" t="s">
        <v>262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ht="12" x14ac:dyDescent="0.25">
      <c r="A4" s="130"/>
      <c r="B4" s="126"/>
      <c r="C4" s="126"/>
      <c r="D4" s="126"/>
    </row>
    <row r="5" spans="1:15" ht="12.75" customHeight="1" x14ac:dyDescent="0.2">
      <c r="A5" s="397">
        <v>2025</v>
      </c>
      <c r="B5" s="383" t="s">
        <v>8</v>
      </c>
      <c r="C5" s="385"/>
      <c r="D5" s="383" t="s">
        <v>9</v>
      </c>
      <c r="E5" s="385"/>
      <c r="F5" s="383" t="s">
        <v>10</v>
      </c>
      <c r="G5" s="385"/>
      <c r="H5" s="383" t="s">
        <v>7</v>
      </c>
      <c r="I5" s="384"/>
    </row>
    <row r="6" spans="1:15" ht="12" x14ac:dyDescent="0.2">
      <c r="A6" s="398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2" x14ac:dyDescent="0.2">
      <c r="A7" s="167" t="s">
        <v>192</v>
      </c>
      <c r="B7" s="280">
        <v>2156.7460000000024</v>
      </c>
      <c r="C7" s="323">
        <v>5.4985754397922519E-2</v>
      </c>
      <c r="D7" s="280">
        <v>2155.0760000000023</v>
      </c>
      <c r="E7" s="323">
        <v>5.5017707276493223E-2</v>
      </c>
      <c r="F7" s="280">
        <v>2155.0760000000023</v>
      </c>
      <c r="G7" s="323">
        <v>5.6246133363140764E-2</v>
      </c>
      <c r="H7" s="195">
        <v>2155.0760000000023</v>
      </c>
      <c r="I7" s="201">
        <v>5.6246133363140764E-2</v>
      </c>
      <c r="J7" s="111"/>
      <c r="O7" s="60"/>
    </row>
    <row r="8" spans="1:15" ht="12" x14ac:dyDescent="0.2">
      <c r="A8" s="167" t="s">
        <v>314</v>
      </c>
      <c r="B8" s="280">
        <v>937538.26699999999</v>
      </c>
      <c r="C8" s="323">
        <v>5.3074955646827959E-2</v>
      </c>
      <c r="D8" s="280">
        <v>834366.08800000011</v>
      </c>
      <c r="E8" s="323">
        <v>5.2272686445988259E-2</v>
      </c>
      <c r="F8" s="280">
        <v>697272.75400000042</v>
      </c>
      <c r="G8" s="323">
        <v>5.0515344512486522E-2</v>
      </c>
      <c r="H8" s="195">
        <v>2469177.1090000002</v>
      </c>
      <c r="I8" s="201">
        <v>5.2060048313231133E-2</v>
      </c>
      <c r="J8" s="111"/>
      <c r="O8" s="60"/>
    </row>
    <row r="9" spans="1:15" ht="12" x14ac:dyDescent="0.2">
      <c r="A9" s="167" t="s">
        <v>315</v>
      </c>
      <c r="B9" s="280">
        <v>640604.0149999999</v>
      </c>
      <c r="C9" s="323">
        <v>5.6890144931029694E-2</v>
      </c>
      <c r="D9" s="280">
        <v>572786.41200000001</v>
      </c>
      <c r="E9" s="323">
        <v>5.5471655994394679E-2</v>
      </c>
      <c r="F9" s="280">
        <v>456679.79500000004</v>
      </c>
      <c r="G9" s="323">
        <v>5.5677436727327785E-2</v>
      </c>
      <c r="H9" s="195">
        <v>1670070.2220000001</v>
      </c>
      <c r="I9" s="202">
        <v>5.6064524216098928E-2</v>
      </c>
      <c r="J9" s="101"/>
      <c r="O9" s="104"/>
    </row>
    <row r="10" spans="1:15" x14ac:dyDescent="0.2">
      <c r="A10" s="170" t="s">
        <v>40</v>
      </c>
      <c r="B10" s="282">
        <v>243365.36299999998</v>
      </c>
      <c r="C10" s="324">
        <v>0.18066186681420079</v>
      </c>
      <c r="D10" s="282">
        <v>234234.361</v>
      </c>
      <c r="E10" s="324">
        <v>0.18539554478303566</v>
      </c>
      <c r="F10" s="282">
        <v>192828.78000000003</v>
      </c>
      <c r="G10" s="324">
        <v>0.16156397342203799</v>
      </c>
      <c r="H10" s="196">
        <v>670428.50399999996</v>
      </c>
      <c r="I10" s="203">
        <v>0.17624209010942876</v>
      </c>
      <c r="J10" s="101"/>
      <c r="O10" s="127"/>
    </row>
    <row r="11" spans="1:15" x14ac:dyDescent="0.2">
      <c r="A11" s="170" t="s">
        <v>39</v>
      </c>
      <c r="B11" s="282">
        <v>9904.5870000000014</v>
      </c>
      <c r="C11" s="324">
        <v>0.15129645464554173</v>
      </c>
      <c r="D11" s="282">
        <v>9187.3920000000016</v>
      </c>
      <c r="E11" s="324">
        <v>0.15989935072529632</v>
      </c>
      <c r="F11" s="282">
        <v>8662.7849999999999</v>
      </c>
      <c r="G11" s="324">
        <v>0.15838697393783063</v>
      </c>
      <c r="H11" s="196">
        <v>27754.764000000003</v>
      </c>
      <c r="I11" s="203">
        <v>0.15626282841885331</v>
      </c>
      <c r="J11" s="101"/>
      <c r="O11" s="127"/>
    </row>
    <row r="12" spans="1:15" x14ac:dyDescent="0.2">
      <c r="A12" s="170" t="s">
        <v>38</v>
      </c>
      <c r="B12" s="282">
        <v>7284.9080000000004</v>
      </c>
      <c r="C12" s="324">
        <v>8.3700568037717912E-3</v>
      </c>
      <c r="D12" s="282">
        <v>0</v>
      </c>
      <c r="E12" s="324">
        <v>0</v>
      </c>
      <c r="F12" s="282">
        <v>5720.8969999999999</v>
      </c>
      <c r="G12" s="324">
        <v>9.4817018678796713E-3</v>
      </c>
      <c r="H12" s="196">
        <v>13005.805</v>
      </c>
      <c r="I12" s="203">
        <v>5.6948743475180291E-3</v>
      </c>
      <c r="J12" s="101"/>
      <c r="O12" s="127"/>
    </row>
    <row r="13" spans="1:15" x14ac:dyDescent="0.2">
      <c r="A13" s="170" t="s">
        <v>60</v>
      </c>
      <c r="B13" s="282">
        <v>0</v>
      </c>
      <c r="C13" s="324">
        <v>0</v>
      </c>
      <c r="D13" s="282">
        <v>0</v>
      </c>
      <c r="E13" s="324">
        <v>0</v>
      </c>
      <c r="F13" s="282">
        <v>3.4</v>
      </c>
      <c r="G13" s="324">
        <v>4.9175564430620005E-4</v>
      </c>
      <c r="H13" s="196">
        <v>3.4</v>
      </c>
      <c r="I13" s="203">
        <v>1.8906210128401523E-4</v>
      </c>
      <c r="J13" s="101"/>
      <c r="O13" s="127"/>
    </row>
    <row r="14" spans="1:15" x14ac:dyDescent="0.2">
      <c r="A14" s="170" t="s">
        <v>61</v>
      </c>
      <c r="B14" s="282">
        <v>0</v>
      </c>
      <c r="C14" s="324">
        <v>0</v>
      </c>
      <c r="D14" s="282">
        <v>0</v>
      </c>
      <c r="E14" s="324">
        <v>0</v>
      </c>
      <c r="F14" s="282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 x14ac:dyDescent="0.2">
      <c r="A15" s="170" t="s">
        <v>62</v>
      </c>
      <c r="B15" s="282">
        <v>0</v>
      </c>
      <c r="C15" s="324">
        <v>0</v>
      </c>
      <c r="D15" s="282">
        <v>0</v>
      </c>
      <c r="E15" s="324">
        <v>0</v>
      </c>
      <c r="F15" s="282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 x14ac:dyDescent="0.2">
      <c r="A16" s="170" t="s">
        <v>37</v>
      </c>
      <c r="B16" s="282">
        <v>140296.12599999999</v>
      </c>
      <c r="C16" s="324">
        <v>2.8451481253953019E-2</v>
      </c>
      <c r="D16" s="282">
        <v>109988.827</v>
      </c>
      <c r="E16" s="324">
        <v>2.4599850128573044E-2</v>
      </c>
      <c r="F16" s="282">
        <v>105885.75999999999</v>
      </c>
      <c r="G16" s="324">
        <v>3.0831452451828247E-2</v>
      </c>
      <c r="H16" s="196">
        <v>356170.71299999999</v>
      </c>
      <c r="I16" s="203">
        <v>2.7746659650916879E-2</v>
      </c>
      <c r="J16" s="101"/>
      <c r="O16" s="127"/>
    </row>
    <row r="17" spans="1:15" x14ac:dyDescent="0.2">
      <c r="A17" s="170" t="s">
        <v>72</v>
      </c>
      <c r="B17" s="282">
        <v>159356.26</v>
      </c>
      <c r="C17" s="324">
        <v>0.96074826779701927</v>
      </c>
      <c r="D17" s="282">
        <v>146054.51</v>
      </c>
      <c r="E17" s="324">
        <v>0.96284959079331944</v>
      </c>
      <c r="F17" s="282">
        <v>82424.3</v>
      </c>
      <c r="G17" s="324">
        <v>0.94251894887976218</v>
      </c>
      <c r="H17" s="196">
        <v>387835.07</v>
      </c>
      <c r="I17" s="203">
        <v>0.95759913236228189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0</v>
      </c>
      <c r="C19" s="324">
        <v>0</v>
      </c>
      <c r="D19" s="282">
        <v>0</v>
      </c>
      <c r="E19" s="324">
        <v>0</v>
      </c>
      <c r="F19" s="282">
        <v>0</v>
      </c>
      <c r="G19" s="324">
        <v>0</v>
      </c>
      <c r="H19" s="196">
        <v>0</v>
      </c>
      <c r="I19" s="203">
        <v>0</v>
      </c>
      <c r="J19" s="101"/>
      <c r="O19" s="127"/>
    </row>
    <row r="20" spans="1:15" x14ac:dyDescent="0.2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282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 x14ac:dyDescent="0.2">
      <c r="A21" s="170" t="s">
        <v>33</v>
      </c>
      <c r="B21" s="282">
        <v>1098.461</v>
      </c>
      <c r="C21" s="324">
        <v>2.9811486202165421E-3</v>
      </c>
      <c r="D21" s="282">
        <v>879.44399999999996</v>
      </c>
      <c r="E21" s="324">
        <v>2.6591222489156241E-3</v>
      </c>
      <c r="F21" s="282">
        <v>912.09799999999996</v>
      </c>
      <c r="G21" s="324">
        <v>2.9621179263009017E-3</v>
      </c>
      <c r="H21" s="196">
        <v>2890.0029999999997</v>
      </c>
      <c r="I21" s="203">
        <v>2.8695798472686677E-3</v>
      </c>
      <c r="J21" s="101"/>
      <c r="O21" s="127"/>
    </row>
    <row r="22" spans="1:15" x14ac:dyDescent="0.2">
      <c r="A22" s="170" t="s">
        <v>32</v>
      </c>
      <c r="B22" s="282">
        <v>97.988</v>
      </c>
      <c r="C22" s="324">
        <v>4.6542263182571903E-4</v>
      </c>
      <c r="D22" s="282">
        <v>91.024000000000001</v>
      </c>
      <c r="E22" s="324">
        <v>4.4771087305577842E-4</v>
      </c>
      <c r="F22" s="282">
        <v>82.210999999999999</v>
      </c>
      <c r="G22" s="324">
        <v>4.2607381214802565E-4</v>
      </c>
      <c r="H22" s="196">
        <v>271.22300000000001</v>
      </c>
      <c r="I22" s="203">
        <v>4.4697599716828469E-4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2744.9629999999997</v>
      </c>
      <c r="C24" s="324">
        <v>0.11427787917214069</v>
      </c>
      <c r="D24" s="282">
        <v>3271.46</v>
      </c>
      <c r="E24" s="324">
        <v>0.10698608549069444</v>
      </c>
      <c r="F24" s="282">
        <v>3853.7980000000002</v>
      </c>
      <c r="G24" s="324">
        <v>0.26714194638844191</v>
      </c>
      <c r="H24" s="196">
        <v>9870.2209999999995</v>
      </c>
      <c r="I24" s="203">
        <v>0.14299596318540525</v>
      </c>
      <c r="J24" s="101"/>
      <c r="O24" s="127"/>
    </row>
    <row r="25" spans="1:15" x14ac:dyDescent="0.2">
      <c r="A25" s="170" t="s">
        <v>30</v>
      </c>
      <c r="B25" s="282">
        <v>76455.358999999997</v>
      </c>
      <c r="C25" s="324">
        <v>2.4364216943711516E-2</v>
      </c>
      <c r="D25" s="282">
        <v>69079.394</v>
      </c>
      <c r="E25" s="324">
        <v>2.4127312169588949E-2</v>
      </c>
      <c r="F25" s="282">
        <v>56305.766000000003</v>
      </c>
      <c r="G25" s="324">
        <v>2.6017454717417475E-2</v>
      </c>
      <c r="H25" s="196">
        <v>201840.519</v>
      </c>
      <c r="I25" s="203">
        <v>2.4719326534526225E-2</v>
      </c>
      <c r="J25" s="101"/>
      <c r="O25" s="98"/>
    </row>
    <row r="26" spans="1:15" ht="13.5" customHeight="1" x14ac:dyDescent="0.2">
      <c r="A26" s="168" t="s">
        <v>317</v>
      </c>
      <c r="B26" s="280">
        <v>617477.00999999989</v>
      </c>
      <c r="C26" s="323">
        <v>6.0571147300750409E-2</v>
      </c>
      <c r="D26" s="280">
        <v>553390.22100000002</v>
      </c>
      <c r="E26" s="323">
        <v>5.8732969947470362E-2</v>
      </c>
      <c r="F26" s="280">
        <v>440433.90100000001</v>
      </c>
      <c r="G26" s="323">
        <v>6.0548634743176788E-2</v>
      </c>
      <c r="H26" s="195">
        <v>1611301.132</v>
      </c>
      <c r="I26" s="202">
        <v>5.992097853302996E-2</v>
      </c>
      <c r="J26" s="10"/>
      <c r="O26" s="78"/>
    </row>
    <row r="27" spans="1:15" ht="12.75" customHeight="1" x14ac:dyDescent="0.2">
      <c r="A27" s="170" t="s">
        <v>26</v>
      </c>
      <c r="B27" s="282">
        <v>104910.99699999999</v>
      </c>
      <c r="C27" s="324">
        <v>5.6873777765818964E-2</v>
      </c>
      <c r="D27" s="282">
        <v>96290.429000000004</v>
      </c>
      <c r="E27" s="324">
        <v>5.4330881619541624E-2</v>
      </c>
      <c r="F27" s="282">
        <v>83108.911999999982</v>
      </c>
      <c r="G27" s="324">
        <v>5.3636524143215611E-2</v>
      </c>
      <c r="H27" s="196">
        <v>284310.33799999999</v>
      </c>
      <c r="I27" s="203">
        <v>5.5030555946489604E-2</v>
      </c>
      <c r="J27" s="101"/>
      <c r="O27" s="78"/>
    </row>
    <row r="28" spans="1:15" ht="12.75" customHeight="1" x14ac:dyDescent="0.2">
      <c r="A28" s="170" t="s">
        <v>0</v>
      </c>
      <c r="B28" s="282">
        <v>4221.49</v>
      </c>
      <c r="C28" s="324">
        <v>2.0043143068545766E-2</v>
      </c>
      <c r="D28" s="282">
        <v>3854.8110000000001</v>
      </c>
      <c r="E28" s="324">
        <v>2.1736609511692821E-2</v>
      </c>
      <c r="F28" s="282">
        <v>3416.1329999999998</v>
      </c>
      <c r="G28" s="324">
        <v>1.9468307595695889E-2</v>
      </c>
      <c r="H28" s="196">
        <v>11492.433999999999</v>
      </c>
      <c r="I28" s="203">
        <v>2.0397142715987908E-2</v>
      </c>
      <c r="J28" s="101"/>
      <c r="O28" s="78"/>
    </row>
    <row r="29" spans="1:15" ht="12.75" customHeight="1" x14ac:dyDescent="0.2">
      <c r="A29" s="170" t="s">
        <v>1</v>
      </c>
      <c r="B29" s="282">
        <v>8465.8760000000002</v>
      </c>
      <c r="C29" s="324">
        <v>8.6523245966400111E-2</v>
      </c>
      <c r="D29" s="282">
        <v>7657.9749999999995</v>
      </c>
      <c r="E29" s="324">
        <v>8.116708903968646E-2</v>
      </c>
      <c r="F29" s="282">
        <v>5331.4809999999998</v>
      </c>
      <c r="G29" s="324">
        <v>7.3677670767387557E-2</v>
      </c>
      <c r="H29" s="196">
        <v>21455.331999999999</v>
      </c>
      <c r="I29" s="203">
        <v>8.1099514133544173E-2</v>
      </c>
      <c r="J29" s="101"/>
      <c r="O29" s="78"/>
    </row>
    <row r="30" spans="1:15" ht="12.75" customHeight="1" x14ac:dyDescent="0.2">
      <c r="A30" s="170" t="s">
        <v>2</v>
      </c>
      <c r="B30" s="282">
        <v>959.78399999999999</v>
      </c>
      <c r="C30" s="324">
        <v>2.686658862032365E-2</v>
      </c>
      <c r="D30" s="282">
        <v>875.83600000000001</v>
      </c>
      <c r="E30" s="324">
        <v>2.7390627680253368E-2</v>
      </c>
      <c r="F30" s="282">
        <v>676.06899999999996</v>
      </c>
      <c r="G30" s="324">
        <v>2.9712521578384291E-2</v>
      </c>
      <c r="H30" s="196">
        <v>2511.6889999999999</v>
      </c>
      <c r="I30" s="203">
        <v>2.7767736400078798E-2</v>
      </c>
      <c r="J30" s="101"/>
    </row>
    <row r="31" spans="1:15" x14ac:dyDescent="0.2">
      <c r="A31" s="170" t="s">
        <v>6</v>
      </c>
      <c r="B31" s="282">
        <v>3216.3189999999995</v>
      </c>
      <c r="C31" s="324">
        <v>5.4044267812793347E-2</v>
      </c>
      <c r="D31" s="282">
        <v>3028.3519999999999</v>
      </c>
      <c r="E31" s="324">
        <v>4.9500544761443048E-2</v>
      </c>
      <c r="F31" s="282">
        <v>2545.7869999999998</v>
      </c>
      <c r="G31" s="324">
        <v>4.4624821010310199E-2</v>
      </c>
      <c r="H31" s="196">
        <v>8790.4579999999987</v>
      </c>
      <c r="I31" s="203">
        <v>4.9456972728876905E-2</v>
      </c>
      <c r="J31" s="101"/>
    </row>
    <row r="32" spans="1:15" x14ac:dyDescent="0.2">
      <c r="A32" s="170" t="s">
        <v>25</v>
      </c>
      <c r="B32" s="282">
        <v>312837.83099999995</v>
      </c>
      <c r="C32" s="324">
        <v>6.2000404135879886E-2</v>
      </c>
      <c r="D32" s="282">
        <v>278905.50600000005</v>
      </c>
      <c r="E32" s="324">
        <v>6.1553963962483305E-2</v>
      </c>
      <c r="F32" s="282">
        <v>218550.79199999999</v>
      </c>
      <c r="G32" s="324">
        <v>6.569735245300462E-2</v>
      </c>
      <c r="H32" s="196">
        <v>810294.12900000007</v>
      </c>
      <c r="I32" s="203">
        <v>6.2796744122873588E-2</v>
      </c>
      <c r="J32" s="101"/>
    </row>
    <row r="33" spans="1:10" x14ac:dyDescent="0.2">
      <c r="A33" s="170" t="s">
        <v>5</v>
      </c>
      <c r="B33" s="282">
        <v>166932.76800000004</v>
      </c>
      <c r="C33" s="324">
        <v>6.3321124416541572E-2</v>
      </c>
      <c r="D33" s="282">
        <v>149272.57099999997</v>
      </c>
      <c r="E33" s="324">
        <v>5.9269898410209632E-2</v>
      </c>
      <c r="F33" s="282">
        <v>115699.29700000001</v>
      </c>
      <c r="G33" s="324">
        <v>6.0968857693947338E-2</v>
      </c>
      <c r="H33" s="196">
        <v>431904.63600000006</v>
      </c>
      <c r="I33" s="203">
        <v>6.124144045734841E-2</v>
      </c>
      <c r="J33" s="101"/>
    </row>
    <row r="34" spans="1:10" x14ac:dyDescent="0.2">
      <c r="A34" s="170" t="s">
        <v>3</v>
      </c>
      <c r="B34" s="282">
        <v>15931.945</v>
      </c>
      <c r="C34" s="324">
        <v>6.037450374843896E-2</v>
      </c>
      <c r="D34" s="282">
        <v>13504.741</v>
      </c>
      <c r="E34" s="324">
        <v>5.7368546608751472E-2</v>
      </c>
      <c r="F34" s="282">
        <v>11105.43</v>
      </c>
      <c r="G34" s="324">
        <v>6.4333298766748023E-2</v>
      </c>
      <c r="H34" s="196">
        <v>40542.116000000002</v>
      </c>
      <c r="I34" s="203">
        <v>6.0338440203246906E-2</v>
      </c>
      <c r="J34" s="101"/>
    </row>
    <row r="35" spans="1:10" ht="12" customHeight="1" x14ac:dyDescent="0.2">
      <c r="A35" s="190" t="s">
        <v>324</v>
      </c>
      <c r="B35" s="71"/>
      <c r="C35" s="8"/>
      <c r="E35" s="103"/>
      <c r="F35" s="103"/>
      <c r="G35" s="103"/>
      <c r="I35" s="3"/>
    </row>
    <row r="36" spans="1:10" x14ac:dyDescent="0.2">
      <c r="A36" s="190"/>
      <c r="B36" s="71"/>
    </row>
    <row r="37" spans="1:10" x14ac:dyDescent="0.2">
      <c r="B37" s="78"/>
      <c r="C37" s="78"/>
    </row>
    <row r="38" spans="1:10" x14ac:dyDescent="0.2">
      <c r="A38" s="103" t="s">
        <v>164</v>
      </c>
      <c r="B38" s="104">
        <f>+I7</f>
        <v>5.6246133363140764E-2</v>
      </c>
      <c r="C38" s="93" t="str">
        <f>+B5</f>
        <v>Leden</v>
      </c>
      <c r="D38" s="103" t="str">
        <f>+D5</f>
        <v>Únor</v>
      </c>
      <c r="E38" s="103" t="str">
        <f>+F5</f>
        <v>Březen</v>
      </c>
    </row>
    <row r="39" spans="1:10" x14ac:dyDescent="0.2">
      <c r="A39" s="103" t="s">
        <v>59</v>
      </c>
      <c r="B39" s="104">
        <f t="shared" ref="B39:B40" si="0">+I8</f>
        <v>5.2060048313231133E-2</v>
      </c>
      <c r="C39" s="93"/>
      <c r="D39" s="103"/>
      <c r="E39" s="103"/>
      <c r="H39" s="116"/>
    </row>
    <row r="40" spans="1:10" x14ac:dyDescent="0.2">
      <c r="A40" s="103" t="s">
        <v>116</v>
      </c>
      <c r="B40" s="104">
        <f t="shared" si="0"/>
        <v>5.6064524216098928E-2</v>
      </c>
      <c r="C40" s="93"/>
      <c r="D40" s="103"/>
      <c r="E40" s="103"/>
      <c r="H40" s="116"/>
    </row>
    <row r="41" spans="1:10" x14ac:dyDescent="0.2">
      <c r="B41" s="78"/>
      <c r="C41" s="78"/>
      <c r="H41" s="116"/>
    </row>
  </sheetData>
  <mergeCells count="5">
    <mergeCell ref="A5:A6"/>
    <mergeCell ref="B5:C5"/>
    <mergeCell ref="D5:E5"/>
    <mergeCell ref="F5:G5"/>
    <mergeCell ref="H5:I5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{029605AC-0507-4D5B-8D5B-24A1B2AF878B}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29605AC-0507-4D5B-8D5B-24A1B2AF878B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/>
  <dimension ref="A1:U38"/>
  <sheetViews>
    <sheetView showGridLines="0" zoomScaleNormal="100" workbookViewId="0">
      <selection activeCell="B3" sqref="B3:M6"/>
    </sheetView>
  </sheetViews>
  <sheetFormatPr defaultColWidth="9.109375" defaultRowHeight="11.4" x14ac:dyDescent="0.2"/>
  <cols>
    <col min="1" max="1" width="9.44140625" style="74" customWidth="1"/>
    <col min="2" max="2" width="14.44140625" style="74" customWidth="1"/>
    <col min="3" max="3" width="8" style="74" customWidth="1"/>
    <col min="4" max="4" width="14.44140625" style="74" customWidth="1"/>
    <col min="5" max="5" width="8" style="74" customWidth="1"/>
    <col min="6" max="6" width="14.44140625" style="74" customWidth="1"/>
    <col min="7" max="7" width="8" style="74" customWidth="1"/>
    <col min="8" max="8" width="14.44140625" style="74" customWidth="1"/>
    <col min="9" max="9" width="8" style="74" customWidth="1"/>
    <col min="10" max="10" width="14.44140625" style="74" customWidth="1"/>
    <col min="11" max="11" width="8" style="74" customWidth="1"/>
    <col min="12" max="12" width="14.44140625" style="74" customWidth="1"/>
    <col min="13" max="13" width="8" style="74" customWidth="1"/>
    <col min="14" max="26" width="9.109375" style="74" customWidth="1"/>
    <col min="27" max="16384" width="9.109375" style="74"/>
  </cols>
  <sheetData>
    <row r="1" spans="1:21" ht="17.399999999999999" x14ac:dyDescent="0.3">
      <c r="A1" s="89" t="s">
        <v>46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101"/>
      <c r="O1" s="98"/>
    </row>
    <row r="2" spans="1:21" ht="7.5" customHeight="1" x14ac:dyDescent="0.3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101"/>
      <c r="O2" s="98"/>
    </row>
    <row r="3" spans="1:21" ht="12" x14ac:dyDescent="0.25">
      <c r="A3" s="27"/>
      <c r="B3" s="401"/>
      <c r="C3" s="401"/>
      <c r="D3" s="401"/>
      <c r="E3" s="401"/>
      <c r="F3" s="401"/>
      <c r="G3" s="402"/>
      <c r="H3" s="403"/>
      <c r="I3" s="401"/>
      <c r="J3" s="401"/>
      <c r="K3" s="401"/>
      <c r="L3" s="401"/>
      <c r="M3" s="401"/>
      <c r="N3" s="51"/>
    </row>
    <row r="4" spans="1:21" ht="13.5" customHeight="1" x14ac:dyDescent="0.2">
      <c r="A4" s="27"/>
      <c r="B4" s="404"/>
      <c r="C4" s="405"/>
      <c r="D4" s="405"/>
      <c r="E4" s="405"/>
      <c r="F4" s="405"/>
      <c r="G4" s="406"/>
      <c r="H4" s="404"/>
      <c r="I4" s="405"/>
      <c r="J4" s="405"/>
      <c r="K4" s="405"/>
      <c r="L4" s="405"/>
      <c r="M4" s="405"/>
      <c r="N4" s="52"/>
    </row>
    <row r="5" spans="1:21" ht="12" x14ac:dyDescent="0.25">
      <c r="A5" s="15"/>
      <c r="B5" s="399"/>
      <c r="C5" s="407"/>
      <c r="D5" s="399"/>
      <c r="E5" s="407"/>
      <c r="F5" s="399"/>
      <c r="G5" s="407"/>
      <c r="H5" s="399"/>
      <c r="I5" s="407"/>
      <c r="J5" s="399"/>
      <c r="K5" s="407"/>
      <c r="L5" s="399"/>
      <c r="M5" s="400"/>
      <c r="N5" s="53"/>
    </row>
    <row r="6" spans="1:21" ht="12" x14ac:dyDescent="0.25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3"/>
    </row>
    <row r="7" spans="1:21" ht="12" x14ac:dyDescent="0.25">
      <c r="A7" s="412"/>
      <c r="B7" s="410"/>
      <c r="C7" s="411"/>
      <c r="D7" s="411"/>
      <c r="E7" s="411"/>
      <c r="F7" s="411"/>
      <c r="G7" s="414"/>
      <c r="H7" s="410"/>
      <c r="I7" s="411"/>
      <c r="J7" s="411"/>
      <c r="K7" s="411"/>
      <c r="L7" s="411"/>
      <c r="M7" s="411"/>
      <c r="N7" s="54"/>
    </row>
    <row r="8" spans="1:21" ht="12" x14ac:dyDescent="0.25">
      <c r="A8" s="413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55"/>
    </row>
    <row r="9" spans="1:21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 x14ac:dyDescent="0.2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 ht="12" x14ac:dyDescent="0.25">
      <c r="A18" s="49"/>
      <c r="B18" s="401"/>
      <c r="C18" s="401"/>
      <c r="D18" s="401"/>
      <c r="E18" s="401"/>
      <c r="F18" s="401"/>
      <c r="G18" s="402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 x14ac:dyDescent="0.2">
      <c r="A19" s="36"/>
      <c r="B19" s="415"/>
      <c r="C19" s="416"/>
      <c r="D19" s="416"/>
      <c r="E19" s="416"/>
      <c r="F19" s="416"/>
      <c r="G19" s="416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 ht="12" x14ac:dyDescent="0.25">
      <c r="A20" s="37"/>
      <c r="B20" s="400"/>
      <c r="C20" s="407"/>
      <c r="D20" s="400"/>
      <c r="E20" s="407"/>
      <c r="F20" s="400"/>
      <c r="G20" s="407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 ht="12" x14ac:dyDescent="0.25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 ht="12" x14ac:dyDescent="0.25">
      <c r="A22" s="408"/>
      <c r="B22" s="410"/>
      <c r="C22" s="411"/>
      <c r="D22" s="411"/>
      <c r="E22" s="411"/>
      <c r="F22" s="411"/>
      <c r="G22" s="411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 ht="12" x14ac:dyDescent="0.25">
      <c r="A23" s="409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 x14ac:dyDescent="0.2">
      <c r="H29" s="98"/>
      <c r="I29" s="98"/>
      <c r="J29" s="98"/>
      <c r="K29" s="98"/>
      <c r="L29" s="98"/>
      <c r="M29" s="98"/>
    </row>
    <row r="30" spans="1:20" x14ac:dyDescent="0.2">
      <c r="J30" s="103"/>
      <c r="K30" s="103"/>
      <c r="L30" s="103"/>
      <c r="M30" s="103"/>
    </row>
    <row r="31" spans="1:20" x14ac:dyDescent="0.2">
      <c r="H31" s="103"/>
      <c r="I31" s="105"/>
      <c r="J31" s="103"/>
      <c r="K31" s="93"/>
      <c r="L31" s="93"/>
      <c r="M31" s="93"/>
    </row>
    <row r="32" spans="1:20" ht="12.75" customHeight="1" x14ac:dyDescent="0.2">
      <c r="H32" s="103"/>
      <c r="I32" s="105"/>
      <c r="J32" s="103"/>
      <c r="K32" s="93"/>
      <c r="L32" s="93"/>
      <c r="M32" s="93"/>
    </row>
    <row r="33" spans="8:13" x14ac:dyDescent="0.2">
      <c r="H33" s="103"/>
      <c r="I33" s="105"/>
      <c r="J33" s="103"/>
      <c r="K33" s="93"/>
      <c r="L33" s="93"/>
      <c r="M33" s="93"/>
    </row>
    <row r="34" spans="8:13" ht="13.5" customHeight="1" x14ac:dyDescent="0.2">
      <c r="H34" s="103"/>
      <c r="I34" s="105"/>
      <c r="J34" s="103"/>
      <c r="K34" s="93"/>
      <c r="L34" s="93"/>
      <c r="M34" s="93"/>
    </row>
    <row r="35" spans="8:13" ht="12.7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tabColor rgb="FF92D050"/>
  </sheetPr>
  <dimension ref="A1:O42"/>
  <sheetViews>
    <sheetView showGridLines="0" zoomScaleNormal="100" zoomScaleSheetLayoutView="90" workbookViewId="0">
      <selection activeCell="O30" sqref="O30"/>
    </sheetView>
  </sheetViews>
  <sheetFormatPr defaultColWidth="9.109375" defaultRowHeight="11.4" x14ac:dyDescent="0.2"/>
  <cols>
    <col min="1" max="1" width="6.33203125" style="74" customWidth="1"/>
    <col min="2" max="6" width="9.109375" style="74"/>
    <col min="7" max="7" width="9.109375" style="74" customWidth="1"/>
    <col min="8" max="8" width="9.109375" style="80" customWidth="1"/>
    <col min="9" max="9" width="9.109375" style="74" customWidth="1"/>
    <col min="10" max="10" width="9" style="74" customWidth="1"/>
    <col min="11" max="11" width="10.6640625" style="74" customWidth="1"/>
    <col min="12" max="16384" width="9.109375" style="74"/>
  </cols>
  <sheetData>
    <row r="1" spans="1:15" ht="21" x14ac:dyDescent="0.4">
      <c r="A1" s="215" t="s">
        <v>198</v>
      </c>
      <c r="J1" s="211"/>
      <c r="K1" s="211"/>
      <c r="L1" s="179"/>
      <c r="M1" s="179"/>
      <c r="N1" s="179"/>
      <c r="O1" s="179"/>
    </row>
    <row r="2" spans="1:15" ht="6" customHeight="1" x14ac:dyDescent="0.25">
      <c r="A2" s="212"/>
      <c r="B2" s="81"/>
      <c r="C2" s="81"/>
      <c r="D2" s="81"/>
      <c r="E2" s="81"/>
      <c r="F2" s="81"/>
      <c r="G2" s="81"/>
      <c r="H2" s="213"/>
      <c r="I2" s="81"/>
      <c r="J2" s="214"/>
      <c r="K2" s="214"/>
      <c r="L2" s="179"/>
      <c r="M2" s="179"/>
      <c r="N2" s="179"/>
      <c r="O2" s="179"/>
    </row>
    <row r="3" spans="1:15" s="81" customFormat="1" ht="13.8" x14ac:dyDescent="0.25">
      <c r="A3" s="221" t="s">
        <v>204</v>
      </c>
      <c r="B3" s="222" t="s">
        <v>248</v>
      </c>
      <c r="C3" s="225"/>
      <c r="D3" s="225"/>
      <c r="E3" s="225"/>
      <c r="F3" s="225"/>
      <c r="G3" s="225"/>
      <c r="H3" s="232"/>
      <c r="I3" s="226"/>
      <c r="J3" s="223"/>
      <c r="K3" s="224">
        <v>4</v>
      </c>
      <c r="L3" s="181"/>
      <c r="M3" s="181"/>
      <c r="N3" s="181"/>
      <c r="O3" s="181"/>
    </row>
    <row r="4" spans="1:15" s="81" customFormat="1" ht="13.8" x14ac:dyDescent="0.25">
      <c r="A4" s="221" t="s">
        <v>205</v>
      </c>
      <c r="B4" s="222" t="s">
        <v>327</v>
      </c>
      <c r="C4" s="225"/>
      <c r="D4" s="225"/>
      <c r="E4" s="225"/>
      <c r="F4" s="225"/>
      <c r="G4" s="225"/>
      <c r="H4" s="232"/>
      <c r="I4" s="226"/>
      <c r="J4" s="223"/>
      <c r="K4" s="224">
        <v>5</v>
      </c>
      <c r="L4" s="181"/>
      <c r="M4" s="181"/>
      <c r="N4" s="181"/>
      <c r="O4" s="181"/>
    </row>
    <row r="5" spans="1:15" s="81" customFormat="1" ht="13.8" x14ac:dyDescent="0.25">
      <c r="A5" s="221" t="s">
        <v>206</v>
      </c>
      <c r="B5" s="222" t="s">
        <v>249</v>
      </c>
      <c r="C5" s="225"/>
      <c r="D5" s="225"/>
      <c r="E5" s="226"/>
      <c r="F5" s="226"/>
      <c r="G5" s="226"/>
      <c r="H5" s="225"/>
      <c r="I5" s="226"/>
      <c r="J5" s="225"/>
      <c r="K5" s="224">
        <v>6</v>
      </c>
      <c r="L5" s="181"/>
      <c r="M5" s="181"/>
      <c r="N5" s="181"/>
      <c r="O5" s="181"/>
    </row>
    <row r="6" spans="1:15" s="81" customFormat="1" ht="13.8" x14ac:dyDescent="0.25">
      <c r="A6" s="221" t="s">
        <v>207</v>
      </c>
      <c r="B6" s="222" t="s">
        <v>250</v>
      </c>
      <c r="C6" s="225"/>
      <c r="D6" s="225"/>
      <c r="E6" s="226"/>
      <c r="F6" s="226"/>
      <c r="G6" s="226"/>
      <c r="H6" s="225"/>
      <c r="I6" s="226"/>
      <c r="J6" s="225"/>
      <c r="K6" s="224">
        <v>7</v>
      </c>
      <c r="L6" s="181"/>
      <c r="M6" s="181"/>
      <c r="N6" s="181"/>
      <c r="O6" s="181"/>
    </row>
    <row r="7" spans="1:15" s="81" customFormat="1" ht="13.8" x14ac:dyDescent="0.25">
      <c r="A7" s="221" t="s">
        <v>208</v>
      </c>
      <c r="B7" s="222" t="s">
        <v>112</v>
      </c>
      <c r="C7" s="225"/>
      <c r="D7" s="225"/>
      <c r="E7" s="226"/>
      <c r="F7" s="226"/>
      <c r="G7" s="226"/>
      <c r="H7" s="225"/>
      <c r="I7" s="226"/>
      <c r="J7" s="225"/>
      <c r="K7" s="224">
        <v>7</v>
      </c>
      <c r="L7" s="181"/>
      <c r="M7" s="181"/>
      <c r="N7" s="181"/>
      <c r="O7" s="181"/>
    </row>
    <row r="8" spans="1:15" s="81" customFormat="1" ht="13.8" x14ac:dyDescent="0.25">
      <c r="A8" s="221" t="s">
        <v>209</v>
      </c>
      <c r="B8" s="222" t="s">
        <v>111</v>
      </c>
      <c r="C8" s="225"/>
      <c r="D8" s="225"/>
      <c r="E8" s="226"/>
      <c r="F8" s="226"/>
      <c r="G8" s="226"/>
      <c r="H8" s="225"/>
      <c r="I8" s="226"/>
      <c r="J8" s="225"/>
      <c r="K8" s="224">
        <v>8</v>
      </c>
      <c r="L8" s="181"/>
      <c r="M8" s="181"/>
      <c r="N8" s="181"/>
      <c r="O8" s="181"/>
    </row>
    <row r="9" spans="1:15" s="81" customFormat="1" ht="13.8" x14ac:dyDescent="0.25">
      <c r="A9" s="221" t="s">
        <v>210</v>
      </c>
      <c r="B9" s="222" t="s">
        <v>328</v>
      </c>
      <c r="C9" s="225"/>
      <c r="D9" s="225"/>
      <c r="E9" s="226"/>
      <c r="F9" s="226"/>
      <c r="G9" s="226"/>
      <c r="H9" s="225"/>
      <c r="I9" s="226"/>
      <c r="J9" s="225"/>
      <c r="K9" s="224">
        <v>9</v>
      </c>
      <c r="L9" s="181"/>
      <c r="M9" s="181"/>
      <c r="N9" s="181"/>
      <c r="O9" s="181"/>
    </row>
    <row r="10" spans="1:15" s="81" customFormat="1" ht="13.8" x14ac:dyDescent="0.25">
      <c r="A10" s="221" t="s">
        <v>211</v>
      </c>
      <c r="B10" s="222" t="s">
        <v>251</v>
      </c>
      <c r="C10" s="225"/>
      <c r="D10" s="225"/>
      <c r="E10" s="226"/>
      <c r="F10" s="226"/>
      <c r="G10" s="226"/>
      <c r="H10" s="225"/>
      <c r="I10" s="226"/>
      <c r="J10" s="225"/>
      <c r="K10" s="224">
        <v>10</v>
      </c>
      <c r="L10" s="181"/>
      <c r="M10" s="181"/>
      <c r="N10" s="181"/>
      <c r="O10" s="181"/>
    </row>
    <row r="11" spans="1:15" s="81" customFormat="1" ht="13.8" x14ac:dyDescent="0.25">
      <c r="A11" s="221" t="s">
        <v>212</v>
      </c>
      <c r="B11" s="222" t="s">
        <v>119</v>
      </c>
      <c r="C11" s="225"/>
      <c r="D11" s="225"/>
      <c r="E11" s="226"/>
      <c r="F11" s="226"/>
      <c r="G11" s="226"/>
      <c r="H11" s="225"/>
      <c r="I11" s="226"/>
      <c r="J11" s="225"/>
      <c r="K11" s="224">
        <v>10</v>
      </c>
      <c r="L11" s="181"/>
      <c r="M11" s="181"/>
      <c r="N11" s="181"/>
      <c r="O11" s="181"/>
    </row>
    <row r="12" spans="1:15" s="81" customFormat="1" ht="13.8" x14ac:dyDescent="0.25">
      <c r="A12" s="221" t="s">
        <v>213</v>
      </c>
      <c r="B12" s="222" t="s">
        <v>120</v>
      </c>
      <c r="C12" s="225"/>
      <c r="D12" s="225"/>
      <c r="E12" s="226"/>
      <c r="F12" s="226"/>
      <c r="G12" s="226"/>
      <c r="H12" s="225"/>
      <c r="I12" s="226"/>
      <c r="J12" s="225"/>
      <c r="K12" s="224">
        <v>11</v>
      </c>
      <c r="L12" s="181"/>
      <c r="M12" s="181"/>
      <c r="N12" s="181"/>
      <c r="O12" s="181"/>
    </row>
    <row r="13" spans="1:15" s="81" customFormat="1" ht="13.8" x14ac:dyDescent="0.25">
      <c r="A13" s="221" t="s">
        <v>279</v>
      </c>
      <c r="B13" s="222" t="s">
        <v>329</v>
      </c>
      <c r="C13" s="225"/>
      <c r="D13" s="233"/>
      <c r="E13" s="226"/>
      <c r="F13" s="226"/>
      <c r="G13" s="226"/>
      <c r="H13" s="225"/>
      <c r="I13" s="226"/>
      <c r="J13" s="225"/>
      <c r="K13" s="224">
        <v>12</v>
      </c>
      <c r="L13" s="181"/>
      <c r="M13" s="181"/>
      <c r="N13" s="181"/>
      <c r="O13" s="181"/>
    </row>
    <row r="14" spans="1:15" s="81" customFormat="1" ht="13.8" x14ac:dyDescent="0.25">
      <c r="A14" s="221" t="s">
        <v>280</v>
      </c>
      <c r="B14" s="222" t="s">
        <v>123</v>
      </c>
      <c r="C14" s="225"/>
      <c r="D14" s="225"/>
      <c r="E14" s="226"/>
      <c r="F14" s="226"/>
      <c r="G14" s="226"/>
      <c r="H14" s="225"/>
      <c r="I14" s="226"/>
      <c r="J14" s="225"/>
      <c r="K14" s="224">
        <v>13</v>
      </c>
      <c r="L14" s="181"/>
      <c r="M14" s="181"/>
      <c r="N14" s="181"/>
      <c r="O14" s="181"/>
    </row>
    <row r="15" spans="1:15" s="81" customFormat="1" ht="13.8" x14ac:dyDescent="0.25">
      <c r="A15" s="221" t="s">
        <v>214</v>
      </c>
      <c r="B15" s="222" t="s">
        <v>252</v>
      </c>
      <c r="C15" s="225"/>
      <c r="D15" s="225"/>
      <c r="E15" s="226"/>
      <c r="F15" s="226"/>
      <c r="G15" s="226"/>
      <c r="H15" s="225"/>
      <c r="I15" s="226"/>
      <c r="J15" s="225"/>
      <c r="K15" s="224">
        <v>14</v>
      </c>
      <c r="L15" s="181"/>
      <c r="M15" s="181"/>
      <c r="N15" s="181"/>
      <c r="O15" s="181"/>
    </row>
    <row r="16" spans="1:15" s="81" customFormat="1" ht="13.8" x14ac:dyDescent="0.25">
      <c r="A16" s="221" t="s">
        <v>215</v>
      </c>
      <c r="B16" s="222" t="s">
        <v>253</v>
      </c>
      <c r="C16" s="225"/>
      <c r="D16" s="225"/>
      <c r="E16" s="226"/>
      <c r="F16" s="226"/>
      <c r="G16" s="226"/>
      <c r="H16" s="225"/>
      <c r="I16" s="226"/>
      <c r="J16" s="225"/>
      <c r="K16" s="224">
        <v>15</v>
      </c>
      <c r="L16" s="181"/>
      <c r="M16" s="181"/>
      <c r="N16" s="181"/>
      <c r="O16" s="181"/>
    </row>
    <row r="17" spans="1:15" s="81" customFormat="1" ht="13.8" x14ac:dyDescent="0.25">
      <c r="A17" s="221" t="s">
        <v>216</v>
      </c>
      <c r="B17" s="222" t="s">
        <v>117</v>
      </c>
      <c r="C17" s="225"/>
      <c r="D17" s="225"/>
      <c r="E17" s="226"/>
      <c r="F17" s="226"/>
      <c r="G17" s="226"/>
      <c r="H17" s="225"/>
      <c r="I17" s="226"/>
      <c r="J17" s="225"/>
      <c r="K17" s="224">
        <v>15</v>
      </c>
      <c r="L17" s="181"/>
      <c r="M17" s="181"/>
      <c r="N17" s="181"/>
      <c r="O17" s="181"/>
    </row>
    <row r="18" spans="1:15" s="81" customFormat="1" ht="13.8" x14ac:dyDescent="0.25">
      <c r="A18" s="221" t="s">
        <v>217</v>
      </c>
      <c r="B18" s="222" t="s">
        <v>118</v>
      </c>
      <c r="C18" s="225"/>
      <c r="D18" s="225"/>
      <c r="E18" s="226"/>
      <c r="F18" s="226"/>
      <c r="G18" s="226"/>
      <c r="H18" s="225"/>
      <c r="I18" s="226"/>
      <c r="J18" s="225"/>
      <c r="K18" s="224">
        <v>16</v>
      </c>
      <c r="L18" s="181"/>
      <c r="M18" s="181"/>
      <c r="N18" s="181"/>
      <c r="O18" s="181"/>
    </row>
    <row r="19" spans="1:15" s="146" customFormat="1" ht="13.8" x14ac:dyDescent="0.25">
      <c r="A19" s="221" t="s">
        <v>218</v>
      </c>
      <c r="B19" s="222" t="s">
        <v>254</v>
      </c>
      <c r="C19" s="225"/>
      <c r="D19" s="225"/>
      <c r="E19" s="226"/>
      <c r="F19" s="226"/>
      <c r="G19" s="226"/>
      <c r="H19" s="225"/>
      <c r="I19" s="226"/>
      <c r="J19" s="225"/>
      <c r="K19" s="224">
        <v>17</v>
      </c>
      <c r="L19" s="181"/>
      <c r="M19" s="184"/>
      <c r="N19" s="184"/>
      <c r="O19" s="184"/>
    </row>
    <row r="20" spans="1:15" s="81" customFormat="1" ht="13.8" x14ac:dyDescent="0.25">
      <c r="A20" s="221" t="s">
        <v>219</v>
      </c>
      <c r="B20" s="222" t="s">
        <v>142</v>
      </c>
      <c r="C20" s="225"/>
      <c r="D20" s="225"/>
      <c r="E20" s="226"/>
      <c r="F20" s="226"/>
      <c r="G20" s="226"/>
      <c r="H20" s="225"/>
      <c r="I20" s="226"/>
      <c r="J20" s="225"/>
      <c r="K20" s="224">
        <v>17</v>
      </c>
      <c r="L20" s="181"/>
      <c r="M20" s="181"/>
      <c r="N20" s="181"/>
      <c r="O20" s="181"/>
    </row>
    <row r="21" spans="1:15" s="81" customFormat="1" ht="13.8" x14ac:dyDescent="0.25">
      <c r="A21" s="221" t="s">
        <v>220</v>
      </c>
      <c r="B21" s="222" t="s">
        <v>143</v>
      </c>
      <c r="C21" s="225"/>
      <c r="D21" s="225"/>
      <c r="E21" s="226"/>
      <c r="F21" s="226"/>
      <c r="G21" s="226"/>
      <c r="H21" s="225"/>
      <c r="I21" s="226"/>
      <c r="J21" s="225"/>
      <c r="K21" s="224">
        <v>18</v>
      </c>
      <c r="L21" s="181"/>
      <c r="M21" s="181"/>
      <c r="N21" s="181"/>
      <c r="O21" s="181"/>
    </row>
    <row r="22" spans="1:15" s="81" customFormat="1" ht="13.8" x14ac:dyDescent="0.25">
      <c r="A22" s="221" t="s">
        <v>221</v>
      </c>
      <c r="B22" s="222" t="s">
        <v>130</v>
      </c>
      <c r="C22" s="225"/>
      <c r="D22" s="225"/>
      <c r="E22" s="226"/>
      <c r="F22" s="226"/>
      <c r="G22" s="226"/>
      <c r="H22" s="225"/>
      <c r="I22" s="226"/>
      <c r="J22" s="225"/>
      <c r="K22" s="224">
        <v>19</v>
      </c>
      <c r="L22" s="181"/>
      <c r="M22" s="181"/>
      <c r="N22" s="181"/>
      <c r="O22" s="181"/>
    </row>
    <row r="23" spans="1:15" s="81" customFormat="1" ht="13.8" x14ac:dyDescent="0.25">
      <c r="A23" s="221" t="s">
        <v>222</v>
      </c>
      <c r="B23" s="222" t="s">
        <v>131</v>
      </c>
      <c r="C23" s="225"/>
      <c r="D23" s="225"/>
      <c r="E23" s="226"/>
      <c r="F23" s="226"/>
      <c r="G23" s="226"/>
      <c r="H23" s="225"/>
      <c r="I23" s="226"/>
      <c r="J23" s="225"/>
      <c r="K23" s="224">
        <v>20</v>
      </c>
      <c r="L23" s="181"/>
      <c r="M23" s="181"/>
      <c r="N23" s="181"/>
      <c r="O23" s="181"/>
    </row>
    <row r="24" spans="1:15" s="81" customFormat="1" ht="13.8" x14ac:dyDescent="0.25">
      <c r="A24" s="221" t="s">
        <v>223</v>
      </c>
      <c r="B24" s="222" t="s">
        <v>140</v>
      </c>
      <c r="C24" s="225"/>
      <c r="D24" s="225"/>
      <c r="E24" s="226"/>
      <c r="F24" s="226"/>
      <c r="G24" s="226"/>
      <c r="H24" s="225"/>
      <c r="I24" s="226"/>
      <c r="J24" s="225"/>
      <c r="K24" s="224">
        <v>21</v>
      </c>
      <c r="L24" s="181"/>
      <c r="M24" s="181"/>
      <c r="N24" s="181"/>
      <c r="O24" s="181"/>
    </row>
    <row r="25" spans="1:15" s="81" customFormat="1" ht="13.8" x14ac:dyDescent="0.25">
      <c r="A25" s="221" t="s">
        <v>224</v>
      </c>
      <c r="B25" s="222" t="s">
        <v>132</v>
      </c>
      <c r="C25" s="225"/>
      <c r="D25" s="225"/>
      <c r="E25" s="226"/>
      <c r="F25" s="226"/>
      <c r="G25" s="226"/>
      <c r="H25" s="225"/>
      <c r="I25" s="226"/>
      <c r="J25" s="225"/>
      <c r="K25" s="224">
        <v>22</v>
      </c>
      <c r="L25" s="181"/>
      <c r="M25" s="181"/>
      <c r="N25" s="181"/>
      <c r="O25" s="181"/>
    </row>
    <row r="26" spans="1:15" s="81" customFormat="1" ht="13.8" x14ac:dyDescent="0.25">
      <c r="A26" s="221" t="s">
        <v>225</v>
      </c>
      <c r="B26" s="222" t="s">
        <v>133</v>
      </c>
      <c r="C26" s="225"/>
      <c r="D26" s="225"/>
      <c r="E26" s="226"/>
      <c r="F26" s="226"/>
      <c r="G26" s="226"/>
      <c r="H26" s="225"/>
      <c r="I26" s="226"/>
      <c r="J26" s="225"/>
      <c r="K26" s="224">
        <v>23</v>
      </c>
      <c r="L26" s="181"/>
      <c r="M26" s="181"/>
      <c r="N26" s="181"/>
      <c r="O26" s="181"/>
    </row>
    <row r="27" spans="1:15" s="81" customFormat="1" ht="13.8" x14ac:dyDescent="0.25">
      <c r="A27" s="221" t="s">
        <v>226</v>
      </c>
      <c r="B27" s="222" t="s">
        <v>134</v>
      </c>
      <c r="C27" s="225"/>
      <c r="D27" s="225"/>
      <c r="E27" s="226"/>
      <c r="F27" s="226"/>
      <c r="G27" s="226"/>
      <c r="H27" s="225"/>
      <c r="I27" s="226"/>
      <c r="J27" s="225"/>
      <c r="K27" s="224">
        <v>24</v>
      </c>
      <c r="L27" s="181"/>
      <c r="M27" s="181"/>
      <c r="N27" s="181"/>
      <c r="O27" s="181"/>
    </row>
    <row r="28" spans="1:15" s="81" customFormat="1" ht="13.8" x14ac:dyDescent="0.25">
      <c r="A28" s="221" t="s">
        <v>227</v>
      </c>
      <c r="B28" s="222" t="s">
        <v>135</v>
      </c>
      <c r="C28" s="225"/>
      <c r="D28" s="225"/>
      <c r="E28" s="226"/>
      <c r="F28" s="226"/>
      <c r="G28" s="226"/>
      <c r="H28" s="225"/>
      <c r="I28" s="226"/>
      <c r="J28" s="225"/>
      <c r="K28" s="224">
        <v>25</v>
      </c>
      <c r="L28" s="181"/>
      <c r="M28" s="181"/>
      <c r="N28" s="181"/>
      <c r="O28" s="181"/>
    </row>
    <row r="29" spans="1:15" s="81" customFormat="1" ht="13.8" x14ac:dyDescent="0.25">
      <c r="A29" s="221" t="s">
        <v>228</v>
      </c>
      <c r="B29" s="222" t="s">
        <v>136</v>
      </c>
      <c r="C29" s="225"/>
      <c r="D29" s="225"/>
      <c r="E29" s="226"/>
      <c r="F29" s="226"/>
      <c r="G29" s="226"/>
      <c r="H29" s="225"/>
      <c r="I29" s="226"/>
      <c r="J29" s="225"/>
      <c r="K29" s="224">
        <v>26</v>
      </c>
      <c r="L29" s="181"/>
      <c r="M29" s="181"/>
      <c r="N29" s="181"/>
      <c r="O29" s="181"/>
    </row>
    <row r="30" spans="1:15" s="81" customFormat="1" ht="13.8" x14ac:dyDescent="0.25">
      <c r="A30" s="221" t="s">
        <v>229</v>
      </c>
      <c r="B30" s="222" t="s">
        <v>137</v>
      </c>
      <c r="C30" s="225"/>
      <c r="D30" s="225"/>
      <c r="E30" s="226"/>
      <c r="F30" s="226"/>
      <c r="G30" s="226"/>
      <c r="H30" s="225"/>
      <c r="I30" s="226"/>
      <c r="J30" s="225"/>
      <c r="K30" s="224">
        <v>27</v>
      </c>
      <c r="L30" s="181"/>
      <c r="M30" s="181"/>
      <c r="N30" s="181"/>
      <c r="O30" s="181"/>
    </row>
    <row r="31" spans="1:15" s="81" customFormat="1" ht="13.8" x14ac:dyDescent="0.25">
      <c r="A31" s="221" t="s">
        <v>230</v>
      </c>
      <c r="B31" s="222" t="s">
        <v>138</v>
      </c>
      <c r="C31" s="225"/>
      <c r="D31" s="225"/>
      <c r="E31" s="226"/>
      <c r="F31" s="226"/>
      <c r="G31" s="226"/>
      <c r="H31" s="225"/>
      <c r="I31" s="226"/>
      <c r="J31" s="225"/>
      <c r="K31" s="224">
        <v>28</v>
      </c>
      <c r="L31" s="181"/>
      <c r="M31" s="181"/>
      <c r="N31" s="181"/>
      <c r="O31" s="181"/>
    </row>
    <row r="32" spans="1:15" s="81" customFormat="1" ht="13.8" x14ac:dyDescent="0.25">
      <c r="A32" s="221" t="s">
        <v>231</v>
      </c>
      <c r="B32" s="222" t="s">
        <v>139</v>
      </c>
      <c r="C32" s="225"/>
      <c r="D32" s="225"/>
      <c r="E32" s="226"/>
      <c r="F32" s="226"/>
      <c r="G32" s="226"/>
      <c r="H32" s="225"/>
      <c r="I32" s="226"/>
      <c r="J32" s="225"/>
      <c r="K32" s="224">
        <v>29</v>
      </c>
      <c r="L32" s="181"/>
      <c r="M32" s="181"/>
      <c r="N32" s="181"/>
      <c r="O32" s="181"/>
    </row>
    <row r="33" spans="1:15" s="81" customFormat="1" ht="13.8" x14ac:dyDescent="0.25">
      <c r="A33" s="221" t="s">
        <v>232</v>
      </c>
      <c r="B33" s="222" t="s">
        <v>141</v>
      </c>
      <c r="C33" s="225"/>
      <c r="D33" s="225"/>
      <c r="E33" s="226"/>
      <c r="F33" s="226"/>
      <c r="G33" s="226"/>
      <c r="H33" s="225"/>
      <c r="I33" s="226"/>
      <c r="J33" s="225"/>
      <c r="K33" s="224">
        <v>30</v>
      </c>
      <c r="L33" s="181"/>
      <c r="M33" s="181"/>
      <c r="N33" s="181"/>
      <c r="O33" s="181"/>
    </row>
    <row r="34" spans="1:15" s="83" customFormat="1" ht="13.8" x14ac:dyDescent="0.25">
      <c r="A34" s="221" t="s">
        <v>233</v>
      </c>
      <c r="B34" s="222" t="s">
        <v>296</v>
      </c>
      <c r="C34" s="225"/>
      <c r="D34" s="225"/>
      <c r="E34" s="226"/>
      <c r="F34" s="226"/>
      <c r="G34" s="226"/>
      <c r="H34" s="225"/>
      <c r="I34" s="226"/>
      <c r="J34" s="225"/>
      <c r="K34" s="224">
        <v>31</v>
      </c>
      <c r="L34" s="181"/>
      <c r="M34" s="185"/>
      <c r="N34" s="185"/>
      <c r="O34" s="185"/>
    </row>
    <row r="35" spans="1:15" ht="13.8" x14ac:dyDescent="0.25">
      <c r="A35" s="227" t="s">
        <v>234</v>
      </c>
      <c r="B35" s="228" t="s">
        <v>255</v>
      </c>
      <c r="C35" s="229"/>
      <c r="D35" s="229"/>
      <c r="E35" s="230"/>
      <c r="F35" s="230"/>
      <c r="G35" s="230"/>
      <c r="H35" s="229"/>
      <c r="I35" s="230"/>
      <c r="J35" s="229"/>
      <c r="K35" s="231">
        <v>32</v>
      </c>
      <c r="L35" s="181"/>
      <c r="M35" s="179"/>
      <c r="N35" s="179"/>
      <c r="O35" s="179"/>
    </row>
    <row r="36" spans="1:15" ht="13.8" x14ac:dyDescent="0.25">
      <c r="A36" s="221" t="s">
        <v>235</v>
      </c>
      <c r="B36" s="222" t="s">
        <v>193</v>
      </c>
      <c r="C36" s="225"/>
      <c r="D36" s="225"/>
      <c r="E36" s="226"/>
      <c r="F36" s="226"/>
      <c r="G36" s="226"/>
      <c r="H36" s="225"/>
      <c r="I36" s="226"/>
      <c r="J36" s="225"/>
      <c r="K36" s="224">
        <v>32</v>
      </c>
      <c r="L36" s="181"/>
      <c r="M36" s="179"/>
      <c r="N36" s="179"/>
      <c r="O36" s="179"/>
    </row>
    <row r="37" spans="1:15" ht="13.8" x14ac:dyDescent="0.25">
      <c r="A37" s="221" t="s">
        <v>236</v>
      </c>
      <c r="B37" s="222" t="s">
        <v>194</v>
      </c>
      <c r="C37" s="225"/>
      <c r="D37" s="225"/>
      <c r="E37" s="226"/>
      <c r="F37" s="226"/>
      <c r="G37" s="226"/>
      <c r="H37" s="225"/>
      <c r="I37" s="226"/>
      <c r="J37" s="225"/>
      <c r="K37" s="224">
        <v>33</v>
      </c>
      <c r="L37" s="181"/>
      <c r="M37" s="179"/>
      <c r="N37" s="179"/>
      <c r="O37" s="179"/>
    </row>
    <row r="38" spans="1:15" ht="13.8" x14ac:dyDescent="0.25">
      <c r="A38" s="227" t="s">
        <v>237</v>
      </c>
      <c r="B38" s="222" t="s">
        <v>281</v>
      </c>
      <c r="C38" s="225"/>
      <c r="D38" s="225"/>
      <c r="E38" s="226"/>
      <c r="F38" s="226"/>
      <c r="G38" s="226"/>
      <c r="H38" s="225"/>
      <c r="I38" s="226"/>
      <c r="J38" s="225"/>
      <c r="K38" s="224">
        <v>34</v>
      </c>
      <c r="L38" s="181"/>
      <c r="M38" s="179"/>
      <c r="N38" s="179"/>
      <c r="O38" s="179"/>
    </row>
    <row r="39" spans="1:15" ht="13.8" x14ac:dyDescent="0.25">
      <c r="A39" s="227" t="s">
        <v>238</v>
      </c>
      <c r="B39" s="222" t="s">
        <v>191</v>
      </c>
      <c r="C39" s="225"/>
      <c r="D39" s="225"/>
      <c r="E39" s="226"/>
      <c r="F39" s="226"/>
      <c r="G39" s="226"/>
      <c r="H39" s="225"/>
      <c r="I39" s="226"/>
      <c r="J39" s="225"/>
      <c r="K39" s="224">
        <v>35</v>
      </c>
      <c r="L39" s="181"/>
      <c r="M39" s="179"/>
      <c r="N39" s="179"/>
      <c r="O39" s="179"/>
    </row>
    <row r="40" spans="1:15" ht="13.8" x14ac:dyDescent="0.25">
      <c r="A40" s="227" t="s">
        <v>239</v>
      </c>
      <c r="B40" s="228" t="s">
        <v>177</v>
      </c>
      <c r="C40" s="229"/>
      <c r="D40" s="229"/>
      <c r="E40" s="230"/>
      <c r="F40" s="230"/>
      <c r="G40" s="230"/>
      <c r="H40" s="229"/>
      <c r="I40" s="230"/>
      <c r="J40" s="229"/>
      <c r="K40" s="231">
        <v>36</v>
      </c>
      <c r="L40" s="181"/>
      <c r="M40" s="179"/>
      <c r="N40" s="179"/>
      <c r="O40" s="179"/>
    </row>
    <row r="41" spans="1:15" ht="13.8" x14ac:dyDescent="0.25">
      <c r="A41" s="186"/>
      <c r="B41" s="187"/>
      <c r="C41" s="182"/>
      <c r="D41" s="182"/>
      <c r="E41" s="183"/>
      <c r="F41" s="183"/>
      <c r="G41" s="183"/>
      <c r="H41" s="182"/>
      <c r="I41" s="183"/>
      <c r="J41" s="182"/>
      <c r="K41" s="188"/>
      <c r="L41" s="181"/>
      <c r="M41" s="179"/>
      <c r="N41" s="179"/>
      <c r="O41" s="179"/>
    </row>
    <row r="42" spans="1:15" x14ac:dyDescent="0.2">
      <c r="A42" s="179"/>
      <c r="B42" s="179"/>
      <c r="C42" s="179"/>
      <c r="D42" s="179"/>
      <c r="E42" s="179"/>
      <c r="F42" s="179"/>
      <c r="G42" s="179"/>
      <c r="H42" s="180"/>
      <c r="I42" s="179"/>
      <c r="J42" s="179"/>
      <c r="K42" s="179"/>
      <c r="L42" s="179"/>
      <c r="M42" s="179"/>
      <c r="N42" s="179"/>
      <c r="O42" s="179"/>
    </row>
  </sheetData>
  <sortState ref="B23:B36">
    <sortCondition ref="B23: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17"/>
  <dimension ref="A1:X39"/>
  <sheetViews>
    <sheetView showGridLines="0" zoomScaleNormal="100" workbookViewId="0">
      <selection activeCell="B3" sqref="B3:M6"/>
    </sheetView>
  </sheetViews>
  <sheetFormatPr defaultColWidth="9.109375" defaultRowHeight="11.4" x14ac:dyDescent="0.2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bestFit="1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bestFit="1" customWidth="1"/>
    <col min="12" max="12" width="14.44140625" style="74" customWidth="1"/>
    <col min="13" max="13" width="8" style="74" bestFit="1" customWidth="1"/>
    <col min="14" max="26" width="9.109375" style="74" customWidth="1"/>
    <col min="27" max="16384" width="9.109375" style="74"/>
  </cols>
  <sheetData>
    <row r="1" spans="1:24" ht="17.399999999999999" x14ac:dyDescent="0.3">
      <c r="A1" s="89" t="s">
        <v>47</v>
      </c>
      <c r="M1" s="90" t="e">
        <f>Obsah!#REF!</f>
        <v>#REF!</v>
      </c>
    </row>
    <row r="2" spans="1:24" ht="7.5" customHeight="1" x14ac:dyDescent="0.2"/>
    <row r="3" spans="1:24" ht="12" x14ac:dyDescent="0.25">
      <c r="A3" s="27"/>
      <c r="B3" s="401"/>
      <c r="C3" s="401"/>
      <c r="D3" s="401"/>
      <c r="E3" s="401"/>
      <c r="F3" s="401"/>
      <c r="G3" s="402"/>
      <c r="H3" s="403"/>
      <c r="I3" s="401"/>
      <c r="J3" s="401"/>
      <c r="K3" s="401"/>
      <c r="L3" s="401"/>
      <c r="M3" s="401"/>
      <c r="N3" s="9"/>
    </row>
    <row r="4" spans="1:24" x14ac:dyDescent="0.2">
      <c r="A4" s="27"/>
      <c r="B4" s="404"/>
      <c r="C4" s="405"/>
      <c r="D4" s="405"/>
      <c r="E4" s="405"/>
      <c r="F4" s="405"/>
      <c r="G4" s="406"/>
      <c r="H4" s="404"/>
      <c r="I4" s="405"/>
      <c r="J4" s="405"/>
      <c r="K4" s="405"/>
      <c r="L4" s="405"/>
      <c r="M4" s="405"/>
      <c r="N4" s="39"/>
    </row>
    <row r="5" spans="1:24" ht="12" x14ac:dyDescent="0.25">
      <c r="A5" s="15"/>
      <c r="B5" s="399"/>
      <c r="C5" s="407"/>
      <c r="D5" s="399"/>
      <c r="E5" s="407"/>
      <c r="F5" s="399"/>
      <c r="G5" s="407"/>
      <c r="H5" s="399"/>
      <c r="I5" s="407"/>
      <c r="J5" s="399"/>
      <c r="K5" s="407"/>
      <c r="L5" s="399"/>
      <c r="M5" s="400"/>
      <c r="N5" s="58"/>
    </row>
    <row r="6" spans="1:24" ht="12" x14ac:dyDescent="0.25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 ht="12" x14ac:dyDescent="0.25">
      <c r="A7" s="412"/>
      <c r="B7" s="410"/>
      <c r="C7" s="411"/>
      <c r="D7" s="411"/>
      <c r="E7" s="411"/>
      <c r="F7" s="411"/>
      <c r="G7" s="414"/>
      <c r="H7" s="410"/>
      <c r="I7" s="411"/>
      <c r="J7" s="411"/>
      <c r="K7" s="411"/>
      <c r="L7" s="411"/>
      <c r="M7" s="411"/>
      <c r="N7" s="40"/>
    </row>
    <row r="8" spans="1:24" ht="12" x14ac:dyDescent="0.25">
      <c r="A8" s="413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 x14ac:dyDescent="0.2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 ht="12" x14ac:dyDescent="0.25">
      <c r="A18" s="28"/>
      <c r="B18" s="401"/>
      <c r="C18" s="401"/>
      <c r="D18" s="401"/>
      <c r="E18" s="401"/>
      <c r="F18" s="401"/>
      <c r="G18" s="402"/>
      <c r="H18" s="98"/>
      <c r="I18" s="98"/>
      <c r="J18" s="98"/>
      <c r="K18" s="98"/>
      <c r="L18" s="98"/>
      <c r="M18" s="98"/>
      <c r="N18" s="101"/>
      <c r="O18" s="98"/>
    </row>
    <row r="19" spans="1:15" x14ac:dyDescent="0.2">
      <c r="A19" s="36"/>
      <c r="B19" s="415"/>
      <c r="C19" s="416"/>
      <c r="D19" s="416"/>
      <c r="E19" s="416"/>
      <c r="F19" s="416"/>
      <c r="G19" s="416"/>
      <c r="H19" s="101"/>
      <c r="I19" s="102"/>
      <c r="J19" s="103"/>
      <c r="K19" s="50"/>
      <c r="L19" s="103"/>
      <c r="M19" s="104"/>
      <c r="N19" s="101"/>
      <c r="O19" s="98"/>
    </row>
    <row r="20" spans="1:15" ht="12" x14ac:dyDescent="0.25">
      <c r="A20" s="37"/>
      <c r="B20" s="400"/>
      <c r="C20" s="407"/>
      <c r="D20" s="400"/>
      <c r="E20" s="407"/>
      <c r="F20" s="400"/>
      <c r="G20" s="407"/>
      <c r="H20" s="101"/>
      <c r="I20" s="102"/>
      <c r="J20" s="103"/>
      <c r="K20" s="50"/>
      <c r="L20" s="103"/>
      <c r="M20" s="104"/>
      <c r="N20" s="101"/>
      <c r="O20" s="98"/>
    </row>
    <row r="21" spans="1:15" ht="12" x14ac:dyDescent="0.25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 ht="12" x14ac:dyDescent="0.25">
      <c r="A22" s="408"/>
      <c r="B22" s="410"/>
      <c r="C22" s="411"/>
      <c r="D22" s="411"/>
      <c r="E22" s="411"/>
      <c r="F22" s="411"/>
      <c r="G22" s="411"/>
      <c r="H22" s="101"/>
      <c r="I22" s="102"/>
      <c r="J22" s="103"/>
      <c r="K22" s="50"/>
      <c r="L22" s="103"/>
      <c r="M22" s="104"/>
      <c r="N22" s="101"/>
      <c r="O22" s="98"/>
    </row>
    <row r="23" spans="1:15" ht="12" x14ac:dyDescent="0.25">
      <c r="A23" s="409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 x14ac:dyDescent="0.2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 x14ac:dyDescent="0.2">
      <c r="J30" s="103"/>
      <c r="K30" s="103"/>
      <c r="L30" s="103"/>
      <c r="M30" s="103"/>
    </row>
    <row r="31" spans="1:15" x14ac:dyDescent="0.2">
      <c r="H31" s="103"/>
      <c r="I31" s="105"/>
      <c r="J31" s="103"/>
      <c r="K31" s="93"/>
      <c r="L31" s="93"/>
      <c r="M31" s="93"/>
    </row>
    <row r="32" spans="1:15" x14ac:dyDescent="0.2">
      <c r="H32" s="103"/>
      <c r="I32" s="105"/>
      <c r="J32" s="103"/>
      <c r="K32" s="93"/>
      <c r="L32" s="93"/>
      <c r="M32" s="93"/>
    </row>
    <row r="33" spans="8:13" ht="12.75" customHeight="1" x14ac:dyDescent="0.2">
      <c r="H33" s="103"/>
      <c r="I33" s="105"/>
      <c r="J33" s="103"/>
      <c r="K33" s="93"/>
      <c r="L33" s="93"/>
      <c r="M33" s="93"/>
    </row>
    <row r="34" spans="8:13" x14ac:dyDescent="0.2">
      <c r="H34" s="103"/>
      <c r="I34" s="105"/>
      <c r="J34" s="103"/>
      <c r="K34" s="93"/>
      <c r="L34" s="93"/>
      <c r="M34" s="93"/>
    </row>
    <row r="35" spans="8:13" ht="13.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8"/>
  <dimension ref="A1:U38"/>
  <sheetViews>
    <sheetView showGridLines="0" zoomScaleNormal="100" workbookViewId="0">
      <selection activeCell="B3" sqref="B3:M6"/>
    </sheetView>
  </sheetViews>
  <sheetFormatPr defaultColWidth="9.109375" defaultRowHeight="11.4" x14ac:dyDescent="0.2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bestFit="1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bestFit="1" customWidth="1"/>
    <col min="12" max="12" width="14.44140625" style="74" customWidth="1"/>
    <col min="13" max="13" width="8" style="74" bestFit="1" customWidth="1"/>
    <col min="14" max="26" width="9.109375" style="74" customWidth="1"/>
    <col min="27" max="16384" width="9.109375" style="74"/>
  </cols>
  <sheetData>
    <row r="1" spans="1:21" ht="17.399999999999999" x14ac:dyDescent="0.3">
      <c r="A1" s="89" t="s">
        <v>48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98"/>
      <c r="O1" s="98"/>
    </row>
    <row r="2" spans="1:21" ht="7.5" customHeight="1" x14ac:dyDescent="0.3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</row>
    <row r="3" spans="1:21" ht="12" x14ac:dyDescent="0.25">
      <c r="A3" s="27"/>
      <c r="B3" s="401"/>
      <c r="C3" s="401"/>
      <c r="D3" s="401"/>
      <c r="E3" s="401"/>
      <c r="F3" s="401"/>
      <c r="G3" s="402"/>
      <c r="H3" s="403"/>
      <c r="I3" s="401"/>
      <c r="J3" s="401"/>
      <c r="K3" s="401"/>
      <c r="L3" s="401"/>
      <c r="M3" s="401"/>
      <c r="N3" s="9"/>
    </row>
    <row r="4" spans="1:21" ht="13.5" customHeight="1" x14ac:dyDescent="0.2">
      <c r="A4" s="27"/>
      <c r="B4" s="404"/>
      <c r="C4" s="405"/>
      <c r="D4" s="405"/>
      <c r="E4" s="405"/>
      <c r="F4" s="405"/>
      <c r="G4" s="406"/>
      <c r="H4" s="404"/>
      <c r="I4" s="405"/>
      <c r="J4" s="405"/>
      <c r="K4" s="405"/>
      <c r="L4" s="405"/>
      <c r="M4" s="405"/>
      <c r="N4" s="39"/>
    </row>
    <row r="5" spans="1:21" ht="12" x14ac:dyDescent="0.25">
      <c r="A5" s="15"/>
      <c r="B5" s="399"/>
      <c r="C5" s="407"/>
      <c r="D5" s="399"/>
      <c r="E5" s="407"/>
      <c r="F5" s="399"/>
      <c r="G5" s="407"/>
      <c r="H5" s="399"/>
      <c r="I5" s="407"/>
      <c r="J5" s="399"/>
      <c r="K5" s="407"/>
      <c r="L5" s="399"/>
      <c r="M5" s="400"/>
      <c r="N5" s="58"/>
    </row>
    <row r="6" spans="1:21" ht="12" x14ac:dyDescent="0.25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8"/>
    </row>
    <row r="7" spans="1:21" ht="12" x14ac:dyDescent="0.25">
      <c r="A7" s="412"/>
      <c r="B7" s="410"/>
      <c r="C7" s="411"/>
      <c r="D7" s="411"/>
      <c r="E7" s="411"/>
      <c r="F7" s="411"/>
      <c r="G7" s="414"/>
      <c r="H7" s="410"/>
      <c r="I7" s="411"/>
      <c r="J7" s="411"/>
      <c r="K7" s="411"/>
      <c r="L7" s="411"/>
      <c r="M7" s="411"/>
      <c r="N7" s="40"/>
    </row>
    <row r="8" spans="1:21" ht="12" x14ac:dyDescent="0.25">
      <c r="A8" s="413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1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 x14ac:dyDescent="0.2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 ht="12" x14ac:dyDescent="0.25">
      <c r="A18" s="49"/>
      <c r="B18" s="401"/>
      <c r="C18" s="401"/>
      <c r="D18" s="401"/>
      <c r="E18" s="401"/>
      <c r="F18" s="401"/>
      <c r="G18" s="402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 x14ac:dyDescent="0.2">
      <c r="A19" s="36"/>
      <c r="B19" s="415"/>
      <c r="C19" s="416"/>
      <c r="D19" s="416"/>
      <c r="E19" s="416"/>
      <c r="F19" s="416"/>
      <c r="G19" s="416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 ht="12" x14ac:dyDescent="0.25">
      <c r="A20" s="37"/>
      <c r="B20" s="400"/>
      <c r="C20" s="407"/>
      <c r="D20" s="400"/>
      <c r="E20" s="407"/>
      <c r="F20" s="400"/>
      <c r="G20" s="407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 ht="12" x14ac:dyDescent="0.25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 ht="12" x14ac:dyDescent="0.25">
      <c r="A22" s="408"/>
      <c r="B22" s="410"/>
      <c r="C22" s="411"/>
      <c r="D22" s="411"/>
      <c r="E22" s="411"/>
      <c r="F22" s="411"/>
      <c r="G22" s="411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 ht="12" x14ac:dyDescent="0.25">
      <c r="A23" s="409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 x14ac:dyDescent="0.2">
      <c r="H29" s="98"/>
      <c r="I29" s="98"/>
      <c r="J29" s="98"/>
      <c r="K29" s="98"/>
      <c r="L29" s="98"/>
      <c r="M29" s="98"/>
    </row>
    <row r="30" spans="1:20" x14ac:dyDescent="0.2">
      <c r="J30" s="103"/>
      <c r="K30" s="103"/>
      <c r="L30" s="103"/>
      <c r="M30" s="103"/>
    </row>
    <row r="31" spans="1:20" x14ac:dyDescent="0.2">
      <c r="H31" s="103"/>
      <c r="I31" s="105"/>
      <c r="J31" s="103"/>
      <c r="K31" s="93"/>
      <c r="L31" s="93"/>
      <c r="M31" s="93"/>
    </row>
    <row r="32" spans="1:20" ht="12.75" customHeight="1" x14ac:dyDescent="0.2">
      <c r="H32" s="103"/>
      <c r="I32" s="105"/>
      <c r="J32" s="103"/>
      <c r="K32" s="93"/>
      <c r="L32" s="93"/>
      <c r="M32" s="93"/>
    </row>
    <row r="33" spans="8:13" x14ac:dyDescent="0.2">
      <c r="H33" s="103"/>
      <c r="I33" s="105"/>
      <c r="J33" s="103"/>
      <c r="K33" s="93"/>
      <c r="L33" s="93"/>
      <c r="M33" s="93"/>
    </row>
    <row r="34" spans="8:13" ht="13.5" customHeight="1" x14ac:dyDescent="0.2">
      <c r="H34" s="103"/>
      <c r="I34" s="105"/>
      <c r="J34" s="103"/>
      <c r="K34" s="93"/>
      <c r="L34" s="93"/>
      <c r="M34" s="93"/>
    </row>
    <row r="35" spans="8:13" ht="12.7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9"/>
  <dimension ref="A1:X39"/>
  <sheetViews>
    <sheetView showGridLines="0" zoomScaleNormal="100" workbookViewId="0">
      <selection activeCell="B3" sqref="B3:M6"/>
    </sheetView>
  </sheetViews>
  <sheetFormatPr defaultColWidth="9.109375" defaultRowHeight="11.4" x14ac:dyDescent="0.2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bestFit="1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bestFit="1" customWidth="1"/>
    <col min="12" max="12" width="14.44140625" style="74" customWidth="1"/>
    <col min="13" max="13" width="8" style="74" bestFit="1" customWidth="1"/>
    <col min="14" max="26" width="9.109375" style="74" customWidth="1"/>
    <col min="27" max="16384" width="9.109375" style="74"/>
  </cols>
  <sheetData>
    <row r="1" spans="1:24" ht="17.399999999999999" x14ac:dyDescent="0.3">
      <c r="A1" s="89" t="s">
        <v>49</v>
      </c>
      <c r="M1" s="90" t="e">
        <f>Obsah!#REF!</f>
        <v>#REF!</v>
      </c>
    </row>
    <row r="2" spans="1:24" ht="7.5" customHeight="1" x14ac:dyDescent="0.2"/>
    <row r="3" spans="1:24" ht="12" x14ac:dyDescent="0.25">
      <c r="A3" s="27"/>
      <c r="B3" s="401"/>
      <c r="C3" s="401"/>
      <c r="D3" s="401"/>
      <c r="E3" s="401"/>
      <c r="F3" s="401"/>
      <c r="G3" s="402"/>
      <c r="H3" s="403"/>
      <c r="I3" s="401"/>
      <c r="J3" s="401"/>
      <c r="K3" s="401"/>
      <c r="L3" s="401"/>
      <c r="M3" s="401"/>
      <c r="N3" s="9"/>
    </row>
    <row r="4" spans="1:24" x14ac:dyDescent="0.2">
      <c r="A4" s="27"/>
      <c r="B4" s="404"/>
      <c r="C4" s="405"/>
      <c r="D4" s="405"/>
      <c r="E4" s="405"/>
      <c r="F4" s="405"/>
      <c r="G4" s="406"/>
      <c r="H4" s="404"/>
      <c r="I4" s="405"/>
      <c r="J4" s="405"/>
      <c r="K4" s="405"/>
      <c r="L4" s="405"/>
      <c r="M4" s="405"/>
      <c r="N4" s="39"/>
    </row>
    <row r="5" spans="1:24" ht="12" x14ac:dyDescent="0.25">
      <c r="A5" s="15"/>
      <c r="B5" s="399"/>
      <c r="C5" s="407"/>
      <c r="D5" s="399"/>
      <c r="E5" s="407"/>
      <c r="F5" s="399"/>
      <c r="G5" s="407"/>
      <c r="H5" s="399"/>
      <c r="I5" s="407"/>
      <c r="J5" s="399"/>
      <c r="K5" s="407"/>
      <c r="L5" s="399"/>
      <c r="M5" s="400"/>
      <c r="N5" s="58"/>
    </row>
    <row r="6" spans="1:24" ht="12" x14ac:dyDescent="0.25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 ht="12" x14ac:dyDescent="0.25">
      <c r="A7" s="412"/>
      <c r="B7" s="410"/>
      <c r="C7" s="411"/>
      <c r="D7" s="411"/>
      <c r="E7" s="411"/>
      <c r="F7" s="411"/>
      <c r="G7" s="414"/>
      <c r="H7" s="410"/>
      <c r="I7" s="411"/>
      <c r="J7" s="411"/>
      <c r="K7" s="411"/>
      <c r="L7" s="411"/>
      <c r="M7" s="411"/>
      <c r="N7" s="40"/>
    </row>
    <row r="8" spans="1:24" ht="12" x14ac:dyDescent="0.25">
      <c r="A8" s="413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 x14ac:dyDescent="0.2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 ht="12" x14ac:dyDescent="0.25">
      <c r="A18" s="28"/>
      <c r="B18" s="401"/>
      <c r="C18" s="401"/>
      <c r="D18" s="401"/>
      <c r="E18" s="401"/>
      <c r="F18" s="401"/>
      <c r="G18" s="402"/>
      <c r="H18" s="98"/>
      <c r="I18" s="98"/>
      <c r="J18" s="98"/>
      <c r="K18" s="98"/>
      <c r="L18" s="98"/>
      <c r="M18" s="98"/>
      <c r="N18" s="101"/>
      <c r="O18" s="98"/>
    </row>
    <row r="19" spans="1:15" x14ac:dyDescent="0.2">
      <c r="A19" s="36"/>
      <c r="B19" s="415"/>
      <c r="C19" s="416"/>
      <c r="D19" s="416"/>
      <c r="E19" s="416"/>
      <c r="F19" s="416"/>
      <c r="G19" s="416"/>
      <c r="H19" s="101"/>
      <c r="I19" s="102"/>
      <c r="J19" s="103"/>
      <c r="K19" s="50"/>
      <c r="L19" s="103"/>
      <c r="M19" s="104"/>
      <c r="N19" s="101"/>
      <c r="O19" s="98"/>
    </row>
    <row r="20" spans="1:15" ht="12" x14ac:dyDescent="0.25">
      <c r="A20" s="37"/>
      <c r="B20" s="400"/>
      <c r="C20" s="407"/>
      <c r="D20" s="400"/>
      <c r="E20" s="407"/>
      <c r="F20" s="400"/>
      <c r="G20" s="407"/>
      <c r="H20" s="101"/>
      <c r="I20" s="102"/>
      <c r="J20" s="103"/>
      <c r="K20" s="50"/>
      <c r="L20" s="103"/>
      <c r="M20" s="104"/>
      <c r="N20" s="101"/>
      <c r="O20" s="98"/>
    </row>
    <row r="21" spans="1:15" ht="12" x14ac:dyDescent="0.25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 ht="12" x14ac:dyDescent="0.25">
      <c r="A22" s="408"/>
      <c r="B22" s="410"/>
      <c r="C22" s="411"/>
      <c r="D22" s="411"/>
      <c r="E22" s="411"/>
      <c r="F22" s="411"/>
      <c r="G22" s="411"/>
      <c r="H22" s="101"/>
      <c r="I22" s="102"/>
      <c r="J22" s="103"/>
      <c r="K22" s="50"/>
      <c r="L22" s="103"/>
      <c r="M22" s="104"/>
      <c r="N22" s="101"/>
      <c r="O22" s="98"/>
    </row>
    <row r="23" spans="1:15" ht="12" x14ac:dyDescent="0.25">
      <c r="A23" s="409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 x14ac:dyDescent="0.2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 x14ac:dyDescent="0.2">
      <c r="J30" s="103"/>
      <c r="K30" s="103"/>
      <c r="L30" s="103"/>
      <c r="M30" s="103"/>
    </row>
    <row r="31" spans="1:15" x14ac:dyDescent="0.2">
      <c r="H31" s="103"/>
      <c r="I31" s="105"/>
      <c r="J31" s="103"/>
      <c r="K31" s="93"/>
      <c r="L31" s="93"/>
      <c r="M31" s="93"/>
    </row>
    <row r="32" spans="1:15" x14ac:dyDescent="0.2">
      <c r="H32" s="103"/>
      <c r="I32" s="105"/>
      <c r="J32" s="103"/>
      <c r="K32" s="93"/>
      <c r="L32" s="93"/>
      <c r="M32" s="93"/>
    </row>
    <row r="33" spans="8:13" ht="12.75" customHeight="1" x14ac:dyDescent="0.2">
      <c r="H33" s="103"/>
      <c r="I33" s="105"/>
      <c r="J33" s="103"/>
      <c r="K33" s="93"/>
      <c r="L33" s="93"/>
      <c r="M33" s="93"/>
    </row>
    <row r="34" spans="8:13" x14ac:dyDescent="0.2">
      <c r="H34" s="103"/>
      <c r="I34" s="105"/>
      <c r="J34" s="103"/>
      <c r="K34" s="93"/>
      <c r="L34" s="93"/>
      <c r="M34" s="93"/>
    </row>
    <row r="35" spans="8:13" ht="13.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22"/>
  <dimension ref="A1:U38"/>
  <sheetViews>
    <sheetView showGridLines="0" zoomScaleNormal="100" workbookViewId="0">
      <selection activeCell="B3" sqref="B3:M6"/>
    </sheetView>
  </sheetViews>
  <sheetFormatPr defaultColWidth="9.109375" defaultRowHeight="11.4" x14ac:dyDescent="0.2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bestFit="1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bestFit="1" customWidth="1"/>
    <col min="12" max="12" width="14.44140625" style="74" customWidth="1"/>
    <col min="13" max="13" width="8" style="74" bestFit="1" customWidth="1"/>
    <col min="14" max="26" width="9.109375" style="74" customWidth="1"/>
    <col min="27" max="16384" width="9.109375" style="74"/>
  </cols>
  <sheetData>
    <row r="1" spans="1:21" ht="17.399999999999999" x14ac:dyDescent="0.3">
      <c r="A1" s="89" t="s">
        <v>50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98"/>
      <c r="O1" s="98"/>
    </row>
    <row r="2" spans="1:21" ht="7.5" customHeight="1" x14ac:dyDescent="0.3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</row>
    <row r="3" spans="1:21" ht="12" x14ac:dyDescent="0.25">
      <c r="A3" s="27"/>
      <c r="B3" s="401"/>
      <c r="C3" s="401"/>
      <c r="D3" s="401"/>
      <c r="E3" s="401"/>
      <c r="F3" s="401"/>
      <c r="G3" s="402"/>
      <c r="H3" s="403"/>
      <c r="I3" s="401"/>
      <c r="J3" s="401"/>
      <c r="K3" s="401"/>
      <c r="L3" s="401"/>
      <c r="M3" s="401"/>
      <c r="N3" s="9"/>
    </row>
    <row r="4" spans="1:21" ht="13.5" customHeight="1" x14ac:dyDescent="0.2">
      <c r="A4" s="27"/>
      <c r="B4" s="404"/>
      <c r="C4" s="405"/>
      <c r="D4" s="405"/>
      <c r="E4" s="405"/>
      <c r="F4" s="405"/>
      <c r="G4" s="406"/>
      <c r="H4" s="404"/>
      <c r="I4" s="405"/>
      <c r="J4" s="405"/>
      <c r="K4" s="405"/>
      <c r="L4" s="405"/>
      <c r="M4" s="405"/>
      <c r="N4" s="39"/>
    </row>
    <row r="5" spans="1:21" ht="12" x14ac:dyDescent="0.25">
      <c r="A5" s="15"/>
      <c r="B5" s="399"/>
      <c r="C5" s="407"/>
      <c r="D5" s="399"/>
      <c r="E5" s="407"/>
      <c r="F5" s="399"/>
      <c r="G5" s="407"/>
      <c r="H5" s="399"/>
      <c r="I5" s="407"/>
      <c r="J5" s="399"/>
      <c r="K5" s="407"/>
      <c r="L5" s="399"/>
      <c r="M5" s="400"/>
      <c r="N5" s="58"/>
    </row>
    <row r="6" spans="1:21" ht="12" x14ac:dyDescent="0.25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8"/>
    </row>
    <row r="7" spans="1:21" ht="12" x14ac:dyDescent="0.25">
      <c r="A7" s="412"/>
      <c r="B7" s="410"/>
      <c r="C7" s="411"/>
      <c r="D7" s="411"/>
      <c r="E7" s="411"/>
      <c r="F7" s="411"/>
      <c r="G7" s="414"/>
      <c r="H7" s="410"/>
      <c r="I7" s="411"/>
      <c r="J7" s="411"/>
      <c r="K7" s="411"/>
      <c r="L7" s="411"/>
      <c r="M7" s="411"/>
      <c r="N7" s="40"/>
    </row>
    <row r="8" spans="1:21" ht="12" x14ac:dyDescent="0.25">
      <c r="A8" s="413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1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 x14ac:dyDescent="0.2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 ht="12" x14ac:dyDescent="0.25">
      <c r="A18" s="49"/>
      <c r="B18" s="401"/>
      <c r="C18" s="401"/>
      <c r="D18" s="401"/>
      <c r="E18" s="401"/>
      <c r="F18" s="401"/>
      <c r="G18" s="402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 x14ac:dyDescent="0.2">
      <c r="A19" s="36"/>
      <c r="B19" s="415"/>
      <c r="C19" s="416"/>
      <c r="D19" s="416"/>
      <c r="E19" s="416"/>
      <c r="F19" s="416"/>
      <c r="G19" s="416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 ht="12" x14ac:dyDescent="0.25">
      <c r="A20" s="37"/>
      <c r="B20" s="400"/>
      <c r="C20" s="407"/>
      <c r="D20" s="400"/>
      <c r="E20" s="407"/>
      <c r="F20" s="400"/>
      <c r="G20" s="407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 ht="12" x14ac:dyDescent="0.25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 ht="12" x14ac:dyDescent="0.25">
      <c r="A22" s="408"/>
      <c r="B22" s="410"/>
      <c r="C22" s="411"/>
      <c r="D22" s="411"/>
      <c r="E22" s="411"/>
      <c r="F22" s="411"/>
      <c r="G22" s="411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 ht="12" x14ac:dyDescent="0.25">
      <c r="A23" s="409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 x14ac:dyDescent="0.2">
      <c r="H29" s="98"/>
      <c r="I29" s="98"/>
      <c r="J29" s="98"/>
      <c r="K29" s="98"/>
      <c r="L29" s="98"/>
      <c r="M29" s="98"/>
    </row>
    <row r="30" spans="1:20" x14ac:dyDescent="0.2">
      <c r="J30" s="103"/>
      <c r="K30" s="103"/>
      <c r="L30" s="103"/>
      <c r="M30" s="103"/>
    </row>
    <row r="31" spans="1:20" x14ac:dyDescent="0.2">
      <c r="H31" s="103"/>
      <c r="I31" s="105"/>
      <c r="J31" s="103"/>
      <c r="K31" s="93"/>
      <c r="L31" s="93"/>
      <c r="M31" s="93"/>
    </row>
    <row r="32" spans="1:20" ht="12.75" customHeight="1" x14ac:dyDescent="0.2">
      <c r="H32" s="103"/>
      <c r="I32" s="105"/>
      <c r="J32" s="103"/>
      <c r="K32" s="93"/>
      <c r="L32" s="93"/>
      <c r="M32" s="93"/>
    </row>
    <row r="33" spans="8:13" x14ac:dyDescent="0.2">
      <c r="H33" s="103"/>
      <c r="I33" s="105"/>
      <c r="J33" s="103"/>
      <c r="K33" s="93"/>
      <c r="L33" s="93"/>
      <c r="M33" s="93"/>
    </row>
    <row r="34" spans="8:13" ht="13.5" customHeight="1" x14ac:dyDescent="0.2">
      <c r="H34" s="103"/>
      <c r="I34" s="105"/>
      <c r="J34" s="103"/>
      <c r="K34" s="93"/>
      <c r="L34" s="93"/>
      <c r="M34" s="93"/>
    </row>
    <row r="35" spans="8:13" ht="12.7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25"/>
  <dimension ref="A1:X39"/>
  <sheetViews>
    <sheetView showGridLines="0" zoomScaleNormal="100" workbookViewId="0">
      <selection activeCell="B3" sqref="B3:M6"/>
    </sheetView>
  </sheetViews>
  <sheetFormatPr defaultColWidth="9.109375" defaultRowHeight="11.4" x14ac:dyDescent="0.2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bestFit="1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bestFit="1" customWidth="1"/>
    <col min="12" max="12" width="14.44140625" style="74" customWidth="1"/>
    <col min="13" max="13" width="8" style="74" bestFit="1" customWidth="1"/>
    <col min="14" max="26" width="9.109375" style="74" customWidth="1"/>
    <col min="27" max="16384" width="9.109375" style="74"/>
  </cols>
  <sheetData>
    <row r="1" spans="1:24" ht="17.399999999999999" x14ac:dyDescent="0.3">
      <c r="A1" s="89" t="s">
        <v>51</v>
      </c>
      <c r="M1" s="90" t="e">
        <f>Obsah!#REF!</f>
        <v>#REF!</v>
      </c>
    </row>
    <row r="2" spans="1:24" ht="7.5" customHeight="1" x14ac:dyDescent="0.2"/>
    <row r="3" spans="1:24" ht="12" x14ac:dyDescent="0.25">
      <c r="A3" s="27"/>
      <c r="B3" s="401"/>
      <c r="C3" s="401"/>
      <c r="D3" s="401"/>
      <c r="E3" s="401"/>
      <c r="F3" s="401"/>
      <c r="G3" s="402"/>
      <c r="H3" s="403"/>
      <c r="I3" s="401"/>
      <c r="J3" s="401"/>
      <c r="K3" s="401"/>
      <c r="L3" s="401"/>
      <c r="M3" s="401"/>
      <c r="N3" s="9"/>
    </row>
    <row r="4" spans="1:24" x14ac:dyDescent="0.2">
      <c r="A4" s="27"/>
      <c r="B4" s="404"/>
      <c r="C4" s="405"/>
      <c r="D4" s="405"/>
      <c r="E4" s="405"/>
      <c r="F4" s="405"/>
      <c r="G4" s="406"/>
      <c r="H4" s="404"/>
      <c r="I4" s="405"/>
      <c r="J4" s="405"/>
      <c r="K4" s="405"/>
      <c r="L4" s="405"/>
      <c r="M4" s="405"/>
      <c r="N4" s="39"/>
    </row>
    <row r="5" spans="1:24" ht="12" x14ac:dyDescent="0.25">
      <c r="A5" s="15"/>
      <c r="B5" s="399"/>
      <c r="C5" s="407"/>
      <c r="D5" s="399"/>
      <c r="E5" s="407"/>
      <c r="F5" s="399"/>
      <c r="G5" s="407"/>
      <c r="H5" s="399"/>
      <c r="I5" s="407"/>
      <c r="J5" s="399"/>
      <c r="K5" s="407"/>
      <c r="L5" s="399"/>
      <c r="M5" s="400"/>
      <c r="N5" s="58"/>
    </row>
    <row r="6" spans="1:24" ht="12" x14ac:dyDescent="0.25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 ht="12" x14ac:dyDescent="0.25">
      <c r="A7" s="412"/>
      <c r="B7" s="410"/>
      <c r="C7" s="411"/>
      <c r="D7" s="411"/>
      <c r="E7" s="411"/>
      <c r="F7" s="411"/>
      <c r="G7" s="414"/>
      <c r="H7" s="410"/>
      <c r="I7" s="411"/>
      <c r="J7" s="411"/>
      <c r="K7" s="411"/>
      <c r="L7" s="411"/>
      <c r="M7" s="411"/>
      <c r="N7" s="40"/>
    </row>
    <row r="8" spans="1:24" ht="12" x14ac:dyDescent="0.25">
      <c r="A8" s="413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 x14ac:dyDescent="0.2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 ht="12" x14ac:dyDescent="0.25">
      <c r="A18" s="28"/>
      <c r="B18" s="401"/>
      <c r="C18" s="401"/>
      <c r="D18" s="401"/>
      <c r="E18" s="401"/>
      <c r="F18" s="401"/>
      <c r="G18" s="402"/>
      <c r="H18" s="98"/>
      <c r="I18" s="98"/>
      <c r="J18" s="98"/>
      <c r="K18" s="98"/>
      <c r="L18" s="98"/>
      <c r="M18" s="98"/>
      <c r="N18" s="101"/>
      <c r="O18" s="98"/>
    </row>
    <row r="19" spans="1:15" x14ac:dyDescent="0.2">
      <c r="A19" s="36"/>
      <c r="B19" s="415"/>
      <c r="C19" s="416"/>
      <c r="D19" s="416"/>
      <c r="E19" s="416"/>
      <c r="F19" s="416"/>
      <c r="G19" s="416"/>
      <c r="H19" s="101"/>
      <c r="I19" s="102"/>
      <c r="J19" s="103"/>
      <c r="K19" s="50"/>
      <c r="L19" s="103"/>
      <c r="M19" s="104"/>
      <c r="N19" s="101"/>
      <c r="O19" s="98"/>
    </row>
    <row r="20" spans="1:15" ht="12" x14ac:dyDescent="0.25">
      <c r="A20" s="37"/>
      <c r="B20" s="400"/>
      <c r="C20" s="407"/>
      <c r="D20" s="400"/>
      <c r="E20" s="407"/>
      <c r="F20" s="400"/>
      <c r="G20" s="407"/>
      <c r="H20" s="101"/>
      <c r="I20" s="102"/>
      <c r="J20" s="103"/>
      <c r="K20" s="50"/>
      <c r="L20" s="103"/>
      <c r="M20" s="104"/>
      <c r="N20" s="101"/>
      <c r="O20" s="98"/>
    </row>
    <row r="21" spans="1:15" ht="12" x14ac:dyDescent="0.25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 ht="12" x14ac:dyDescent="0.25">
      <c r="A22" s="408"/>
      <c r="B22" s="410"/>
      <c r="C22" s="411"/>
      <c r="D22" s="411"/>
      <c r="E22" s="411"/>
      <c r="F22" s="411"/>
      <c r="G22" s="411"/>
      <c r="H22" s="101"/>
      <c r="I22" s="102"/>
      <c r="J22" s="103"/>
      <c r="K22" s="50"/>
      <c r="L22" s="103"/>
      <c r="M22" s="104"/>
      <c r="N22" s="101"/>
      <c r="O22" s="98"/>
    </row>
    <row r="23" spans="1:15" ht="12" x14ac:dyDescent="0.25">
      <c r="A23" s="409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 x14ac:dyDescent="0.2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 x14ac:dyDescent="0.2">
      <c r="J30" s="103"/>
      <c r="K30" s="103"/>
      <c r="L30" s="103"/>
      <c r="M30" s="103"/>
    </row>
    <row r="31" spans="1:15" x14ac:dyDescent="0.2">
      <c r="H31" s="103"/>
      <c r="I31" s="105"/>
      <c r="J31" s="103"/>
      <c r="K31" s="93"/>
      <c r="L31" s="93"/>
      <c r="M31" s="93"/>
    </row>
    <row r="32" spans="1:15" x14ac:dyDescent="0.2">
      <c r="H32" s="103"/>
      <c r="I32" s="105"/>
      <c r="J32" s="103"/>
      <c r="K32" s="93"/>
      <c r="L32" s="93"/>
      <c r="M32" s="93"/>
    </row>
    <row r="33" spans="8:13" ht="12.75" customHeight="1" x14ac:dyDescent="0.2">
      <c r="H33" s="103"/>
      <c r="I33" s="105"/>
      <c r="J33" s="103"/>
      <c r="K33" s="93"/>
      <c r="L33" s="93"/>
      <c r="M33" s="93"/>
    </row>
    <row r="34" spans="8:13" x14ac:dyDescent="0.2">
      <c r="H34" s="103"/>
      <c r="I34" s="105"/>
      <c r="J34" s="103"/>
      <c r="K34" s="93"/>
      <c r="L34" s="93"/>
      <c r="M34" s="93"/>
    </row>
    <row r="35" spans="8:13" ht="13.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26"/>
  <dimension ref="A1:U38"/>
  <sheetViews>
    <sheetView showGridLines="0" zoomScaleNormal="100" workbookViewId="0">
      <selection activeCell="B3" sqref="B3:M6"/>
    </sheetView>
  </sheetViews>
  <sheetFormatPr defaultColWidth="9.109375" defaultRowHeight="11.4" x14ac:dyDescent="0.2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bestFit="1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bestFit="1" customWidth="1"/>
    <col min="12" max="12" width="14.44140625" style="74" customWidth="1"/>
    <col min="13" max="13" width="8" style="74" bestFit="1" customWidth="1"/>
    <col min="14" max="26" width="9.109375" style="74" customWidth="1"/>
    <col min="27" max="16384" width="9.109375" style="74"/>
  </cols>
  <sheetData>
    <row r="1" spans="1:21" ht="17.399999999999999" x14ac:dyDescent="0.3">
      <c r="A1" s="89" t="s">
        <v>52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98"/>
      <c r="O1" s="98"/>
    </row>
    <row r="2" spans="1:21" ht="7.5" customHeight="1" x14ac:dyDescent="0.3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</row>
    <row r="3" spans="1:21" ht="12" x14ac:dyDescent="0.25">
      <c r="A3" s="27"/>
      <c r="B3" s="401"/>
      <c r="C3" s="401"/>
      <c r="D3" s="401"/>
      <c r="E3" s="401"/>
      <c r="F3" s="401"/>
      <c r="G3" s="402"/>
      <c r="H3" s="403"/>
      <c r="I3" s="401"/>
      <c r="J3" s="401"/>
      <c r="K3" s="401"/>
      <c r="L3" s="401"/>
      <c r="M3" s="401"/>
      <c r="N3" s="9"/>
    </row>
    <row r="4" spans="1:21" ht="13.5" customHeight="1" x14ac:dyDescent="0.2">
      <c r="A4" s="27"/>
      <c r="B4" s="404"/>
      <c r="C4" s="405"/>
      <c r="D4" s="405"/>
      <c r="E4" s="405"/>
      <c r="F4" s="405"/>
      <c r="G4" s="406"/>
      <c r="H4" s="404"/>
      <c r="I4" s="405"/>
      <c r="J4" s="405"/>
      <c r="K4" s="405"/>
      <c r="L4" s="405"/>
      <c r="M4" s="405"/>
      <c r="N4" s="39"/>
    </row>
    <row r="5" spans="1:21" ht="12" x14ac:dyDescent="0.25">
      <c r="A5" s="15"/>
      <c r="B5" s="399"/>
      <c r="C5" s="407"/>
      <c r="D5" s="399"/>
      <c r="E5" s="407"/>
      <c r="F5" s="399"/>
      <c r="G5" s="407"/>
      <c r="H5" s="399"/>
      <c r="I5" s="407"/>
      <c r="J5" s="399"/>
      <c r="K5" s="407"/>
      <c r="L5" s="399"/>
      <c r="M5" s="400"/>
      <c r="N5" s="58"/>
    </row>
    <row r="6" spans="1:21" ht="12" x14ac:dyDescent="0.25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8"/>
    </row>
    <row r="7" spans="1:21" ht="12" x14ac:dyDescent="0.25">
      <c r="A7" s="412"/>
      <c r="B7" s="410"/>
      <c r="C7" s="411"/>
      <c r="D7" s="411"/>
      <c r="E7" s="411"/>
      <c r="F7" s="411"/>
      <c r="G7" s="414"/>
      <c r="H7" s="410"/>
      <c r="I7" s="411"/>
      <c r="J7" s="411"/>
      <c r="K7" s="411"/>
      <c r="L7" s="411"/>
      <c r="M7" s="411"/>
      <c r="N7" s="40"/>
    </row>
    <row r="8" spans="1:21" ht="12" x14ac:dyDescent="0.25">
      <c r="A8" s="413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1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 x14ac:dyDescent="0.2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 ht="12" x14ac:dyDescent="0.25">
      <c r="A18" s="49"/>
      <c r="B18" s="401"/>
      <c r="C18" s="401"/>
      <c r="D18" s="401"/>
      <c r="E18" s="401"/>
      <c r="F18" s="401"/>
      <c r="G18" s="402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 x14ac:dyDescent="0.2">
      <c r="A19" s="36"/>
      <c r="B19" s="415"/>
      <c r="C19" s="416"/>
      <c r="D19" s="416"/>
      <c r="E19" s="416"/>
      <c r="F19" s="416"/>
      <c r="G19" s="416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 ht="12" x14ac:dyDescent="0.25">
      <c r="A20" s="37"/>
      <c r="B20" s="400"/>
      <c r="C20" s="407"/>
      <c r="D20" s="400"/>
      <c r="E20" s="407"/>
      <c r="F20" s="400"/>
      <c r="G20" s="407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 ht="12" x14ac:dyDescent="0.25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 ht="12" x14ac:dyDescent="0.25">
      <c r="A22" s="408"/>
      <c r="B22" s="410"/>
      <c r="C22" s="411"/>
      <c r="D22" s="411"/>
      <c r="E22" s="411"/>
      <c r="F22" s="411"/>
      <c r="G22" s="411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 ht="12" x14ac:dyDescent="0.25">
      <c r="A23" s="409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 x14ac:dyDescent="0.2">
      <c r="H29" s="98"/>
      <c r="I29" s="98"/>
      <c r="J29" s="98"/>
      <c r="K29" s="98"/>
      <c r="L29" s="98"/>
      <c r="M29" s="98"/>
    </row>
    <row r="30" spans="1:20" x14ac:dyDescent="0.2">
      <c r="J30" s="103"/>
      <c r="K30" s="103"/>
      <c r="L30" s="103"/>
      <c r="M30" s="103"/>
    </row>
    <row r="31" spans="1:20" x14ac:dyDescent="0.2">
      <c r="H31" s="103"/>
      <c r="I31" s="105"/>
      <c r="J31" s="103"/>
      <c r="K31" s="93"/>
      <c r="L31" s="93"/>
      <c r="M31" s="93"/>
    </row>
    <row r="32" spans="1:20" ht="12.75" customHeight="1" x14ac:dyDescent="0.2">
      <c r="H32" s="103"/>
      <c r="I32" s="105"/>
      <c r="J32" s="103"/>
      <c r="K32" s="93"/>
      <c r="L32" s="93"/>
      <c r="M32" s="93"/>
    </row>
    <row r="33" spans="8:13" x14ac:dyDescent="0.2">
      <c r="H33" s="103"/>
      <c r="I33" s="105"/>
      <c r="J33" s="103"/>
      <c r="K33" s="93"/>
      <c r="L33" s="93"/>
      <c r="M33" s="93"/>
    </row>
    <row r="34" spans="8:13" ht="13.5" customHeight="1" x14ac:dyDescent="0.2">
      <c r="H34" s="103"/>
      <c r="I34" s="105"/>
      <c r="J34" s="103"/>
      <c r="K34" s="93"/>
      <c r="L34" s="93"/>
      <c r="M34" s="93"/>
    </row>
    <row r="35" spans="8:13" ht="12.7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7"/>
  <dimension ref="A1:X39"/>
  <sheetViews>
    <sheetView showGridLines="0" zoomScaleNormal="100" workbookViewId="0">
      <selection activeCell="B3" sqref="B3:M6"/>
    </sheetView>
  </sheetViews>
  <sheetFormatPr defaultColWidth="9.109375" defaultRowHeight="11.4" x14ac:dyDescent="0.2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bestFit="1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bestFit="1" customWidth="1"/>
    <col min="12" max="12" width="14.44140625" style="74" customWidth="1"/>
    <col min="13" max="13" width="8" style="74" bestFit="1" customWidth="1"/>
    <col min="14" max="26" width="9.109375" style="74" customWidth="1"/>
    <col min="27" max="16384" width="9.109375" style="74"/>
  </cols>
  <sheetData>
    <row r="1" spans="1:24" ht="17.399999999999999" x14ac:dyDescent="0.3">
      <c r="A1" s="89" t="s">
        <v>53</v>
      </c>
      <c r="M1" s="90" t="e">
        <f>Obsah!#REF!</f>
        <v>#REF!</v>
      </c>
    </row>
    <row r="2" spans="1:24" ht="7.5" customHeight="1" x14ac:dyDescent="0.2"/>
    <row r="3" spans="1:24" ht="12" x14ac:dyDescent="0.25">
      <c r="A3" s="27"/>
      <c r="B3" s="401"/>
      <c r="C3" s="401"/>
      <c r="D3" s="401"/>
      <c r="E3" s="401"/>
      <c r="F3" s="401"/>
      <c r="G3" s="402"/>
      <c r="H3" s="403"/>
      <c r="I3" s="401"/>
      <c r="J3" s="401"/>
      <c r="K3" s="401"/>
      <c r="L3" s="401"/>
      <c r="M3" s="401"/>
      <c r="N3" s="9"/>
    </row>
    <row r="4" spans="1:24" x14ac:dyDescent="0.2">
      <c r="A4" s="27"/>
      <c r="B4" s="404"/>
      <c r="C4" s="405"/>
      <c r="D4" s="405"/>
      <c r="E4" s="405"/>
      <c r="F4" s="405"/>
      <c r="G4" s="406"/>
      <c r="H4" s="404"/>
      <c r="I4" s="405"/>
      <c r="J4" s="405"/>
      <c r="K4" s="405"/>
      <c r="L4" s="405"/>
      <c r="M4" s="405"/>
      <c r="N4" s="39"/>
    </row>
    <row r="5" spans="1:24" ht="12" x14ac:dyDescent="0.25">
      <c r="A5" s="15"/>
      <c r="B5" s="399"/>
      <c r="C5" s="407"/>
      <c r="D5" s="399"/>
      <c r="E5" s="407"/>
      <c r="F5" s="399"/>
      <c r="G5" s="407"/>
      <c r="H5" s="399"/>
      <c r="I5" s="407"/>
      <c r="J5" s="399"/>
      <c r="K5" s="407"/>
      <c r="L5" s="399"/>
      <c r="M5" s="400"/>
      <c r="N5" s="58"/>
    </row>
    <row r="6" spans="1:24" ht="12" x14ac:dyDescent="0.25">
      <c r="A6" s="47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 ht="12" x14ac:dyDescent="0.25">
      <c r="A7" s="412"/>
      <c r="B7" s="410"/>
      <c r="C7" s="411"/>
      <c r="D7" s="411"/>
      <c r="E7" s="411"/>
      <c r="F7" s="411"/>
      <c r="G7" s="414"/>
      <c r="H7" s="410"/>
      <c r="I7" s="411"/>
      <c r="J7" s="411"/>
      <c r="K7" s="411"/>
      <c r="L7" s="411"/>
      <c r="M7" s="411"/>
      <c r="N7" s="40"/>
    </row>
    <row r="8" spans="1:24" ht="12" x14ac:dyDescent="0.25">
      <c r="A8" s="413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 x14ac:dyDescent="0.2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 ht="12" x14ac:dyDescent="0.25">
      <c r="A18" s="28"/>
      <c r="B18" s="401"/>
      <c r="C18" s="401"/>
      <c r="D18" s="401"/>
      <c r="E18" s="401"/>
      <c r="F18" s="401"/>
      <c r="G18" s="402"/>
      <c r="H18" s="98"/>
      <c r="I18" s="98"/>
      <c r="J18" s="98"/>
      <c r="K18" s="98"/>
      <c r="L18" s="98"/>
      <c r="M18" s="98"/>
      <c r="N18" s="101"/>
      <c r="O18" s="98"/>
    </row>
    <row r="19" spans="1:15" x14ac:dyDescent="0.2">
      <c r="A19" s="36"/>
      <c r="B19" s="415"/>
      <c r="C19" s="416"/>
      <c r="D19" s="416"/>
      <c r="E19" s="416"/>
      <c r="F19" s="416"/>
      <c r="G19" s="416"/>
      <c r="H19" s="101"/>
      <c r="I19" s="102"/>
      <c r="J19" s="103"/>
      <c r="K19" s="50"/>
      <c r="L19" s="103"/>
      <c r="M19" s="104"/>
      <c r="N19" s="101"/>
      <c r="O19" s="98"/>
    </row>
    <row r="20" spans="1:15" ht="12" x14ac:dyDescent="0.25">
      <c r="A20" s="37"/>
      <c r="B20" s="400"/>
      <c r="C20" s="407"/>
      <c r="D20" s="400"/>
      <c r="E20" s="407"/>
      <c r="F20" s="400"/>
      <c r="G20" s="407"/>
      <c r="H20" s="101"/>
      <c r="I20" s="102"/>
      <c r="J20" s="103"/>
      <c r="K20" s="50"/>
      <c r="L20" s="103"/>
      <c r="M20" s="104"/>
      <c r="N20" s="101"/>
      <c r="O20" s="98"/>
    </row>
    <row r="21" spans="1:15" ht="12" x14ac:dyDescent="0.25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 ht="12" x14ac:dyDescent="0.25">
      <c r="A22" s="408"/>
      <c r="B22" s="410"/>
      <c r="C22" s="411"/>
      <c r="D22" s="411"/>
      <c r="E22" s="411"/>
      <c r="F22" s="411"/>
      <c r="G22" s="411"/>
      <c r="H22" s="101"/>
      <c r="I22" s="102"/>
      <c r="J22" s="103"/>
      <c r="K22" s="50"/>
      <c r="L22" s="103"/>
      <c r="M22" s="104"/>
      <c r="N22" s="101"/>
      <c r="O22" s="98"/>
    </row>
    <row r="23" spans="1:15" ht="12" x14ac:dyDescent="0.25">
      <c r="A23" s="409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 x14ac:dyDescent="0.2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 x14ac:dyDescent="0.2">
      <c r="J30" s="103"/>
      <c r="K30" s="103"/>
      <c r="L30" s="103"/>
      <c r="M30" s="103"/>
    </row>
    <row r="31" spans="1:15" x14ac:dyDescent="0.2">
      <c r="H31" s="103"/>
      <c r="I31" s="105"/>
      <c r="J31" s="103"/>
      <c r="K31" s="93"/>
      <c r="L31" s="93"/>
      <c r="M31" s="93"/>
    </row>
    <row r="32" spans="1:15" x14ac:dyDescent="0.2">
      <c r="H32" s="103"/>
      <c r="I32" s="105"/>
      <c r="J32" s="103"/>
      <c r="K32" s="93"/>
      <c r="L32" s="93"/>
      <c r="M32" s="93"/>
    </row>
    <row r="33" spans="8:13" ht="12.75" customHeight="1" x14ac:dyDescent="0.2">
      <c r="H33" s="103"/>
      <c r="I33" s="105"/>
      <c r="J33" s="103"/>
      <c r="K33" s="93"/>
      <c r="L33" s="93"/>
      <c r="M33" s="93"/>
    </row>
    <row r="34" spans="8:13" x14ac:dyDescent="0.2">
      <c r="H34" s="103"/>
      <c r="I34" s="105"/>
      <c r="J34" s="103"/>
      <c r="K34" s="93"/>
      <c r="L34" s="93"/>
      <c r="M34" s="93"/>
    </row>
    <row r="35" spans="8:13" ht="13.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8"/>
  <dimension ref="A1:U38"/>
  <sheetViews>
    <sheetView showGridLines="0" zoomScaleNormal="100" workbookViewId="0">
      <selection activeCell="B3" sqref="B3:M6"/>
    </sheetView>
  </sheetViews>
  <sheetFormatPr defaultColWidth="9.109375" defaultRowHeight="11.4" x14ac:dyDescent="0.2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bestFit="1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bestFit="1" customWidth="1"/>
    <col min="12" max="12" width="14.44140625" style="74" customWidth="1"/>
    <col min="13" max="13" width="8" style="74" bestFit="1" customWidth="1"/>
    <col min="14" max="26" width="9.109375" style="74" customWidth="1"/>
    <col min="27" max="16384" width="9.109375" style="74"/>
  </cols>
  <sheetData>
    <row r="1" spans="1:21" ht="17.399999999999999" x14ac:dyDescent="0.3">
      <c r="A1" s="89" t="s">
        <v>54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98"/>
      <c r="O1" s="98"/>
    </row>
    <row r="2" spans="1:21" ht="7.5" customHeight="1" x14ac:dyDescent="0.3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</row>
    <row r="3" spans="1:21" ht="12" x14ac:dyDescent="0.25">
      <c r="A3" s="27"/>
      <c r="B3" s="401"/>
      <c r="C3" s="401"/>
      <c r="D3" s="401"/>
      <c r="E3" s="401"/>
      <c r="F3" s="401"/>
      <c r="G3" s="402"/>
      <c r="H3" s="403"/>
      <c r="I3" s="401"/>
      <c r="J3" s="401"/>
      <c r="K3" s="401"/>
      <c r="L3" s="401"/>
      <c r="M3" s="401"/>
      <c r="N3" s="9"/>
    </row>
    <row r="4" spans="1:21" ht="13.5" customHeight="1" x14ac:dyDescent="0.2">
      <c r="A4" s="27"/>
      <c r="B4" s="404"/>
      <c r="C4" s="405"/>
      <c r="D4" s="405"/>
      <c r="E4" s="405"/>
      <c r="F4" s="405"/>
      <c r="G4" s="406"/>
      <c r="H4" s="404"/>
      <c r="I4" s="405"/>
      <c r="J4" s="405"/>
      <c r="K4" s="405"/>
      <c r="L4" s="405"/>
      <c r="M4" s="405"/>
      <c r="N4" s="39"/>
    </row>
    <row r="5" spans="1:21" ht="12" x14ac:dyDescent="0.25">
      <c r="A5" s="15"/>
      <c r="B5" s="399"/>
      <c r="C5" s="407"/>
      <c r="D5" s="399"/>
      <c r="E5" s="407"/>
      <c r="F5" s="399"/>
      <c r="G5" s="407"/>
      <c r="H5" s="399"/>
      <c r="I5" s="407"/>
      <c r="J5" s="399"/>
      <c r="K5" s="407"/>
      <c r="L5" s="399"/>
      <c r="M5" s="400"/>
      <c r="N5" s="58"/>
    </row>
    <row r="6" spans="1:21" ht="12" x14ac:dyDescent="0.25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8"/>
    </row>
    <row r="7" spans="1:21" ht="12" x14ac:dyDescent="0.25">
      <c r="A7" s="412"/>
      <c r="B7" s="410"/>
      <c r="C7" s="411"/>
      <c r="D7" s="411"/>
      <c r="E7" s="411"/>
      <c r="F7" s="411"/>
      <c r="G7" s="414"/>
      <c r="H7" s="410"/>
      <c r="I7" s="411"/>
      <c r="J7" s="411"/>
      <c r="K7" s="411"/>
      <c r="L7" s="411"/>
      <c r="M7" s="411"/>
      <c r="N7" s="40"/>
    </row>
    <row r="8" spans="1:21" ht="12" x14ac:dyDescent="0.25">
      <c r="A8" s="413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1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 x14ac:dyDescent="0.2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 ht="12" x14ac:dyDescent="0.25">
      <c r="A18" s="49"/>
      <c r="B18" s="401"/>
      <c r="C18" s="401"/>
      <c r="D18" s="401"/>
      <c r="E18" s="401"/>
      <c r="F18" s="401"/>
      <c r="G18" s="402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 x14ac:dyDescent="0.2">
      <c r="A19" s="36"/>
      <c r="B19" s="415"/>
      <c r="C19" s="416"/>
      <c r="D19" s="416"/>
      <c r="E19" s="416"/>
      <c r="F19" s="416"/>
      <c r="G19" s="416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 ht="12" x14ac:dyDescent="0.25">
      <c r="A20" s="37"/>
      <c r="B20" s="400"/>
      <c r="C20" s="407"/>
      <c r="D20" s="400"/>
      <c r="E20" s="407"/>
      <c r="F20" s="400"/>
      <c r="G20" s="407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 ht="12" x14ac:dyDescent="0.25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 ht="12" x14ac:dyDescent="0.25">
      <c r="A22" s="408"/>
      <c r="B22" s="410"/>
      <c r="C22" s="411"/>
      <c r="D22" s="411"/>
      <c r="E22" s="411"/>
      <c r="F22" s="411"/>
      <c r="G22" s="411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 ht="12" x14ac:dyDescent="0.25">
      <c r="A23" s="409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 x14ac:dyDescent="0.2">
      <c r="H29" s="98"/>
      <c r="I29" s="98"/>
      <c r="J29" s="98"/>
      <c r="K29" s="98"/>
      <c r="L29" s="98"/>
      <c r="M29" s="98"/>
    </row>
    <row r="30" spans="1:20" x14ac:dyDescent="0.2">
      <c r="J30" s="103"/>
      <c r="K30" s="103"/>
      <c r="L30" s="103"/>
      <c r="M30" s="103"/>
    </row>
    <row r="31" spans="1:20" x14ac:dyDescent="0.2">
      <c r="H31" s="103"/>
      <c r="I31" s="105"/>
      <c r="J31" s="103"/>
      <c r="K31" s="93"/>
      <c r="L31" s="93"/>
      <c r="M31" s="93"/>
    </row>
    <row r="32" spans="1:20" ht="12.75" customHeight="1" x14ac:dyDescent="0.2">
      <c r="H32" s="103"/>
      <c r="I32" s="105"/>
      <c r="J32" s="103"/>
      <c r="K32" s="93"/>
      <c r="L32" s="93"/>
      <c r="M32" s="93"/>
    </row>
    <row r="33" spans="8:13" x14ac:dyDescent="0.2">
      <c r="H33" s="103"/>
      <c r="I33" s="105"/>
      <c r="J33" s="103"/>
      <c r="K33" s="93"/>
      <c r="L33" s="93"/>
      <c r="M33" s="93"/>
    </row>
    <row r="34" spans="8:13" ht="13.5" customHeight="1" x14ac:dyDescent="0.2">
      <c r="H34" s="103"/>
      <c r="I34" s="105"/>
      <c r="J34" s="103"/>
      <c r="K34" s="93"/>
      <c r="L34" s="93"/>
      <c r="M34" s="93"/>
    </row>
    <row r="35" spans="8:13" ht="12.7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9"/>
  <dimension ref="A1:X39"/>
  <sheetViews>
    <sheetView showGridLines="0" zoomScaleNormal="100" workbookViewId="0">
      <selection activeCell="B3" sqref="B3:M6"/>
    </sheetView>
  </sheetViews>
  <sheetFormatPr defaultColWidth="9.109375" defaultRowHeight="11.4" x14ac:dyDescent="0.2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bestFit="1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bestFit="1" customWidth="1"/>
    <col min="12" max="12" width="14.44140625" style="74" customWidth="1"/>
    <col min="13" max="13" width="8" style="74" bestFit="1" customWidth="1"/>
    <col min="14" max="26" width="9.109375" style="74" customWidth="1"/>
    <col min="27" max="16384" width="9.109375" style="74"/>
  </cols>
  <sheetData>
    <row r="1" spans="1:24" ht="17.399999999999999" x14ac:dyDescent="0.3">
      <c r="A1" s="89" t="s">
        <v>55</v>
      </c>
      <c r="M1" s="90" t="e">
        <f>Obsah!#REF!</f>
        <v>#REF!</v>
      </c>
    </row>
    <row r="2" spans="1:24" ht="7.5" customHeight="1" x14ac:dyDescent="0.2"/>
    <row r="3" spans="1:24" ht="12" x14ac:dyDescent="0.25">
      <c r="A3" s="27"/>
      <c r="B3" s="401"/>
      <c r="C3" s="401"/>
      <c r="D3" s="401"/>
      <c r="E3" s="401"/>
      <c r="F3" s="401"/>
      <c r="G3" s="402"/>
      <c r="H3" s="403"/>
      <c r="I3" s="401"/>
      <c r="J3" s="401"/>
      <c r="K3" s="401"/>
      <c r="L3" s="401"/>
      <c r="M3" s="401"/>
      <c r="N3" s="9"/>
    </row>
    <row r="4" spans="1:24" x14ac:dyDescent="0.2">
      <c r="A4" s="27"/>
      <c r="B4" s="404"/>
      <c r="C4" s="405"/>
      <c r="D4" s="405"/>
      <c r="E4" s="405"/>
      <c r="F4" s="405"/>
      <c r="G4" s="406"/>
      <c r="H4" s="404"/>
      <c r="I4" s="405"/>
      <c r="J4" s="405"/>
      <c r="K4" s="405"/>
      <c r="L4" s="405"/>
      <c r="M4" s="405"/>
      <c r="N4" s="39"/>
    </row>
    <row r="5" spans="1:24" ht="12" x14ac:dyDescent="0.25">
      <c r="A5" s="15"/>
      <c r="B5" s="399"/>
      <c r="C5" s="407"/>
      <c r="D5" s="399"/>
      <c r="E5" s="407"/>
      <c r="F5" s="399"/>
      <c r="G5" s="407"/>
      <c r="H5" s="399"/>
      <c r="I5" s="407"/>
      <c r="J5" s="399"/>
      <c r="K5" s="407"/>
      <c r="L5" s="399"/>
      <c r="M5" s="400"/>
      <c r="N5" s="58"/>
    </row>
    <row r="6" spans="1:24" ht="12" x14ac:dyDescent="0.25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 ht="12" x14ac:dyDescent="0.25">
      <c r="A7" s="412"/>
      <c r="B7" s="410"/>
      <c r="C7" s="411"/>
      <c r="D7" s="411"/>
      <c r="E7" s="411"/>
      <c r="F7" s="411"/>
      <c r="G7" s="414"/>
      <c r="H7" s="410"/>
      <c r="I7" s="411"/>
      <c r="J7" s="411"/>
      <c r="K7" s="411"/>
      <c r="L7" s="411"/>
      <c r="M7" s="411"/>
      <c r="N7" s="40"/>
    </row>
    <row r="8" spans="1:24" ht="12" x14ac:dyDescent="0.25">
      <c r="A8" s="413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 x14ac:dyDescent="0.2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 ht="12" x14ac:dyDescent="0.25">
      <c r="A18" s="28"/>
      <c r="B18" s="401"/>
      <c r="C18" s="401"/>
      <c r="D18" s="401"/>
      <c r="E18" s="401"/>
      <c r="F18" s="401"/>
      <c r="G18" s="402"/>
      <c r="H18" s="98"/>
      <c r="I18" s="98"/>
      <c r="J18" s="98"/>
      <c r="K18" s="98"/>
      <c r="L18" s="98"/>
      <c r="M18" s="98"/>
      <c r="N18" s="101"/>
      <c r="O18" s="98"/>
    </row>
    <row r="19" spans="1:15" x14ac:dyDescent="0.2">
      <c r="A19" s="36"/>
      <c r="B19" s="415"/>
      <c r="C19" s="416"/>
      <c r="D19" s="416"/>
      <c r="E19" s="416"/>
      <c r="F19" s="416"/>
      <c r="G19" s="416"/>
      <c r="H19" s="101"/>
      <c r="I19" s="102"/>
      <c r="J19" s="103"/>
      <c r="K19" s="50"/>
      <c r="L19" s="103"/>
      <c r="M19" s="104"/>
      <c r="N19" s="101"/>
      <c r="O19" s="98"/>
    </row>
    <row r="20" spans="1:15" ht="12" x14ac:dyDescent="0.25">
      <c r="A20" s="37"/>
      <c r="B20" s="400"/>
      <c r="C20" s="407"/>
      <c r="D20" s="400"/>
      <c r="E20" s="407"/>
      <c r="F20" s="400"/>
      <c r="G20" s="407"/>
      <c r="H20" s="101"/>
      <c r="I20" s="102"/>
      <c r="J20" s="103"/>
      <c r="K20" s="50"/>
      <c r="L20" s="103"/>
      <c r="M20" s="104"/>
      <c r="N20" s="101"/>
      <c r="O20" s="98"/>
    </row>
    <row r="21" spans="1:15" ht="12" x14ac:dyDescent="0.25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 ht="12" x14ac:dyDescent="0.25">
      <c r="A22" s="408"/>
      <c r="B22" s="410"/>
      <c r="C22" s="411"/>
      <c r="D22" s="411"/>
      <c r="E22" s="411"/>
      <c r="F22" s="411"/>
      <c r="G22" s="411"/>
      <c r="H22" s="101"/>
      <c r="I22" s="102"/>
      <c r="J22" s="103"/>
      <c r="K22" s="50"/>
      <c r="L22" s="103"/>
      <c r="M22" s="104"/>
      <c r="N22" s="101"/>
      <c r="O22" s="98"/>
    </row>
    <row r="23" spans="1:15" ht="12" x14ac:dyDescent="0.25">
      <c r="A23" s="409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 x14ac:dyDescent="0.2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 x14ac:dyDescent="0.2">
      <c r="J30" s="103"/>
      <c r="K30" s="103"/>
      <c r="L30" s="103"/>
      <c r="M30" s="103"/>
    </row>
    <row r="31" spans="1:15" x14ac:dyDescent="0.2">
      <c r="H31" s="103"/>
      <c r="I31" s="105"/>
      <c r="J31" s="103"/>
      <c r="K31" s="93"/>
      <c r="L31" s="93"/>
      <c r="M31" s="93"/>
    </row>
    <row r="32" spans="1:15" x14ac:dyDescent="0.2">
      <c r="H32" s="103"/>
      <c r="I32" s="105"/>
      <c r="J32" s="103"/>
      <c r="K32" s="93"/>
      <c r="L32" s="93"/>
      <c r="M32" s="93"/>
    </row>
    <row r="33" spans="8:13" ht="12.75" customHeight="1" x14ac:dyDescent="0.2">
      <c r="H33" s="103"/>
      <c r="I33" s="105"/>
      <c r="J33" s="103"/>
      <c r="K33" s="93"/>
      <c r="L33" s="93"/>
      <c r="M33" s="93"/>
    </row>
    <row r="34" spans="8:13" x14ac:dyDescent="0.2">
      <c r="H34" s="103"/>
      <c r="I34" s="105"/>
      <c r="J34" s="103"/>
      <c r="K34" s="93"/>
      <c r="L34" s="93"/>
      <c r="M34" s="93"/>
    </row>
    <row r="35" spans="8:13" ht="13.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30"/>
  <dimension ref="A1:U38"/>
  <sheetViews>
    <sheetView showGridLines="0" zoomScaleNormal="100" workbookViewId="0">
      <selection activeCell="B3" sqref="B3:M6"/>
    </sheetView>
  </sheetViews>
  <sheetFormatPr defaultColWidth="9.109375" defaultRowHeight="11.4" x14ac:dyDescent="0.2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bestFit="1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bestFit="1" customWidth="1"/>
    <col min="12" max="12" width="14.44140625" style="74" customWidth="1"/>
    <col min="13" max="13" width="8" style="74" bestFit="1" customWidth="1"/>
    <col min="14" max="26" width="9.109375" style="74" customWidth="1"/>
    <col min="27" max="16384" width="9.109375" style="74"/>
  </cols>
  <sheetData>
    <row r="1" spans="1:21" ht="17.399999999999999" x14ac:dyDescent="0.3">
      <c r="A1" s="89" t="s">
        <v>56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98"/>
      <c r="O1" s="98"/>
    </row>
    <row r="2" spans="1:21" ht="7.5" customHeight="1" x14ac:dyDescent="0.3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</row>
    <row r="3" spans="1:21" ht="12" x14ac:dyDescent="0.25">
      <c r="A3" s="27"/>
      <c r="B3" s="401"/>
      <c r="C3" s="401"/>
      <c r="D3" s="401"/>
      <c r="E3" s="401"/>
      <c r="F3" s="401"/>
      <c r="G3" s="402"/>
      <c r="H3" s="403"/>
      <c r="I3" s="401"/>
      <c r="J3" s="401"/>
      <c r="K3" s="401"/>
      <c r="L3" s="401"/>
      <c r="M3" s="401"/>
      <c r="N3" s="9"/>
    </row>
    <row r="4" spans="1:21" ht="13.5" customHeight="1" x14ac:dyDescent="0.2">
      <c r="A4" s="27"/>
      <c r="B4" s="404"/>
      <c r="C4" s="405"/>
      <c r="D4" s="405"/>
      <c r="E4" s="405"/>
      <c r="F4" s="405"/>
      <c r="G4" s="406"/>
      <c r="H4" s="404"/>
      <c r="I4" s="405"/>
      <c r="J4" s="405"/>
      <c r="K4" s="405"/>
      <c r="L4" s="405"/>
      <c r="M4" s="405"/>
      <c r="N4" s="39"/>
    </row>
    <row r="5" spans="1:21" ht="12" x14ac:dyDescent="0.25">
      <c r="A5" s="15"/>
      <c r="B5" s="399"/>
      <c r="C5" s="407"/>
      <c r="D5" s="399"/>
      <c r="E5" s="407"/>
      <c r="F5" s="399"/>
      <c r="G5" s="407"/>
      <c r="H5" s="399"/>
      <c r="I5" s="407"/>
      <c r="J5" s="399"/>
      <c r="K5" s="407"/>
      <c r="L5" s="399"/>
      <c r="M5" s="400"/>
      <c r="N5" s="58"/>
    </row>
    <row r="6" spans="1:21" ht="12" x14ac:dyDescent="0.25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8"/>
    </row>
    <row r="7" spans="1:21" ht="12" x14ac:dyDescent="0.25">
      <c r="A7" s="412"/>
      <c r="B7" s="410"/>
      <c r="C7" s="411"/>
      <c r="D7" s="411"/>
      <c r="E7" s="411"/>
      <c r="F7" s="411"/>
      <c r="G7" s="414"/>
      <c r="H7" s="410"/>
      <c r="I7" s="411"/>
      <c r="J7" s="411"/>
      <c r="K7" s="411"/>
      <c r="L7" s="411"/>
      <c r="M7" s="411"/>
      <c r="N7" s="40"/>
    </row>
    <row r="8" spans="1:21" ht="12" x14ac:dyDescent="0.25">
      <c r="A8" s="413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1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 x14ac:dyDescent="0.2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 ht="12" x14ac:dyDescent="0.25">
      <c r="A18" s="49"/>
      <c r="B18" s="401"/>
      <c r="C18" s="401"/>
      <c r="D18" s="401"/>
      <c r="E18" s="401"/>
      <c r="F18" s="401"/>
      <c r="G18" s="402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 x14ac:dyDescent="0.2">
      <c r="A19" s="36"/>
      <c r="B19" s="415"/>
      <c r="C19" s="416"/>
      <c r="D19" s="416"/>
      <c r="E19" s="416"/>
      <c r="F19" s="416"/>
      <c r="G19" s="416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 ht="12" x14ac:dyDescent="0.25">
      <c r="A20" s="37"/>
      <c r="B20" s="400"/>
      <c r="C20" s="407"/>
      <c r="D20" s="400"/>
      <c r="E20" s="407"/>
      <c r="F20" s="400"/>
      <c r="G20" s="407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 ht="12" x14ac:dyDescent="0.25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 ht="12" x14ac:dyDescent="0.25">
      <c r="A22" s="408"/>
      <c r="B22" s="410"/>
      <c r="C22" s="411"/>
      <c r="D22" s="411"/>
      <c r="E22" s="411"/>
      <c r="F22" s="411"/>
      <c r="G22" s="411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 ht="12" x14ac:dyDescent="0.25">
      <c r="A23" s="409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 x14ac:dyDescent="0.2">
      <c r="H29" s="98"/>
      <c r="I29" s="98"/>
      <c r="J29" s="98"/>
      <c r="K29" s="98"/>
      <c r="L29" s="98"/>
      <c r="M29" s="98"/>
    </row>
    <row r="30" spans="1:20" x14ac:dyDescent="0.2">
      <c r="J30" s="103"/>
      <c r="K30" s="103"/>
      <c r="L30" s="103"/>
      <c r="M30" s="103"/>
    </row>
    <row r="31" spans="1:20" x14ac:dyDescent="0.2">
      <c r="H31" s="103"/>
      <c r="I31" s="105"/>
      <c r="J31" s="103"/>
      <c r="K31" s="93"/>
      <c r="L31" s="93"/>
      <c r="M31" s="93"/>
    </row>
    <row r="32" spans="1:20" ht="12.75" customHeight="1" x14ac:dyDescent="0.2">
      <c r="H32" s="103"/>
      <c r="I32" s="105"/>
      <c r="J32" s="103"/>
      <c r="K32" s="93"/>
      <c r="L32" s="93"/>
      <c r="M32" s="93"/>
    </row>
    <row r="33" spans="8:13" x14ac:dyDescent="0.2">
      <c r="H33" s="103"/>
      <c r="I33" s="105"/>
      <c r="J33" s="103"/>
      <c r="K33" s="93"/>
      <c r="L33" s="93"/>
      <c r="M33" s="93"/>
    </row>
    <row r="34" spans="8:13" ht="13.5" customHeight="1" x14ac:dyDescent="0.2">
      <c r="H34" s="103"/>
      <c r="I34" s="105"/>
      <c r="J34" s="103"/>
      <c r="K34" s="93"/>
      <c r="L34" s="93"/>
      <c r="M34" s="93"/>
    </row>
    <row r="35" spans="8:13" ht="12.7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8">
    <tabColor rgb="FF92D050"/>
  </sheetPr>
  <dimension ref="A1:I63"/>
  <sheetViews>
    <sheetView showGridLines="0" zoomScaleNormal="100" zoomScaleSheetLayoutView="100" zoomScalePageLayoutView="70" workbookViewId="0">
      <selection activeCell="A3" sqref="A3:I63"/>
    </sheetView>
  </sheetViews>
  <sheetFormatPr defaultColWidth="9.109375" defaultRowHeight="13.2" x14ac:dyDescent="0.25"/>
  <cols>
    <col min="1" max="8" width="11" style="148" customWidth="1"/>
    <col min="9" max="9" width="11.44140625" style="148" customWidth="1"/>
    <col min="10" max="16384" width="9.109375" style="148"/>
  </cols>
  <sheetData>
    <row r="1" spans="1:9" ht="21" x14ac:dyDescent="0.25">
      <c r="A1" s="172" t="s">
        <v>199</v>
      </c>
      <c r="I1" s="149"/>
    </row>
    <row r="2" spans="1:9" s="151" customFormat="1" ht="6" customHeight="1" x14ac:dyDescent="0.25">
      <c r="A2" s="150"/>
    </row>
    <row r="3" spans="1:9" ht="12.75" customHeight="1" x14ac:dyDescent="0.25">
      <c r="A3" s="371" t="s">
        <v>331</v>
      </c>
      <c r="B3" s="371"/>
      <c r="C3" s="371"/>
      <c r="D3" s="371"/>
      <c r="E3" s="371"/>
      <c r="F3" s="371"/>
      <c r="G3" s="371"/>
      <c r="H3" s="371"/>
      <c r="I3" s="371"/>
    </row>
    <row r="4" spans="1:9" ht="12.75" customHeight="1" x14ac:dyDescent="0.25">
      <c r="A4" s="371"/>
      <c r="B4" s="371"/>
      <c r="C4" s="371"/>
      <c r="D4" s="371"/>
      <c r="E4" s="371"/>
      <c r="F4" s="371"/>
      <c r="G4" s="371"/>
      <c r="H4" s="371"/>
      <c r="I4" s="371"/>
    </row>
    <row r="5" spans="1:9" ht="12.75" customHeight="1" x14ac:dyDescent="0.25">
      <c r="A5" s="371"/>
      <c r="B5" s="371"/>
      <c r="C5" s="371"/>
      <c r="D5" s="371"/>
      <c r="E5" s="371"/>
      <c r="F5" s="371"/>
      <c r="G5" s="371"/>
      <c r="H5" s="371"/>
      <c r="I5" s="371"/>
    </row>
    <row r="6" spans="1:9" ht="12.75" customHeight="1" x14ac:dyDescent="0.25">
      <c r="A6" s="371"/>
      <c r="B6" s="371"/>
      <c r="C6" s="371"/>
      <c r="D6" s="371"/>
      <c r="E6" s="371"/>
      <c r="F6" s="371"/>
      <c r="G6" s="371"/>
      <c r="H6" s="371"/>
      <c r="I6" s="371"/>
    </row>
    <row r="7" spans="1:9" ht="12.75" customHeight="1" x14ac:dyDescent="0.25">
      <c r="A7" s="371"/>
      <c r="B7" s="371"/>
      <c r="C7" s="371"/>
      <c r="D7" s="371"/>
      <c r="E7" s="371"/>
      <c r="F7" s="371"/>
      <c r="G7" s="371"/>
      <c r="H7" s="371"/>
      <c r="I7" s="371"/>
    </row>
    <row r="8" spans="1:9" ht="12.75" customHeight="1" x14ac:dyDescent="0.25">
      <c r="A8" s="371"/>
      <c r="B8" s="371"/>
      <c r="C8" s="371"/>
      <c r="D8" s="371"/>
      <c r="E8" s="371"/>
      <c r="F8" s="371"/>
      <c r="G8" s="371"/>
      <c r="H8" s="371"/>
      <c r="I8" s="371"/>
    </row>
    <row r="9" spans="1:9" ht="12.75" customHeight="1" x14ac:dyDescent="0.25">
      <c r="A9" s="371"/>
      <c r="B9" s="371"/>
      <c r="C9" s="371"/>
      <c r="D9" s="371"/>
      <c r="E9" s="371"/>
      <c r="F9" s="371"/>
      <c r="G9" s="371"/>
      <c r="H9" s="371"/>
      <c r="I9" s="371"/>
    </row>
    <row r="10" spans="1:9" ht="12.75" customHeight="1" x14ac:dyDescent="0.25">
      <c r="A10" s="371"/>
      <c r="B10" s="371"/>
      <c r="C10" s="371"/>
      <c r="D10" s="371"/>
      <c r="E10" s="371"/>
      <c r="F10" s="371"/>
      <c r="G10" s="371"/>
      <c r="H10" s="371"/>
      <c r="I10" s="371"/>
    </row>
    <row r="11" spans="1:9" ht="12.75" customHeight="1" x14ac:dyDescent="0.25">
      <c r="A11" s="371"/>
      <c r="B11" s="371"/>
      <c r="C11" s="371"/>
      <c r="D11" s="371"/>
      <c r="E11" s="371"/>
      <c r="F11" s="371"/>
      <c r="G11" s="371"/>
      <c r="H11" s="371"/>
      <c r="I11" s="371"/>
    </row>
    <row r="12" spans="1:9" ht="12.75" customHeight="1" x14ac:dyDescent="0.25">
      <c r="A12" s="371"/>
      <c r="B12" s="371"/>
      <c r="C12" s="371"/>
      <c r="D12" s="371"/>
      <c r="E12" s="371"/>
      <c r="F12" s="371"/>
      <c r="G12" s="371"/>
      <c r="H12" s="371"/>
      <c r="I12" s="371"/>
    </row>
    <row r="13" spans="1:9" ht="12.75" customHeight="1" x14ac:dyDescent="0.25">
      <c r="A13" s="371"/>
      <c r="B13" s="371"/>
      <c r="C13" s="371"/>
      <c r="D13" s="371"/>
      <c r="E13" s="371"/>
      <c r="F13" s="371"/>
      <c r="G13" s="371"/>
      <c r="H13" s="371"/>
      <c r="I13" s="371"/>
    </row>
    <row r="14" spans="1:9" ht="12.75" customHeight="1" x14ac:dyDescent="0.25">
      <c r="A14" s="371"/>
      <c r="B14" s="371"/>
      <c r="C14" s="371"/>
      <c r="D14" s="371"/>
      <c r="E14" s="371"/>
      <c r="F14" s="371"/>
      <c r="G14" s="371"/>
      <c r="H14" s="371"/>
      <c r="I14" s="371"/>
    </row>
    <row r="15" spans="1:9" ht="12.75" customHeight="1" x14ac:dyDescent="0.25">
      <c r="A15" s="371"/>
      <c r="B15" s="371"/>
      <c r="C15" s="371"/>
      <c r="D15" s="371"/>
      <c r="E15" s="371"/>
      <c r="F15" s="371"/>
      <c r="G15" s="371"/>
      <c r="H15" s="371"/>
      <c r="I15" s="371"/>
    </row>
    <row r="16" spans="1:9" ht="12.75" customHeight="1" x14ac:dyDescent="0.25">
      <c r="A16" s="371"/>
      <c r="B16" s="371"/>
      <c r="C16" s="371"/>
      <c r="D16" s="371"/>
      <c r="E16" s="371"/>
      <c r="F16" s="371"/>
      <c r="G16" s="371"/>
      <c r="H16" s="371"/>
      <c r="I16" s="371"/>
    </row>
    <row r="17" spans="1:9" ht="12.75" customHeight="1" x14ac:dyDescent="0.25">
      <c r="A17" s="371"/>
      <c r="B17" s="371"/>
      <c r="C17" s="371"/>
      <c r="D17" s="371"/>
      <c r="E17" s="371"/>
      <c r="F17" s="371"/>
      <c r="G17" s="371"/>
      <c r="H17" s="371"/>
      <c r="I17" s="371"/>
    </row>
    <row r="18" spans="1:9" ht="12.75" customHeight="1" x14ac:dyDescent="0.25">
      <c r="A18" s="371"/>
      <c r="B18" s="371"/>
      <c r="C18" s="371"/>
      <c r="D18" s="371"/>
      <c r="E18" s="371"/>
      <c r="F18" s="371"/>
      <c r="G18" s="371"/>
      <c r="H18" s="371"/>
      <c r="I18" s="371"/>
    </row>
    <row r="19" spans="1:9" ht="12.75" customHeight="1" x14ac:dyDescent="0.25">
      <c r="A19" s="371"/>
      <c r="B19" s="371"/>
      <c r="C19" s="371"/>
      <c r="D19" s="371"/>
      <c r="E19" s="371"/>
      <c r="F19" s="371"/>
      <c r="G19" s="371"/>
      <c r="H19" s="371"/>
      <c r="I19" s="371"/>
    </row>
    <row r="20" spans="1:9" ht="12.75" customHeight="1" x14ac:dyDescent="0.25">
      <c r="A20" s="371"/>
      <c r="B20" s="371"/>
      <c r="C20" s="371"/>
      <c r="D20" s="371"/>
      <c r="E20" s="371"/>
      <c r="F20" s="371"/>
      <c r="G20" s="371"/>
      <c r="H20" s="371"/>
      <c r="I20" s="371"/>
    </row>
    <row r="21" spans="1:9" ht="12.75" customHeight="1" x14ac:dyDescent="0.25">
      <c r="A21" s="371"/>
      <c r="B21" s="371"/>
      <c r="C21" s="371"/>
      <c r="D21" s="371"/>
      <c r="E21" s="371"/>
      <c r="F21" s="371"/>
      <c r="G21" s="371"/>
      <c r="H21" s="371"/>
      <c r="I21" s="371"/>
    </row>
    <row r="22" spans="1:9" ht="12.75" customHeight="1" x14ac:dyDescent="0.25">
      <c r="A22" s="371"/>
      <c r="B22" s="371"/>
      <c r="C22" s="371"/>
      <c r="D22" s="371"/>
      <c r="E22" s="371"/>
      <c r="F22" s="371"/>
      <c r="G22" s="371"/>
      <c r="H22" s="371"/>
      <c r="I22" s="371"/>
    </row>
    <row r="23" spans="1:9" ht="12.75" customHeight="1" x14ac:dyDescent="0.25">
      <c r="A23" s="371"/>
      <c r="B23" s="371"/>
      <c r="C23" s="371"/>
      <c r="D23" s="371"/>
      <c r="E23" s="371"/>
      <c r="F23" s="371"/>
      <c r="G23" s="371"/>
      <c r="H23" s="371"/>
      <c r="I23" s="371"/>
    </row>
    <row r="24" spans="1:9" ht="12.75" customHeight="1" x14ac:dyDescent="0.25">
      <c r="A24" s="371"/>
      <c r="B24" s="371"/>
      <c r="C24" s="371"/>
      <c r="D24" s="371"/>
      <c r="E24" s="371"/>
      <c r="F24" s="371"/>
      <c r="G24" s="371"/>
      <c r="H24" s="371"/>
      <c r="I24" s="371"/>
    </row>
    <row r="25" spans="1:9" ht="12.75" customHeight="1" x14ac:dyDescent="0.25">
      <c r="A25" s="371"/>
      <c r="B25" s="371"/>
      <c r="C25" s="371"/>
      <c r="D25" s="371"/>
      <c r="E25" s="371"/>
      <c r="F25" s="371"/>
      <c r="G25" s="371"/>
      <c r="H25" s="371"/>
      <c r="I25" s="371"/>
    </row>
    <row r="26" spans="1:9" ht="12.75" customHeight="1" x14ac:dyDescent="0.25">
      <c r="A26" s="371"/>
      <c r="B26" s="371"/>
      <c r="C26" s="371"/>
      <c r="D26" s="371"/>
      <c r="E26" s="371"/>
      <c r="F26" s="371"/>
      <c r="G26" s="371"/>
      <c r="H26" s="371"/>
      <c r="I26" s="371"/>
    </row>
    <row r="27" spans="1:9" ht="12.75" customHeight="1" x14ac:dyDescent="0.25">
      <c r="A27" s="371"/>
      <c r="B27" s="371"/>
      <c r="C27" s="371"/>
      <c r="D27" s="371"/>
      <c r="E27" s="371"/>
      <c r="F27" s="371"/>
      <c r="G27" s="371"/>
      <c r="H27" s="371"/>
      <c r="I27" s="371"/>
    </row>
    <row r="28" spans="1:9" ht="12.75" customHeight="1" x14ac:dyDescent="0.25">
      <c r="A28" s="371"/>
      <c r="B28" s="371"/>
      <c r="C28" s="371"/>
      <c r="D28" s="371"/>
      <c r="E28" s="371"/>
      <c r="F28" s="371"/>
      <c r="G28" s="371"/>
      <c r="H28" s="371"/>
      <c r="I28" s="371"/>
    </row>
    <row r="29" spans="1:9" ht="12.75" customHeight="1" x14ac:dyDescent="0.25">
      <c r="A29" s="371"/>
      <c r="B29" s="371"/>
      <c r="C29" s="371"/>
      <c r="D29" s="371"/>
      <c r="E29" s="371"/>
      <c r="F29" s="371"/>
      <c r="G29" s="371"/>
      <c r="H29" s="371"/>
      <c r="I29" s="371"/>
    </row>
    <row r="30" spans="1:9" ht="12.75" customHeight="1" x14ac:dyDescent="0.25">
      <c r="A30" s="371"/>
      <c r="B30" s="371"/>
      <c r="C30" s="371"/>
      <c r="D30" s="371"/>
      <c r="E30" s="371"/>
      <c r="F30" s="371"/>
      <c r="G30" s="371"/>
      <c r="H30" s="371"/>
      <c r="I30" s="371"/>
    </row>
    <row r="31" spans="1:9" ht="12.75" customHeight="1" x14ac:dyDescent="0.25">
      <c r="A31" s="371"/>
      <c r="B31" s="371"/>
      <c r="C31" s="371"/>
      <c r="D31" s="371"/>
      <c r="E31" s="371"/>
      <c r="F31" s="371"/>
      <c r="G31" s="371"/>
      <c r="H31" s="371"/>
      <c r="I31" s="371"/>
    </row>
    <row r="32" spans="1:9" ht="12.75" customHeight="1" x14ac:dyDescent="0.25">
      <c r="A32" s="371"/>
      <c r="B32" s="371"/>
      <c r="C32" s="371"/>
      <c r="D32" s="371"/>
      <c r="E32" s="371"/>
      <c r="F32" s="371"/>
      <c r="G32" s="371"/>
      <c r="H32" s="371"/>
      <c r="I32" s="371"/>
    </row>
    <row r="33" spans="1:9" ht="12.75" customHeight="1" x14ac:dyDescent="0.25">
      <c r="A33" s="371"/>
      <c r="B33" s="371"/>
      <c r="C33" s="371"/>
      <c r="D33" s="371"/>
      <c r="E33" s="371"/>
      <c r="F33" s="371"/>
      <c r="G33" s="371"/>
      <c r="H33" s="371"/>
      <c r="I33" s="371"/>
    </row>
    <row r="34" spans="1:9" ht="12.75" customHeight="1" x14ac:dyDescent="0.25">
      <c r="A34" s="371"/>
      <c r="B34" s="371"/>
      <c r="C34" s="371"/>
      <c r="D34" s="371"/>
      <c r="E34" s="371"/>
      <c r="F34" s="371"/>
      <c r="G34" s="371"/>
      <c r="H34" s="371"/>
      <c r="I34" s="371"/>
    </row>
    <row r="35" spans="1:9" ht="12.75" customHeight="1" x14ac:dyDescent="0.25">
      <c r="A35" s="371"/>
      <c r="B35" s="371"/>
      <c r="C35" s="371"/>
      <c r="D35" s="371"/>
      <c r="E35" s="371"/>
      <c r="F35" s="371"/>
      <c r="G35" s="371"/>
      <c r="H35" s="371"/>
      <c r="I35" s="371"/>
    </row>
    <row r="36" spans="1:9" ht="12.75" customHeight="1" x14ac:dyDescent="0.25">
      <c r="A36" s="371"/>
      <c r="B36" s="371"/>
      <c r="C36" s="371"/>
      <c r="D36" s="371"/>
      <c r="E36" s="371"/>
      <c r="F36" s="371"/>
      <c r="G36" s="371"/>
      <c r="H36" s="371"/>
      <c r="I36" s="371"/>
    </row>
    <row r="37" spans="1:9" ht="12.75" customHeight="1" x14ac:dyDescent="0.25">
      <c r="A37" s="371"/>
      <c r="B37" s="371"/>
      <c r="C37" s="371"/>
      <c r="D37" s="371"/>
      <c r="E37" s="371"/>
      <c r="F37" s="371"/>
      <c r="G37" s="371"/>
      <c r="H37" s="371"/>
      <c r="I37" s="371"/>
    </row>
    <row r="38" spans="1:9" ht="12.75" customHeight="1" x14ac:dyDescent="0.25">
      <c r="A38" s="371"/>
      <c r="B38" s="371"/>
      <c r="C38" s="371"/>
      <c r="D38" s="371"/>
      <c r="E38" s="371"/>
      <c r="F38" s="371"/>
      <c r="G38" s="371"/>
      <c r="H38" s="371"/>
      <c r="I38" s="371"/>
    </row>
    <row r="39" spans="1:9" ht="12.75" customHeight="1" x14ac:dyDescent="0.25">
      <c r="A39" s="371"/>
      <c r="B39" s="371"/>
      <c r="C39" s="371"/>
      <c r="D39" s="371"/>
      <c r="E39" s="371"/>
      <c r="F39" s="371"/>
      <c r="G39" s="371"/>
      <c r="H39" s="371"/>
      <c r="I39" s="371"/>
    </row>
    <row r="40" spans="1:9" ht="12.75" customHeight="1" x14ac:dyDescent="0.25">
      <c r="A40" s="371"/>
      <c r="B40" s="371"/>
      <c r="C40" s="371"/>
      <c r="D40" s="371"/>
      <c r="E40" s="371"/>
      <c r="F40" s="371"/>
      <c r="G40" s="371"/>
      <c r="H40" s="371"/>
      <c r="I40" s="371"/>
    </row>
    <row r="41" spans="1:9" ht="12.75" customHeight="1" x14ac:dyDescent="0.25">
      <c r="A41" s="371"/>
      <c r="B41" s="371"/>
      <c r="C41" s="371"/>
      <c r="D41" s="371"/>
      <c r="E41" s="371"/>
      <c r="F41" s="371"/>
      <c r="G41" s="371"/>
      <c r="H41" s="371"/>
      <c r="I41" s="371"/>
    </row>
    <row r="42" spans="1:9" ht="12.75" customHeight="1" x14ac:dyDescent="0.25">
      <c r="A42" s="371"/>
      <c r="B42" s="371"/>
      <c r="C42" s="371"/>
      <c r="D42" s="371"/>
      <c r="E42" s="371"/>
      <c r="F42" s="371"/>
      <c r="G42" s="371"/>
      <c r="H42" s="371"/>
      <c r="I42" s="371"/>
    </row>
    <row r="43" spans="1:9" ht="12.75" customHeight="1" x14ac:dyDescent="0.25">
      <c r="A43" s="371"/>
      <c r="B43" s="371"/>
      <c r="C43" s="371"/>
      <c r="D43" s="371"/>
      <c r="E43" s="371"/>
      <c r="F43" s="371"/>
      <c r="G43" s="371"/>
      <c r="H43" s="371"/>
      <c r="I43" s="371"/>
    </row>
    <row r="44" spans="1:9" ht="12.75" customHeight="1" x14ac:dyDescent="0.25">
      <c r="A44" s="371"/>
      <c r="B44" s="371"/>
      <c r="C44" s="371"/>
      <c r="D44" s="371"/>
      <c r="E44" s="371"/>
      <c r="F44" s="371"/>
      <c r="G44" s="371"/>
      <c r="H44" s="371"/>
      <c r="I44" s="371"/>
    </row>
    <row r="45" spans="1:9" ht="12.75" customHeight="1" x14ac:dyDescent="0.25">
      <c r="A45" s="371"/>
      <c r="B45" s="371"/>
      <c r="C45" s="371"/>
      <c r="D45" s="371"/>
      <c r="E45" s="371"/>
      <c r="F45" s="371"/>
      <c r="G45" s="371"/>
      <c r="H45" s="371"/>
      <c r="I45" s="371"/>
    </row>
    <row r="46" spans="1:9" ht="12.75" customHeight="1" x14ac:dyDescent="0.25">
      <c r="A46" s="371"/>
      <c r="B46" s="371"/>
      <c r="C46" s="371"/>
      <c r="D46" s="371"/>
      <c r="E46" s="371"/>
      <c r="F46" s="371"/>
      <c r="G46" s="371"/>
      <c r="H46" s="371"/>
      <c r="I46" s="371"/>
    </row>
    <row r="47" spans="1:9" ht="12.75" customHeight="1" x14ac:dyDescent="0.25">
      <c r="A47" s="371"/>
      <c r="B47" s="371"/>
      <c r="C47" s="371"/>
      <c r="D47" s="371"/>
      <c r="E47" s="371"/>
      <c r="F47" s="371"/>
      <c r="G47" s="371"/>
      <c r="H47" s="371"/>
      <c r="I47" s="371"/>
    </row>
    <row r="48" spans="1:9" ht="12.75" customHeight="1" x14ac:dyDescent="0.25">
      <c r="A48" s="371"/>
      <c r="B48" s="371"/>
      <c r="C48" s="371"/>
      <c r="D48" s="371"/>
      <c r="E48" s="371"/>
      <c r="F48" s="371"/>
      <c r="G48" s="371"/>
      <c r="H48" s="371"/>
      <c r="I48" s="371"/>
    </row>
    <row r="49" spans="1:9" ht="12.75" customHeight="1" x14ac:dyDescent="0.25">
      <c r="A49" s="371"/>
      <c r="B49" s="371"/>
      <c r="C49" s="371"/>
      <c r="D49" s="371"/>
      <c r="E49" s="371"/>
      <c r="F49" s="371"/>
      <c r="G49" s="371"/>
      <c r="H49" s="371"/>
      <c r="I49" s="371"/>
    </row>
    <row r="50" spans="1:9" ht="12.75" customHeight="1" x14ac:dyDescent="0.25">
      <c r="A50" s="371"/>
      <c r="B50" s="371"/>
      <c r="C50" s="371"/>
      <c r="D50" s="371"/>
      <c r="E50" s="371"/>
      <c r="F50" s="371"/>
      <c r="G50" s="371"/>
      <c r="H50" s="371"/>
      <c r="I50" s="371"/>
    </row>
    <row r="51" spans="1:9" ht="12.75" customHeight="1" x14ac:dyDescent="0.25">
      <c r="A51" s="371"/>
      <c r="B51" s="371"/>
      <c r="C51" s="371"/>
      <c r="D51" s="371"/>
      <c r="E51" s="371"/>
      <c r="F51" s="371"/>
      <c r="G51" s="371"/>
      <c r="H51" s="371"/>
      <c r="I51" s="371"/>
    </row>
    <row r="52" spans="1:9" ht="12.75" customHeight="1" x14ac:dyDescent="0.25">
      <c r="A52" s="371"/>
      <c r="B52" s="371"/>
      <c r="C52" s="371"/>
      <c r="D52" s="371"/>
      <c r="E52" s="371"/>
      <c r="F52" s="371"/>
      <c r="G52" s="371"/>
      <c r="H52" s="371"/>
      <c r="I52" s="371"/>
    </row>
    <row r="53" spans="1:9" ht="12.75" customHeight="1" x14ac:dyDescent="0.25">
      <c r="A53" s="371"/>
      <c r="B53" s="371"/>
      <c r="C53" s="371"/>
      <c r="D53" s="371"/>
      <c r="E53" s="371"/>
      <c r="F53" s="371"/>
      <c r="G53" s="371"/>
      <c r="H53" s="371"/>
      <c r="I53" s="371"/>
    </row>
    <row r="54" spans="1:9" ht="12.75" customHeight="1" x14ac:dyDescent="0.25">
      <c r="A54" s="371"/>
      <c r="B54" s="371"/>
      <c r="C54" s="371"/>
      <c r="D54" s="371"/>
      <c r="E54" s="371"/>
      <c r="F54" s="371"/>
      <c r="G54" s="371"/>
      <c r="H54" s="371"/>
      <c r="I54" s="371"/>
    </row>
    <row r="55" spans="1:9" ht="12.75" customHeight="1" x14ac:dyDescent="0.25">
      <c r="A55" s="371"/>
      <c r="B55" s="371"/>
      <c r="C55" s="371"/>
      <c r="D55" s="371"/>
      <c r="E55" s="371"/>
      <c r="F55" s="371"/>
      <c r="G55" s="371"/>
      <c r="H55" s="371"/>
      <c r="I55" s="371"/>
    </row>
    <row r="56" spans="1:9" ht="12.75" customHeight="1" x14ac:dyDescent="0.25">
      <c r="A56" s="371"/>
      <c r="B56" s="371"/>
      <c r="C56" s="371"/>
      <c r="D56" s="371"/>
      <c r="E56" s="371"/>
      <c r="F56" s="371"/>
      <c r="G56" s="371"/>
      <c r="H56" s="371"/>
      <c r="I56" s="371"/>
    </row>
    <row r="57" spans="1:9" ht="12.75" customHeight="1" x14ac:dyDescent="0.25">
      <c r="A57" s="371"/>
      <c r="B57" s="371"/>
      <c r="C57" s="371"/>
      <c r="D57" s="371"/>
      <c r="E57" s="371"/>
      <c r="F57" s="371"/>
      <c r="G57" s="371"/>
      <c r="H57" s="371"/>
      <c r="I57" s="371"/>
    </row>
    <row r="58" spans="1:9" ht="12.75" customHeight="1" x14ac:dyDescent="0.25">
      <c r="A58" s="371"/>
      <c r="B58" s="371"/>
      <c r="C58" s="371"/>
      <c r="D58" s="371"/>
      <c r="E58" s="371"/>
      <c r="F58" s="371"/>
      <c r="G58" s="371"/>
      <c r="H58" s="371"/>
      <c r="I58" s="371"/>
    </row>
    <row r="59" spans="1:9" ht="12.75" customHeight="1" x14ac:dyDescent="0.25">
      <c r="A59" s="371"/>
      <c r="B59" s="371"/>
      <c r="C59" s="371"/>
      <c r="D59" s="371"/>
      <c r="E59" s="371"/>
      <c r="F59" s="371"/>
      <c r="G59" s="371"/>
      <c r="H59" s="371"/>
      <c r="I59" s="371"/>
    </row>
    <row r="60" spans="1:9" ht="12.75" customHeight="1" x14ac:dyDescent="0.25">
      <c r="A60" s="371"/>
      <c r="B60" s="371"/>
      <c r="C60" s="371"/>
      <c r="D60" s="371"/>
      <c r="E60" s="371"/>
      <c r="F60" s="371"/>
      <c r="G60" s="371"/>
      <c r="H60" s="371"/>
      <c r="I60" s="371"/>
    </row>
    <row r="61" spans="1:9" ht="12.75" customHeight="1" x14ac:dyDescent="0.25">
      <c r="A61" s="371"/>
      <c r="B61" s="371"/>
      <c r="C61" s="371"/>
      <c r="D61" s="371"/>
      <c r="E61" s="371"/>
      <c r="F61" s="371"/>
      <c r="G61" s="371"/>
      <c r="H61" s="371"/>
      <c r="I61" s="371"/>
    </row>
    <row r="62" spans="1:9" ht="12.75" customHeight="1" x14ac:dyDescent="0.25">
      <c r="A62" s="371"/>
      <c r="B62" s="371"/>
      <c r="C62" s="371"/>
      <c r="D62" s="371"/>
      <c r="E62" s="371"/>
      <c r="F62" s="371"/>
      <c r="G62" s="371"/>
      <c r="H62" s="371"/>
      <c r="I62" s="371"/>
    </row>
    <row r="63" spans="1:9" ht="12.75" customHeight="1" x14ac:dyDescent="0.25">
      <c r="A63" s="371"/>
      <c r="B63" s="371"/>
      <c r="C63" s="371"/>
      <c r="D63" s="371"/>
      <c r="E63" s="371"/>
      <c r="F63" s="371"/>
      <c r="G63" s="371"/>
      <c r="H63" s="371"/>
      <c r="I63" s="371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31"/>
  <dimension ref="A1:X39"/>
  <sheetViews>
    <sheetView showGridLines="0" zoomScaleNormal="100" workbookViewId="0">
      <selection activeCell="B3" sqref="B3:M6"/>
    </sheetView>
  </sheetViews>
  <sheetFormatPr defaultColWidth="9.109375" defaultRowHeight="11.4" x14ac:dyDescent="0.2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customWidth="1"/>
    <col min="12" max="12" width="14.44140625" style="74" customWidth="1"/>
    <col min="13" max="13" width="8" style="74" customWidth="1"/>
    <col min="14" max="26" width="9.109375" style="74" customWidth="1"/>
    <col min="27" max="16384" width="9.109375" style="74"/>
  </cols>
  <sheetData>
    <row r="1" spans="1:24" ht="17.399999999999999" x14ac:dyDescent="0.3">
      <c r="A1" s="89" t="s">
        <v>57</v>
      </c>
      <c r="M1" s="90" t="e">
        <f>Obsah!#REF!</f>
        <v>#REF!</v>
      </c>
    </row>
    <row r="2" spans="1:24" ht="7.5" customHeight="1" x14ac:dyDescent="0.2"/>
    <row r="3" spans="1:24" ht="12" x14ac:dyDescent="0.25">
      <c r="A3" s="27"/>
      <c r="B3" s="401"/>
      <c r="C3" s="401"/>
      <c r="D3" s="401"/>
      <c r="E3" s="401"/>
      <c r="F3" s="401"/>
      <c r="G3" s="402"/>
      <c r="H3" s="403"/>
      <c r="I3" s="401"/>
      <c r="J3" s="401"/>
      <c r="K3" s="401"/>
      <c r="L3" s="401"/>
      <c r="M3" s="401"/>
      <c r="N3" s="9"/>
    </row>
    <row r="4" spans="1:24" x14ac:dyDescent="0.2">
      <c r="A4" s="27"/>
      <c r="B4" s="404"/>
      <c r="C4" s="405"/>
      <c r="D4" s="405"/>
      <c r="E4" s="405"/>
      <c r="F4" s="405"/>
      <c r="G4" s="406"/>
      <c r="H4" s="404"/>
      <c r="I4" s="405"/>
      <c r="J4" s="405"/>
      <c r="K4" s="405"/>
      <c r="L4" s="405"/>
      <c r="M4" s="405"/>
      <c r="N4" s="39"/>
    </row>
    <row r="5" spans="1:24" ht="12" x14ac:dyDescent="0.25">
      <c r="A5" s="15"/>
      <c r="B5" s="399"/>
      <c r="C5" s="407"/>
      <c r="D5" s="399"/>
      <c r="E5" s="407"/>
      <c r="F5" s="399"/>
      <c r="G5" s="407"/>
      <c r="H5" s="399"/>
      <c r="I5" s="407"/>
      <c r="J5" s="399"/>
      <c r="K5" s="407"/>
      <c r="L5" s="399"/>
      <c r="M5" s="400"/>
      <c r="N5" s="58"/>
    </row>
    <row r="6" spans="1:24" ht="12" x14ac:dyDescent="0.25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 ht="12" x14ac:dyDescent="0.25">
      <c r="A7" s="412"/>
      <c r="B7" s="410"/>
      <c r="C7" s="411"/>
      <c r="D7" s="411"/>
      <c r="E7" s="411"/>
      <c r="F7" s="411"/>
      <c r="G7" s="414"/>
      <c r="H7" s="410"/>
      <c r="I7" s="411"/>
      <c r="J7" s="411"/>
      <c r="K7" s="411"/>
      <c r="L7" s="411"/>
      <c r="M7" s="411"/>
      <c r="N7" s="40"/>
    </row>
    <row r="8" spans="1:24" ht="12" x14ac:dyDescent="0.25">
      <c r="A8" s="413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 x14ac:dyDescent="0.2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 ht="12" x14ac:dyDescent="0.25">
      <c r="A18" s="28"/>
      <c r="B18" s="401"/>
      <c r="C18" s="401"/>
      <c r="D18" s="401"/>
      <c r="E18" s="401"/>
      <c r="F18" s="401"/>
      <c r="G18" s="402"/>
      <c r="H18" s="98"/>
      <c r="I18" s="98"/>
      <c r="J18" s="98"/>
      <c r="K18" s="98"/>
      <c r="L18" s="98"/>
      <c r="M18" s="98"/>
      <c r="N18" s="101"/>
      <c r="O18" s="98"/>
    </row>
    <row r="19" spans="1:15" x14ac:dyDescent="0.2">
      <c r="A19" s="36"/>
      <c r="B19" s="415"/>
      <c r="C19" s="416"/>
      <c r="D19" s="416"/>
      <c r="E19" s="416"/>
      <c r="F19" s="416"/>
      <c r="G19" s="416"/>
      <c r="H19" s="101"/>
      <c r="I19" s="102"/>
      <c r="J19" s="103"/>
      <c r="K19" s="50"/>
      <c r="L19" s="103"/>
      <c r="M19" s="104"/>
      <c r="N19" s="101"/>
      <c r="O19" s="98"/>
    </row>
    <row r="20" spans="1:15" ht="12" x14ac:dyDescent="0.25">
      <c r="A20" s="37"/>
      <c r="B20" s="400"/>
      <c r="C20" s="407"/>
      <c r="D20" s="400"/>
      <c r="E20" s="407"/>
      <c r="F20" s="400"/>
      <c r="G20" s="407"/>
      <c r="H20" s="101"/>
      <c r="I20" s="102"/>
      <c r="J20" s="103"/>
      <c r="K20" s="50"/>
      <c r="L20" s="103"/>
      <c r="M20" s="104"/>
      <c r="N20" s="101"/>
      <c r="O20" s="98"/>
    </row>
    <row r="21" spans="1:15" ht="12" x14ac:dyDescent="0.25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 ht="12" x14ac:dyDescent="0.25">
      <c r="A22" s="408"/>
      <c r="B22" s="410"/>
      <c r="C22" s="411"/>
      <c r="D22" s="411"/>
      <c r="E22" s="411"/>
      <c r="F22" s="411"/>
      <c r="G22" s="411"/>
      <c r="H22" s="101"/>
      <c r="I22" s="102"/>
      <c r="J22" s="103"/>
      <c r="K22" s="50"/>
      <c r="L22" s="103"/>
      <c r="M22" s="104"/>
      <c r="N22" s="101"/>
      <c r="O22" s="98"/>
    </row>
    <row r="23" spans="1:15" ht="12" x14ac:dyDescent="0.25">
      <c r="A23" s="409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 x14ac:dyDescent="0.2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 x14ac:dyDescent="0.2">
      <c r="J30" s="103"/>
      <c r="K30" s="103"/>
      <c r="L30" s="103"/>
      <c r="M30" s="103"/>
    </row>
    <row r="31" spans="1:15" x14ac:dyDescent="0.2">
      <c r="H31" s="103"/>
      <c r="I31" s="105"/>
      <c r="J31" s="103"/>
      <c r="K31" s="93"/>
      <c r="L31" s="93"/>
      <c r="M31" s="93"/>
    </row>
    <row r="32" spans="1:15" x14ac:dyDescent="0.2">
      <c r="H32" s="103"/>
      <c r="I32" s="105"/>
      <c r="J32" s="103"/>
      <c r="K32" s="93"/>
      <c r="L32" s="93"/>
      <c r="M32" s="93"/>
    </row>
    <row r="33" spans="8:13" ht="12.75" customHeight="1" x14ac:dyDescent="0.2">
      <c r="H33" s="103"/>
      <c r="I33" s="105"/>
      <c r="J33" s="103"/>
      <c r="K33" s="93"/>
      <c r="L33" s="93"/>
      <c r="M33" s="93"/>
    </row>
    <row r="34" spans="8:13" x14ac:dyDescent="0.2">
      <c r="H34" s="103"/>
      <c r="I34" s="105"/>
      <c r="J34" s="103"/>
      <c r="K34" s="93"/>
      <c r="L34" s="93"/>
      <c r="M34" s="93"/>
    </row>
    <row r="35" spans="8:13" ht="13.5" customHeight="1" x14ac:dyDescent="0.2">
      <c r="H35" s="103"/>
      <c r="I35" s="105"/>
      <c r="J35" s="103"/>
      <c r="K35" s="93"/>
      <c r="L35" s="93"/>
      <c r="M35" s="93"/>
    </row>
    <row r="36" spans="8:13" ht="12.75" customHeight="1" x14ac:dyDescent="0.2">
      <c r="H36" s="103"/>
      <c r="I36" s="105"/>
      <c r="J36" s="103"/>
      <c r="K36" s="93"/>
      <c r="L36" s="93"/>
      <c r="M36" s="93"/>
    </row>
    <row r="37" spans="8:13" ht="12.75" customHeight="1" x14ac:dyDescent="0.2">
      <c r="H37" s="103"/>
      <c r="I37" s="105"/>
      <c r="J37" s="103"/>
      <c r="K37" s="93"/>
      <c r="L37" s="93"/>
      <c r="M37" s="93"/>
    </row>
    <row r="38" spans="8:13" ht="12.75" customHeight="1" x14ac:dyDescent="0.2">
      <c r="H38" s="103"/>
      <c r="I38" s="105"/>
      <c r="J38" s="103"/>
      <c r="K38" s="93"/>
      <c r="L38" s="93"/>
      <c r="M38" s="93"/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2"/>
  <dimension ref="A1:U45"/>
  <sheetViews>
    <sheetView showGridLines="0" zoomScaleNormal="100" workbookViewId="0">
      <selection activeCell="B3" sqref="B3:M6"/>
    </sheetView>
  </sheetViews>
  <sheetFormatPr defaultColWidth="9.109375" defaultRowHeight="11.4" x14ac:dyDescent="0.2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bestFit="1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bestFit="1" customWidth="1"/>
    <col min="12" max="12" width="14.44140625" style="74" customWidth="1"/>
    <col min="13" max="13" width="8" style="74" bestFit="1" customWidth="1"/>
    <col min="14" max="26" width="9.109375" style="74" customWidth="1"/>
    <col min="27" max="16384" width="9.109375" style="74"/>
  </cols>
  <sheetData>
    <row r="1" spans="1:21" ht="17.399999999999999" x14ac:dyDescent="0.3">
      <c r="A1" s="89" t="s">
        <v>58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20"/>
      <c r="O1" s="20"/>
      <c r="P1" s="106"/>
    </row>
    <row r="2" spans="1:21" ht="7.5" customHeight="1" x14ac:dyDescent="0.3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20"/>
      <c r="O2" s="20"/>
      <c r="P2" s="106"/>
    </row>
    <row r="3" spans="1:21" ht="12" x14ac:dyDescent="0.25">
      <c r="A3" s="27"/>
      <c r="B3" s="401"/>
      <c r="C3" s="401"/>
      <c r="D3" s="401"/>
      <c r="E3" s="401"/>
      <c r="F3" s="401"/>
      <c r="G3" s="402"/>
      <c r="H3" s="403"/>
      <c r="I3" s="401"/>
      <c r="J3" s="401"/>
      <c r="K3" s="401"/>
      <c r="L3" s="401"/>
      <c r="M3" s="401"/>
      <c r="N3" s="20"/>
      <c r="O3" s="106"/>
      <c r="P3" s="106"/>
    </row>
    <row r="4" spans="1:21" ht="13.5" customHeight="1" x14ac:dyDescent="0.2">
      <c r="A4" s="27"/>
      <c r="B4" s="404"/>
      <c r="C4" s="405"/>
      <c r="D4" s="405"/>
      <c r="E4" s="405"/>
      <c r="F4" s="405"/>
      <c r="G4" s="406"/>
      <c r="H4" s="404"/>
      <c r="I4" s="405"/>
      <c r="J4" s="405"/>
      <c r="K4" s="405"/>
      <c r="L4" s="405"/>
      <c r="M4" s="405"/>
      <c r="N4" s="20"/>
      <c r="O4" s="106"/>
      <c r="P4" s="106"/>
    </row>
    <row r="5" spans="1:21" ht="12" x14ac:dyDescent="0.25">
      <c r="A5" s="15"/>
      <c r="B5" s="399"/>
      <c r="C5" s="407"/>
      <c r="D5" s="399"/>
      <c r="E5" s="407"/>
      <c r="F5" s="399"/>
      <c r="G5" s="407"/>
      <c r="H5" s="399"/>
      <c r="I5" s="407"/>
      <c r="J5" s="399"/>
      <c r="K5" s="407"/>
      <c r="L5" s="399"/>
      <c r="M5" s="400"/>
      <c r="N5" s="20"/>
      <c r="O5" s="106"/>
      <c r="P5" s="106"/>
    </row>
    <row r="6" spans="1:21" ht="12" x14ac:dyDescent="0.25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20"/>
      <c r="O6" s="106"/>
      <c r="P6" s="106"/>
    </row>
    <row r="7" spans="1:21" ht="12" x14ac:dyDescent="0.25">
      <c r="A7" s="412"/>
      <c r="B7" s="410"/>
      <c r="C7" s="411"/>
      <c r="D7" s="411"/>
      <c r="E7" s="411"/>
      <c r="F7" s="411"/>
      <c r="G7" s="414"/>
      <c r="H7" s="410"/>
      <c r="I7" s="411"/>
      <c r="J7" s="411"/>
      <c r="K7" s="411"/>
      <c r="L7" s="411"/>
      <c r="M7" s="411"/>
      <c r="N7" s="20"/>
      <c r="O7" s="106"/>
      <c r="P7" s="106"/>
    </row>
    <row r="8" spans="1:21" ht="12" x14ac:dyDescent="0.25">
      <c r="A8" s="413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20"/>
      <c r="O8" s="106"/>
      <c r="P8" s="106"/>
    </row>
    <row r="9" spans="1:21" x14ac:dyDescent="0.2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60"/>
      <c r="O9" s="107"/>
      <c r="P9" s="106"/>
    </row>
    <row r="10" spans="1:21" x14ac:dyDescent="0.2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60"/>
      <c r="O10" s="107"/>
      <c r="P10" s="106"/>
    </row>
    <row r="11" spans="1:21" x14ac:dyDescent="0.2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60"/>
      <c r="O11" s="107"/>
      <c r="P11" s="106"/>
    </row>
    <row r="12" spans="1:21" x14ac:dyDescent="0.2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60"/>
      <c r="O12" s="107"/>
      <c r="P12" s="106"/>
    </row>
    <row r="13" spans="1:21" x14ac:dyDescent="0.2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60"/>
      <c r="O13" s="107"/>
      <c r="P13" s="106"/>
    </row>
    <row r="14" spans="1:21" x14ac:dyDescent="0.2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60"/>
      <c r="O14" s="107"/>
      <c r="P14" s="20"/>
      <c r="Q14" s="38"/>
      <c r="R14" s="8"/>
      <c r="S14" s="8"/>
      <c r="T14" s="8"/>
      <c r="U14" s="8"/>
    </row>
    <row r="15" spans="1:21" x14ac:dyDescent="0.2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60"/>
      <c r="O15" s="107"/>
      <c r="P15" s="20"/>
      <c r="Q15" s="38"/>
      <c r="R15" s="8"/>
      <c r="S15" s="8"/>
      <c r="T15" s="8"/>
      <c r="U15" s="8"/>
    </row>
    <row r="16" spans="1:21" ht="12" thickBot="1" x14ac:dyDescent="0.25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60"/>
      <c r="O16" s="107"/>
      <c r="P16" s="20"/>
      <c r="Q16" s="38"/>
      <c r="R16" s="8"/>
      <c r="S16" s="8"/>
      <c r="T16" s="8"/>
      <c r="U16" s="8"/>
    </row>
    <row r="17" spans="1:20" x14ac:dyDescent="0.2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8"/>
      <c r="O17" s="106"/>
      <c r="P17" s="106"/>
    </row>
    <row r="18" spans="1:20" ht="12" x14ac:dyDescent="0.25">
      <c r="A18" s="49"/>
      <c r="B18" s="401"/>
      <c r="C18" s="401"/>
      <c r="D18" s="401"/>
      <c r="E18" s="401"/>
      <c r="F18" s="401"/>
      <c r="G18" s="402"/>
      <c r="H18" s="7"/>
      <c r="I18" s="7"/>
      <c r="J18" s="7"/>
      <c r="K18" s="7"/>
      <c r="L18" s="7"/>
      <c r="M18" s="7"/>
      <c r="N18" s="109"/>
      <c r="O18" s="20"/>
      <c r="P18" s="61"/>
      <c r="Q18" s="38"/>
      <c r="R18" s="8"/>
      <c r="S18" s="8"/>
      <c r="T18" s="8"/>
    </row>
    <row r="19" spans="1:20" x14ac:dyDescent="0.2">
      <c r="A19" s="36"/>
      <c r="B19" s="415"/>
      <c r="C19" s="416"/>
      <c r="D19" s="416"/>
      <c r="E19" s="416"/>
      <c r="F19" s="416"/>
      <c r="G19" s="416"/>
      <c r="H19" s="101"/>
      <c r="I19" s="102"/>
      <c r="J19" s="103"/>
      <c r="K19" s="50"/>
      <c r="L19" s="103"/>
      <c r="M19" s="104"/>
      <c r="N19" s="109"/>
      <c r="O19" s="20"/>
      <c r="P19" s="61"/>
      <c r="Q19" s="38"/>
      <c r="R19" s="8"/>
      <c r="S19" s="8"/>
      <c r="T19" s="8"/>
    </row>
    <row r="20" spans="1:20" ht="12" x14ac:dyDescent="0.25">
      <c r="A20" s="37"/>
      <c r="B20" s="400"/>
      <c r="C20" s="407"/>
      <c r="D20" s="400"/>
      <c r="E20" s="407"/>
      <c r="F20" s="400"/>
      <c r="G20" s="407"/>
      <c r="H20" s="101"/>
      <c r="I20" s="102"/>
      <c r="J20" s="103"/>
      <c r="K20" s="50"/>
      <c r="L20" s="103"/>
      <c r="M20" s="104"/>
      <c r="N20" s="109"/>
      <c r="O20" s="20"/>
      <c r="P20" s="61"/>
      <c r="Q20" s="38"/>
      <c r="R20" s="44"/>
      <c r="S20" s="44"/>
      <c r="T20" s="44"/>
    </row>
    <row r="21" spans="1:20" ht="12" x14ac:dyDescent="0.25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9"/>
      <c r="O21" s="20"/>
      <c r="P21" s="61"/>
      <c r="Q21" s="38"/>
      <c r="R21" s="8"/>
      <c r="S21" s="8"/>
      <c r="T21" s="8"/>
    </row>
    <row r="22" spans="1:20" ht="12" x14ac:dyDescent="0.25">
      <c r="A22" s="408"/>
      <c r="B22" s="410"/>
      <c r="C22" s="411"/>
      <c r="D22" s="411"/>
      <c r="E22" s="411"/>
      <c r="F22" s="411"/>
      <c r="G22" s="411"/>
      <c r="H22" s="101"/>
      <c r="I22" s="102"/>
      <c r="J22" s="103"/>
      <c r="K22" s="50"/>
      <c r="L22" s="103"/>
      <c r="M22" s="104"/>
      <c r="N22" s="109"/>
      <c r="O22" s="20"/>
      <c r="P22" s="61"/>
      <c r="Q22" s="38"/>
      <c r="R22" s="8"/>
      <c r="S22" s="8"/>
      <c r="T22" s="8"/>
    </row>
    <row r="23" spans="1:20" ht="12" x14ac:dyDescent="0.25">
      <c r="A23" s="409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9"/>
      <c r="O23" s="20"/>
      <c r="P23" s="61"/>
      <c r="Q23" s="38"/>
      <c r="R23" s="41"/>
      <c r="S23" s="44"/>
      <c r="T23" s="44"/>
    </row>
    <row r="24" spans="1:20" x14ac:dyDescent="0.2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9"/>
      <c r="O24" s="60"/>
      <c r="P24" s="106"/>
      <c r="T24" s="99"/>
    </row>
    <row r="25" spans="1:20" x14ac:dyDescent="0.2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9"/>
      <c r="O25" s="60"/>
      <c r="P25" s="106"/>
    </row>
    <row r="26" spans="1:20" x14ac:dyDescent="0.2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9"/>
      <c r="O26" s="60"/>
      <c r="P26" s="106"/>
    </row>
    <row r="27" spans="1:20" ht="12" thickBot="1" x14ac:dyDescent="0.25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9"/>
      <c r="O27" s="60"/>
      <c r="P27" s="106"/>
    </row>
    <row r="28" spans="1:20" x14ac:dyDescent="0.2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106"/>
      <c r="O28" s="106"/>
      <c r="P28" s="106"/>
    </row>
    <row r="29" spans="1:20" x14ac:dyDescent="0.2">
      <c r="H29" s="98"/>
      <c r="I29" s="98"/>
      <c r="J29" s="98"/>
      <c r="K29" s="98"/>
      <c r="L29" s="98"/>
      <c r="M29" s="98"/>
      <c r="N29" s="106"/>
      <c r="O29" s="106"/>
      <c r="P29" s="106"/>
    </row>
    <row r="30" spans="1:20" x14ac:dyDescent="0.2">
      <c r="J30" s="103"/>
      <c r="K30" s="103"/>
      <c r="L30" s="103"/>
      <c r="M30" s="103"/>
      <c r="N30" s="106"/>
      <c r="O30" s="106"/>
      <c r="P30" s="106"/>
    </row>
    <row r="31" spans="1:20" x14ac:dyDescent="0.2">
      <c r="H31" s="103"/>
      <c r="I31" s="105"/>
      <c r="J31" s="103"/>
      <c r="K31" s="93"/>
      <c r="L31" s="93"/>
      <c r="M31" s="93"/>
      <c r="N31" s="106"/>
      <c r="O31" s="106"/>
      <c r="P31" s="106"/>
    </row>
    <row r="32" spans="1:20" ht="12.75" customHeight="1" x14ac:dyDescent="0.2">
      <c r="H32" s="103"/>
      <c r="I32" s="105"/>
      <c r="J32" s="103"/>
      <c r="K32" s="93"/>
      <c r="L32" s="93"/>
      <c r="M32" s="93"/>
      <c r="N32" s="106"/>
      <c r="O32" s="106"/>
      <c r="P32" s="106"/>
    </row>
    <row r="33" spans="8:16" x14ac:dyDescent="0.2">
      <c r="H33" s="103"/>
      <c r="I33" s="105"/>
      <c r="J33" s="103"/>
      <c r="K33" s="93"/>
      <c r="L33" s="93"/>
      <c r="M33" s="93"/>
      <c r="N33" s="106"/>
      <c r="O33" s="106"/>
      <c r="P33" s="106"/>
    </row>
    <row r="34" spans="8:16" ht="13.5" customHeight="1" x14ac:dyDescent="0.2">
      <c r="H34" s="103"/>
      <c r="I34" s="105"/>
      <c r="J34" s="103"/>
      <c r="K34" s="93"/>
      <c r="L34" s="93"/>
      <c r="M34" s="93"/>
      <c r="N34" s="106"/>
      <c r="O34" s="106"/>
      <c r="P34" s="106"/>
    </row>
    <row r="35" spans="8:16" ht="12.75" customHeight="1" x14ac:dyDescent="0.2">
      <c r="H35" s="103"/>
      <c r="I35" s="105"/>
      <c r="J35" s="103"/>
      <c r="K35" s="93"/>
      <c r="L35" s="93"/>
      <c r="M35" s="93"/>
      <c r="N35" s="106"/>
      <c r="O35" s="106"/>
      <c r="P35" s="106"/>
    </row>
    <row r="36" spans="8:16" ht="12.75" customHeight="1" x14ac:dyDescent="0.2">
      <c r="H36" s="103"/>
      <c r="I36" s="105"/>
      <c r="J36" s="103"/>
      <c r="K36" s="93"/>
      <c r="L36" s="93"/>
      <c r="M36" s="93"/>
      <c r="N36" s="106"/>
      <c r="O36" s="106"/>
      <c r="P36" s="106"/>
    </row>
    <row r="37" spans="8:16" ht="12.75" customHeight="1" x14ac:dyDescent="0.2">
      <c r="H37" s="103"/>
      <c r="I37" s="105"/>
      <c r="J37" s="103"/>
      <c r="K37" s="93"/>
      <c r="L37" s="93"/>
      <c r="M37" s="93"/>
      <c r="N37" s="106"/>
      <c r="O37" s="106"/>
      <c r="P37" s="106"/>
    </row>
    <row r="38" spans="8:16" ht="12.75" customHeight="1" x14ac:dyDescent="0.2">
      <c r="H38" s="103"/>
      <c r="I38" s="105"/>
      <c r="J38" s="103"/>
      <c r="K38" s="93"/>
      <c r="L38" s="93"/>
      <c r="M38" s="93"/>
      <c r="N38" s="106"/>
      <c r="O38" s="106"/>
      <c r="P38" s="106"/>
    </row>
    <row r="39" spans="8:16" x14ac:dyDescent="0.2">
      <c r="N39" s="106"/>
      <c r="O39" s="106"/>
      <c r="P39" s="106"/>
    </row>
    <row r="40" spans="8:16" x14ac:dyDescent="0.2">
      <c r="N40" s="106"/>
      <c r="O40" s="106"/>
      <c r="P40" s="106"/>
    </row>
    <row r="41" spans="8:16" x14ac:dyDescent="0.2">
      <c r="N41" s="106"/>
      <c r="O41" s="106"/>
      <c r="P41" s="106"/>
    </row>
    <row r="42" spans="8:16" x14ac:dyDescent="0.2">
      <c r="N42" s="106"/>
      <c r="O42" s="106"/>
      <c r="P42" s="106"/>
    </row>
    <row r="43" spans="8:16" x14ac:dyDescent="0.2">
      <c r="N43" s="106"/>
      <c r="O43" s="106"/>
      <c r="P43" s="106"/>
    </row>
    <row r="44" spans="8:16" x14ac:dyDescent="0.2">
      <c r="N44" s="106"/>
      <c r="O44" s="106"/>
      <c r="P44" s="106"/>
    </row>
    <row r="45" spans="8:16" x14ac:dyDescent="0.2">
      <c r="N45" s="106"/>
      <c r="O45" s="106"/>
      <c r="P45" s="106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/>
  <dimension ref="A1:O41"/>
  <sheetViews>
    <sheetView showGridLines="0" zoomScaleNormal="100" zoomScaleSheetLayoutView="100" workbookViewId="0">
      <selection activeCell="K29" sqref="K29"/>
    </sheetView>
  </sheetViews>
  <sheetFormatPr defaultColWidth="9.109375" defaultRowHeight="11.4" x14ac:dyDescent="0.2"/>
  <cols>
    <col min="1" max="1" width="31.10937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 x14ac:dyDescent="0.3">
      <c r="A1" s="236" t="s">
        <v>263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ht="12" x14ac:dyDescent="0.25">
      <c r="A4" s="7"/>
      <c r="B4" s="126"/>
      <c r="C4" s="126"/>
      <c r="D4" s="126"/>
    </row>
    <row r="5" spans="1:15" ht="12.75" customHeight="1" x14ac:dyDescent="0.2">
      <c r="A5" s="397">
        <v>2025</v>
      </c>
      <c r="B5" s="383" t="s">
        <v>8</v>
      </c>
      <c r="C5" s="385"/>
      <c r="D5" s="383" t="s">
        <v>9</v>
      </c>
      <c r="E5" s="385"/>
      <c r="F5" s="383" t="s">
        <v>10</v>
      </c>
      <c r="G5" s="385"/>
      <c r="H5" s="383" t="s">
        <v>7</v>
      </c>
      <c r="I5" s="384"/>
    </row>
    <row r="6" spans="1:15" ht="12" x14ac:dyDescent="0.2">
      <c r="A6" s="398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2" x14ac:dyDescent="0.2">
      <c r="A7" s="167" t="s">
        <v>192</v>
      </c>
      <c r="B7" s="280">
        <v>1547.0292599999993</v>
      </c>
      <c r="C7" s="323">
        <v>3.9441163186003214E-2</v>
      </c>
      <c r="D7" s="280">
        <v>1546.6092599999993</v>
      </c>
      <c r="E7" s="323">
        <v>3.9483941883160345E-2</v>
      </c>
      <c r="F7" s="280">
        <v>1546.9062599999993</v>
      </c>
      <c r="G7" s="323">
        <v>4.0373284190551598E-2</v>
      </c>
      <c r="H7" s="195">
        <v>1546.9062599999993</v>
      </c>
      <c r="I7" s="201">
        <v>4.0373284190551598E-2</v>
      </c>
      <c r="J7" s="111"/>
      <c r="O7" s="60"/>
    </row>
    <row r="8" spans="1:15" ht="12" x14ac:dyDescent="0.2">
      <c r="A8" s="167" t="s">
        <v>314</v>
      </c>
      <c r="B8" s="280">
        <v>1105695.6749999996</v>
      </c>
      <c r="C8" s="323">
        <v>6.2594510512406082E-2</v>
      </c>
      <c r="D8" s="280">
        <v>917771.92299999995</v>
      </c>
      <c r="E8" s="323">
        <v>5.7498027124887975E-2</v>
      </c>
      <c r="F8" s="280">
        <v>674508.23199999973</v>
      </c>
      <c r="G8" s="323">
        <v>4.8866122361046899E-2</v>
      </c>
      <c r="H8" s="195">
        <v>2697975.8299999991</v>
      </c>
      <c r="I8" s="201">
        <v>5.6884032962144969E-2</v>
      </c>
      <c r="J8" s="111"/>
      <c r="O8" s="60"/>
    </row>
    <row r="9" spans="1:15" ht="12" x14ac:dyDescent="0.2">
      <c r="A9" s="167" t="s">
        <v>315</v>
      </c>
      <c r="B9" s="280">
        <v>794875.8</v>
      </c>
      <c r="C9" s="323">
        <v>7.0590565162424387E-2</v>
      </c>
      <c r="D9" s="280">
        <v>703055.48100000003</v>
      </c>
      <c r="E9" s="323">
        <v>6.8087599443622429E-2</v>
      </c>
      <c r="F9" s="280">
        <v>503835.28900000011</v>
      </c>
      <c r="G9" s="323">
        <v>6.1426535028317623E-2</v>
      </c>
      <c r="H9" s="195">
        <v>2001766.57</v>
      </c>
      <c r="I9" s="202">
        <v>6.7199623620821797E-2</v>
      </c>
      <c r="J9" s="101"/>
      <c r="O9" s="104"/>
    </row>
    <row r="10" spans="1:15" x14ac:dyDescent="0.2">
      <c r="A10" s="170" t="s">
        <v>40</v>
      </c>
      <c r="B10" s="282">
        <v>66195.929999999993</v>
      </c>
      <c r="C10" s="324">
        <v>4.9140437003363374E-2</v>
      </c>
      <c r="D10" s="282">
        <v>59157.25</v>
      </c>
      <c r="E10" s="324">
        <v>4.682272295487952E-2</v>
      </c>
      <c r="F10" s="282">
        <v>46594.01</v>
      </c>
      <c r="G10" s="324">
        <v>3.9039366391604879E-2</v>
      </c>
      <c r="H10" s="196">
        <v>171947.19</v>
      </c>
      <c r="I10" s="203">
        <v>4.5201437548131267E-2</v>
      </c>
      <c r="J10" s="101"/>
      <c r="O10" s="127"/>
    </row>
    <row r="11" spans="1:15" x14ac:dyDescent="0.2">
      <c r="A11" s="170" t="s">
        <v>39</v>
      </c>
      <c r="B11" s="282">
        <v>10434.015000000001</v>
      </c>
      <c r="C11" s="324">
        <v>0.15938367518185281</v>
      </c>
      <c r="D11" s="282">
        <v>7228.7060000000001</v>
      </c>
      <c r="E11" s="324">
        <v>0.12580995738334164</v>
      </c>
      <c r="F11" s="282">
        <v>5901.1220000000003</v>
      </c>
      <c r="G11" s="324">
        <v>0.10789380740927532</v>
      </c>
      <c r="H11" s="196">
        <v>23563.843000000001</v>
      </c>
      <c r="I11" s="203">
        <v>0.13266741362303774</v>
      </c>
      <c r="J11" s="101"/>
      <c r="O11" s="127"/>
    </row>
    <row r="12" spans="1:15" x14ac:dyDescent="0.2">
      <c r="A12" s="170" t="s">
        <v>38</v>
      </c>
      <c r="B12" s="282">
        <v>44.77</v>
      </c>
      <c r="C12" s="324">
        <v>5.1438871033767768E-5</v>
      </c>
      <c r="D12" s="282">
        <v>35.159999999999997</v>
      </c>
      <c r="E12" s="324">
        <v>4.3404271207677809E-5</v>
      </c>
      <c r="F12" s="282">
        <v>0</v>
      </c>
      <c r="G12" s="324">
        <v>0</v>
      </c>
      <c r="H12" s="196">
        <v>79.930000000000007</v>
      </c>
      <c r="I12" s="203">
        <v>3.4999087453419155E-5</v>
      </c>
      <c r="J12" s="101"/>
      <c r="O12" s="127"/>
    </row>
    <row r="13" spans="1:15" x14ac:dyDescent="0.2">
      <c r="A13" s="170" t="s">
        <v>60</v>
      </c>
      <c r="B13" s="282">
        <v>324</v>
      </c>
      <c r="C13" s="324">
        <v>5.0937669743102772E-2</v>
      </c>
      <c r="D13" s="282">
        <v>298</v>
      </c>
      <c r="E13" s="324">
        <v>6.3285883786305244E-2</v>
      </c>
      <c r="F13" s="282">
        <v>366</v>
      </c>
      <c r="G13" s="324">
        <v>5.2936048769432122E-2</v>
      </c>
      <c r="H13" s="196">
        <v>988</v>
      </c>
      <c r="I13" s="203">
        <v>5.4939222373119725E-2</v>
      </c>
      <c r="J13" s="101"/>
      <c r="O13" s="127"/>
    </row>
    <row r="14" spans="1:15" x14ac:dyDescent="0.2">
      <c r="A14" s="170" t="s">
        <v>61</v>
      </c>
      <c r="B14" s="282">
        <v>62.989000000000004</v>
      </c>
      <c r="C14" s="324">
        <v>2.5222042789660684E-2</v>
      </c>
      <c r="D14" s="282">
        <v>57.406999999999996</v>
      </c>
      <c r="E14" s="324">
        <v>2.5275097334682941E-2</v>
      </c>
      <c r="F14" s="282">
        <v>44.471000000000004</v>
      </c>
      <c r="G14" s="324">
        <v>1.4096337919057077E-2</v>
      </c>
      <c r="H14" s="196">
        <v>164.86700000000002</v>
      </c>
      <c r="I14" s="203">
        <v>2.0807458158730467E-2</v>
      </c>
      <c r="J14" s="101"/>
      <c r="O14" s="127"/>
    </row>
    <row r="15" spans="1:15" x14ac:dyDescent="0.2">
      <c r="A15" s="170" t="s">
        <v>62</v>
      </c>
      <c r="B15" s="282">
        <v>5.2830000000000004</v>
      </c>
      <c r="C15" s="324">
        <v>4.1470096473118619E-2</v>
      </c>
      <c r="D15" s="282">
        <v>21.876999999999999</v>
      </c>
      <c r="E15" s="324">
        <v>0.23806000195871463</v>
      </c>
      <c r="F15" s="282">
        <v>11.683</v>
      </c>
      <c r="G15" s="324">
        <v>0.21722477362735435</v>
      </c>
      <c r="H15" s="196">
        <v>38.843000000000004</v>
      </c>
      <c r="I15" s="203">
        <v>0.14224401533655837</v>
      </c>
      <c r="J15" s="101"/>
      <c r="O15" s="127"/>
    </row>
    <row r="16" spans="1:15" x14ac:dyDescent="0.2">
      <c r="A16" s="170" t="s">
        <v>37</v>
      </c>
      <c r="B16" s="282">
        <v>5107.8919999999998</v>
      </c>
      <c r="C16" s="324">
        <v>1.0358596322553953E-3</v>
      </c>
      <c r="D16" s="282">
        <v>3891.6400000000003</v>
      </c>
      <c r="E16" s="324">
        <v>8.7039532437562959E-4</v>
      </c>
      <c r="F16" s="282">
        <v>278.62700000000001</v>
      </c>
      <c r="G16" s="324">
        <v>8.1129654283026821E-5</v>
      </c>
      <c r="H16" s="196">
        <v>9278.1589999999997</v>
      </c>
      <c r="I16" s="203">
        <v>7.2279362273138751E-4</v>
      </c>
      <c r="J16" s="101"/>
      <c r="O16" s="127"/>
    </row>
    <row r="17" spans="1:15" x14ac:dyDescent="0.2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8445.0640000000003</v>
      </c>
      <c r="C19" s="324">
        <v>6.5401590836529827E-2</v>
      </c>
      <c r="D19" s="282">
        <v>7858.9530000000004</v>
      </c>
      <c r="E19" s="324">
        <v>5.8040793564707906E-2</v>
      </c>
      <c r="F19" s="282">
        <v>7995.84</v>
      </c>
      <c r="G19" s="324">
        <v>5.7976364544113076E-2</v>
      </c>
      <c r="H19" s="196">
        <v>24299.857</v>
      </c>
      <c r="I19" s="203">
        <v>6.0380454513191587E-2</v>
      </c>
      <c r="J19" s="101"/>
      <c r="O19" s="127"/>
    </row>
    <row r="20" spans="1:15" x14ac:dyDescent="0.2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282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 x14ac:dyDescent="0.2">
      <c r="A21" s="170" t="s">
        <v>33</v>
      </c>
      <c r="B21" s="282">
        <v>106752</v>
      </c>
      <c r="C21" s="324">
        <v>0.28971768456536579</v>
      </c>
      <c r="D21" s="282">
        <v>99223</v>
      </c>
      <c r="E21" s="324">
        <v>0.30001465346759426</v>
      </c>
      <c r="F21" s="282">
        <v>79171</v>
      </c>
      <c r="G21" s="324">
        <v>0.25711473804697382</v>
      </c>
      <c r="H21" s="196">
        <v>285146</v>
      </c>
      <c r="I21" s="203">
        <v>0.28313092240017446</v>
      </c>
      <c r="J21" s="101"/>
      <c r="O21" s="127"/>
    </row>
    <row r="22" spans="1:15" x14ac:dyDescent="0.2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282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66.949999999999989</v>
      </c>
      <c r="C24" s="324">
        <v>2.7872521453202897E-3</v>
      </c>
      <c r="D24" s="282">
        <v>3085.069</v>
      </c>
      <c r="E24" s="324">
        <v>0.10089056744655023</v>
      </c>
      <c r="F24" s="282">
        <v>15.074</v>
      </c>
      <c r="G24" s="324">
        <v>1.0449166510178721E-3</v>
      </c>
      <c r="H24" s="196">
        <v>3167.0929999999998</v>
      </c>
      <c r="I24" s="203">
        <v>4.5883624493590847E-2</v>
      </c>
      <c r="J24" s="101"/>
      <c r="O24" s="127"/>
    </row>
    <row r="25" spans="1:15" x14ac:dyDescent="0.2">
      <c r="A25" s="170" t="s">
        <v>30</v>
      </c>
      <c r="B25" s="282">
        <v>597436.90700000012</v>
      </c>
      <c r="C25" s="324">
        <v>0.19038668580874762</v>
      </c>
      <c r="D25" s="282">
        <v>522198.41900000005</v>
      </c>
      <c r="E25" s="324">
        <v>0.18238788067073677</v>
      </c>
      <c r="F25" s="282">
        <v>363457.46200000012</v>
      </c>
      <c r="G25" s="324">
        <v>0.16794439950062104</v>
      </c>
      <c r="H25" s="196">
        <v>1483092.7880000002</v>
      </c>
      <c r="I25" s="203">
        <v>0.18163377249130477</v>
      </c>
      <c r="J25" s="101"/>
      <c r="O25" s="98"/>
    </row>
    <row r="26" spans="1:15" ht="13.5" customHeight="1" x14ac:dyDescent="0.2">
      <c r="A26" s="168" t="s">
        <v>317</v>
      </c>
      <c r="B26" s="280">
        <v>738130.85099999991</v>
      </c>
      <c r="C26" s="323">
        <v>7.2406635031074681E-2</v>
      </c>
      <c r="D26" s="280">
        <v>654565.70200000005</v>
      </c>
      <c r="E26" s="323">
        <v>6.9471028300319107E-2</v>
      </c>
      <c r="F26" s="280">
        <v>457217.51500000001</v>
      </c>
      <c r="G26" s="323">
        <v>6.285596147585823E-2</v>
      </c>
      <c r="H26" s="195">
        <v>1849914.068</v>
      </c>
      <c r="I26" s="202">
        <v>6.8794503370694676E-2</v>
      </c>
      <c r="J26" s="10"/>
      <c r="O26" s="78"/>
    </row>
    <row r="27" spans="1:15" ht="12.75" customHeight="1" x14ac:dyDescent="0.2">
      <c r="A27" s="170" t="s">
        <v>26</v>
      </c>
      <c r="B27" s="282">
        <v>72489.688999999984</v>
      </c>
      <c r="C27" s="324">
        <v>3.9297715019325677E-2</v>
      </c>
      <c r="D27" s="282">
        <v>65121.512000000002</v>
      </c>
      <c r="E27" s="324">
        <v>3.6744141615129358E-2</v>
      </c>
      <c r="F27" s="282">
        <v>43153.411999999997</v>
      </c>
      <c r="G27" s="324">
        <v>2.7850190417606845E-2</v>
      </c>
      <c r="H27" s="196">
        <v>180764.61300000001</v>
      </c>
      <c r="I27" s="203">
        <v>3.4988446845861942E-2</v>
      </c>
      <c r="J27" s="101"/>
      <c r="O27" s="78"/>
    </row>
    <row r="28" spans="1:15" ht="12.75" customHeight="1" x14ac:dyDescent="0.2">
      <c r="A28" s="170" t="s">
        <v>0</v>
      </c>
      <c r="B28" s="282">
        <v>3816.83</v>
      </c>
      <c r="C28" s="324">
        <v>1.8121864497681515E-2</v>
      </c>
      <c r="D28" s="282">
        <v>3602</v>
      </c>
      <c r="E28" s="324">
        <v>2.0311052204924584E-2</v>
      </c>
      <c r="F28" s="282">
        <v>581.85</v>
      </c>
      <c r="G28" s="324">
        <v>3.3159232309033799E-3</v>
      </c>
      <c r="H28" s="196">
        <v>8000.68</v>
      </c>
      <c r="I28" s="203">
        <v>1.4199865040334377E-2</v>
      </c>
      <c r="J28" s="101"/>
      <c r="O28" s="78"/>
    </row>
    <row r="29" spans="1:15" ht="12.75" customHeight="1" x14ac:dyDescent="0.2">
      <c r="A29" s="170" t="s">
        <v>1</v>
      </c>
      <c r="B29" s="282">
        <v>106</v>
      </c>
      <c r="C29" s="324">
        <v>1.0833449571477792E-3</v>
      </c>
      <c r="D29" s="282">
        <v>100</v>
      </c>
      <c r="E29" s="324">
        <v>1.0599027685476443E-3</v>
      </c>
      <c r="F29" s="282">
        <v>63</v>
      </c>
      <c r="G29" s="324">
        <v>8.7061986310096873E-4</v>
      </c>
      <c r="H29" s="196">
        <v>269</v>
      </c>
      <c r="I29" s="203">
        <v>1.016799427849608E-3</v>
      </c>
      <c r="J29" s="101"/>
      <c r="O29" s="78"/>
    </row>
    <row r="30" spans="1:15" ht="12.75" customHeight="1" x14ac:dyDescent="0.2">
      <c r="A30" s="170" t="s">
        <v>2</v>
      </c>
      <c r="B30" s="282">
        <v>209.38</v>
      </c>
      <c r="C30" s="324">
        <v>5.8610336547841651E-3</v>
      </c>
      <c r="D30" s="282">
        <v>185.88</v>
      </c>
      <c r="E30" s="324">
        <v>5.8131543727427239E-3</v>
      </c>
      <c r="F30" s="282">
        <v>87.57</v>
      </c>
      <c r="G30" s="324">
        <v>3.848609409127045E-3</v>
      </c>
      <c r="H30" s="196">
        <v>482.83</v>
      </c>
      <c r="I30" s="203">
        <v>5.3378806715521096E-3</v>
      </c>
      <c r="J30" s="101"/>
    </row>
    <row r="31" spans="1:15" x14ac:dyDescent="0.2">
      <c r="A31" s="170" t="s">
        <v>6</v>
      </c>
      <c r="B31" s="282">
        <v>4713.1359999999995</v>
      </c>
      <c r="C31" s="324">
        <v>7.9195497779330215E-2</v>
      </c>
      <c r="D31" s="282">
        <v>4818.79</v>
      </c>
      <c r="E31" s="324">
        <v>7.8766513962377604E-2</v>
      </c>
      <c r="F31" s="282">
        <v>4056.5340000000001</v>
      </c>
      <c r="G31" s="324">
        <v>7.1106539420712614E-2</v>
      </c>
      <c r="H31" s="196">
        <v>13588.46</v>
      </c>
      <c r="I31" s="203">
        <v>7.6451545032970386E-2</v>
      </c>
      <c r="J31" s="101"/>
    </row>
    <row r="32" spans="1:15" x14ac:dyDescent="0.2">
      <c r="A32" s="170" t="s">
        <v>25</v>
      </c>
      <c r="B32" s="282">
        <v>401949.08299999998</v>
      </c>
      <c r="C32" s="324">
        <v>7.9661099517233019E-2</v>
      </c>
      <c r="D32" s="282">
        <v>357622.07800000004</v>
      </c>
      <c r="E32" s="324">
        <v>7.892657558865257E-2</v>
      </c>
      <c r="F32" s="282">
        <v>252855.57599999997</v>
      </c>
      <c r="G32" s="324">
        <v>7.6009525036081757E-2</v>
      </c>
      <c r="H32" s="196">
        <v>1012426.7370000001</v>
      </c>
      <c r="I32" s="203">
        <v>7.8461759096053907E-2</v>
      </c>
      <c r="J32" s="101"/>
    </row>
    <row r="33" spans="1:10" x14ac:dyDescent="0.2">
      <c r="A33" s="170" t="s">
        <v>5</v>
      </c>
      <c r="B33" s="282">
        <v>124263.44900000001</v>
      </c>
      <c r="C33" s="324">
        <v>4.7135750570897895E-2</v>
      </c>
      <c r="D33" s="282">
        <v>111285.86900000002</v>
      </c>
      <c r="E33" s="324">
        <v>4.4186966874992059E-2</v>
      </c>
      <c r="F33" s="282">
        <v>77143.51400000001</v>
      </c>
      <c r="G33" s="324">
        <v>4.0651516897955167E-2</v>
      </c>
      <c r="H33" s="196">
        <v>312692.83200000005</v>
      </c>
      <c r="I33" s="203">
        <v>4.4337934479517026E-2</v>
      </c>
      <c r="J33" s="101"/>
    </row>
    <row r="34" spans="1:10" x14ac:dyDescent="0.2">
      <c r="A34" s="170" t="s">
        <v>3</v>
      </c>
      <c r="B34" s="282">
        <v>130583.284</v>
      </c>
      <c r="C34" s="324">
        <v>0.49484861825354465</v>
      </c>
      <c r="D34" s="282">
        <v>111829.57300000002</v>
      </c>
      <c r="E34" s="324">
        <v>0.4750553950562455</v>
      </c>
      <c r="F34" s="282">
        <v>79276.058999999994</v>
      </c>
      <c r="G34" s="324">
        <v>0.45924294590100007</v>
      </c>
      <c r="H34" s="196">
        <v>321688.91600000003</v>
      </c>
      <c r="I34" s="203">
        <v>0.47876651090715927</v>
      </c>
      <c r="J34" s="101"/>
    </row>
    <row r="35" spans="1:10" ht="12" customHeight="1" x14ac:dyDescent="0.2">
      <c r="A35" s="190" t="s">
        <v>324</v>
      </c>
      <c r="B35" s="71"/>
      <c r="C35" s="8"/>
      <c r="E35" s="103"/>
      <c r="F35" s="103"/>
      <c r="G35" s="103"/>
      <c r="I35" s="3"/>
    </row>
    <row r="36" spans="1:10" x14ac:dyDescent="0.2">
      <c r="A36" s="190"/>
      <c r="B36" s="71"/>
    </row>
    <row r="37" spans="1:10" x14ac:dyDescent="0.2">
      <c r="B37" s="78"/>
      <c r="C37" s="78"/>
    </row>
    <row r="38" spans="1:10" x14ac:dyDescent="0.2">
      <c r="A38" s="103" t="s">
        <v>164</v>
      </c>
      <c r="B38" s="104">
        <f>+I7</f>
        <v>4.0373284190551598E-2</v>
      </c>
      <c r="C38" s="93" t="str">
        <f>+B5</f>
        <v>Leden</v>
      </c>
      <c r="D38" s="103" t="str">
        <f>+D5</f>
        <v>Únor</v>
      </c>
      <c r="E38" s="103" t="str">
        <f>+F5</f>
        <v>Březen</v>
      </c>
    </row>
    <row r="39" spans="1:10" x14ac:dyDescent="0.2">
      <c r="A39" s="103" t="s">
        <v>59</v>
      </c>
      <c r="B39" s="104">
        <f t="shared" ref="B39:B40" si="0">+I8</f>
        <v>5.6884032962144969E-2</v>
      </c>
      <c r="C39" s="93"/>
      <c r="D39" s="103"/>
      <c r="E39" s="103"/>
      <c r="H39" s="116">
        <f>I7</f>
        <v>4.0373284190551598E-2</v>
      </c>
    </row>
    <row r="40" spans="1:10" x14ac:dyDescent="0.2">
      <c r="A40" s="103" t="s">
        <v>116</v>
      </c>
      <c r="B40" s="104">
        <f t="shared" si="0"/>
        <v>6.7199623620821797E-2</v>
      </c>
      <c r="C40" s="93"/>
      <c r="D40" s="103"/>
      <c r="E40" s="103"/>
      <c r="H40" s="116">
        <f>I8</f>
        <v>5.6884032962144969E-2</v>
      </c>
    </row>
    <row r="41" spans="1:10" x14ac:dyDescent="0.2">
      <c r="B41" s="78"/>
      <c r="C41" s="78"/>
      <c r="H41" s="116">
        <f>I9</f>
        <v>6.7199623620821797E-2</v>
      </c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{509E85FF-D2E3-4805-AC8F-C52B23CEDDFB}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09E85FF-D2E3-4805-AC8F-C52B23CEDDFB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33"/>
  <dimension ref="A1:O41"/>
  <sheetViews>
    <sheetView showGridLines="0" topLeftCell="A10" zoomScaleNormal="100" zoomScaleSheetLayoutView="100" workbookViewId="0">
      <selection activeCell="B5" sqref="B5:C5"/>
    </sheetView>
  </sheetViews>
  <sheetFormatPr defaultColWidth="9.109375" defaultRowHeight="11.4" x14ac:dyDescent="0.2"/>
  <cols>
    <col min="1" max="1" width="31.66406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 x14ac:dyDescent="0.3">
      <c r="A1" s="236" t="s">
        <v>264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ht="12" x14ac:dyDescent="0.25">
      <c r="A4" s="7"/>
      <c r="B4" s="126"/>
      <c r="C4" s="126"/>
      <c r="D4" s="126"/>
    </row>
    <row r="5" spans="1:15" ht="12.75" customHeight="1" x14ac:dyDescent="0.2">
      <c r="A5" s="397">
        <v>2025</v>
      </c>
      <c r="B5" s="383" t="s">
        <v>8</v>
      </c>
      <c r="C5" s="385"/>
      <c r="D5" s="383" t="s">
        <v>9</v>
      </c>
      <c r="E5" s="385"/>
      <c r="F5" s="383" t="s">
        <v>10</v>
      </c>
      <c r="G5" s="385"/>
      <c r="H5" s="383" t="s">
        <v>7</v>
      </c>
      <c r="I5" s="384"/>
    </row>
    <row r="6" spans="1:15" ht="12" x14ac:dyDescent="0.2">
      <c r="A6" s="398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2" x14ac:dyDescent="0.2">
      <c r="A7" s="167" t="s">
        <v>192</v>
      </c>
      <c r="B7" s="280">
        <v>2800.0110000000004</v>
      </c>
      <c r="C7" s="323">
        <v>7.1385650956339447E-2</v>
      </c>
      <c r="D7" s="280">
        <v>2800.0819999999999</v>
      </c>
      <c r="E7" s="323">
        <v>7.1484296528835881E-2</v>
      </c>
      <c r="F7" s="195">
        <v>2799.2170000000001</v>
      </c>
      <c r="G7" s="323">
        <v>7.3057809884370967E-2</v>
      </c>
      <c r="H7" s="195">
        <v>2799.2170000000001</v>
      </c>
      <c r="I7" s="201">
        <v>7.3057809884370967E-2</v>
      </c>
      <c r="J7" s="111"/>
      <c r="O7" s="60"/>
    </row>
    <row r="8" spans="1:15" ht="12" x14ac:dyDescent="0.2">
      <c r="A8" s="167" t="s">
        <v>314</v>
      </c>
      <c r="B8" s="280">
        <v>758771.38500000013</v>
      </c>
      <c r="C8" s="323">
        <v>4.2954788111019292E-2</v>
      </c>
      <c r="D8" s="280">
        <v>684815.31000000029</v>
      </c>
      <c r="E8" s="323">
        <v>4.2903392752753219E-2</v>
      </c>
      <c r="F8" s="195">
        <v>631456.27599999995</v>
      </c>
      <c r="G8" s="323">
        <v>4.5747135742395223E-2</v>
      </c>
      <c r="H8" s="195">
        <v>2075042.9710000004</v>
      </c>
      <c r="I8" s="201">
        <v>4.3750137213138522E-2</v>
      </c>
      <c r="J8" s="111"/>
      <c r="O8" s="60"/>
    </row>
    <row r="9" spans="1:15" ht="12" x14ac:dyDescent="0.2">
      <c r="A9" s="167" t="s">
        <v>315</v>
      </c>
      <c r="B9" s="280">
        <v>465576.24999999994</v>
      </c>
      <c r="C9" s="323">
        <v>4.1346447600621603E-2</v>
      </c>
      <c r="D9" s="280">
        <v>430268.62400000001</v>
      </c>
      <c r="E9" s="323">
        <v>4.1669482019258429E-2</v>
      </c>
      <c r="F9" s="195">
        <v>348577.337</v>
      </c>
      <c r="G9" s="323">
        <v>4.2497813211547733E-2</v>
      </c>
      <c r="H9" s="195">
        <v>1244422.2109999999</v>
      </c>
      <c r="I9" s="202">
        <v>4.1775452471758914E-2</v>
      </c>
      <c r="J9" s="101"/>
      <c r="O9" s="104"/>
    </row>
    <row r="10" spans="1:15" x14ac:dyDescent="0.2">
      <c r="A10" s="170" t="s">
        <v>40</v>
      </c>
      <c r="B10" s="282">
        <v>49410.053</v>
      </c>
      <c r="C10" s="324">
        <v>3.6679469519943983E-2</v>
      </c>
      <c r="D10" s="282">
        <v>48130.322000000007</v>
      </c>
      <c r="E10" s="324">
        <v>3.8094954257257445E-2</v>
      </c>
      <c r="F10" s="196">
        <v>46739.542999999998</v>
      </c>
      <c r="G10" s="324">
        <v>3.9161303011978808E-2</v>
      </c>
      <c r="H10" s="196">
        <v>144279.91800000001</v>
      </c>
      <c r="I10" s="203">
        <v>3.792827148222952E-2</v>
      </c>
      <c r="J10" s="101"/>
      <c r="O10" s="127"/>
    </row>
    <row r="11" spans="1:15" x14ac:dyDescent="0.2">
      <c r="A11" s="170" t="s">
        <v>39</v>
      </c>
      <c r="B11" s="282">
        <v>522</v>
      </c>
      <c r="C11" s="324">
        <v>7.9737549203185119E-3</v>
      </c>
      <c r="D11" s="282">
        <v>682</v>
      </c>
      <c r="E11" s="324">
        <v>1.1869675006209822E-2</v>
      </c>
      <c r="F11" s="196">
        <v>708</v>
      </c>
      <c r="G11" s="324">
        <v>1.2944795183994997E-2</v>
      </c>
      <c r="H11" s="196">
        <v>1912</v>
      </c>
      <c r="I11" s="203">
        <v>1.076480160079356E-2</v>
      </c>
      <c r="J11" s="101"/>
      <c r="O11" s="127"/>
    </row>
    <row r="12" spans="1:15" x14ac:dyDescent="0.2">
      <c r="A12" s="170" t="s">
        <v>38</v>
      </c>
      <c r="B12" s="282">
        <v>0</v>
      </c>
      <c r="C12" s="324">
        <v>0</v>
      </c>
      <c r="D12" s="282">
        <v>0</v>
      </c>
      <c r="E12" s="324">
        <v>0</v>
      </c>
      <c r="F12" s="196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 x14ac:dyDescent="0.2">
      <c r="A13" s="170" t="s">
        <v>60</v>
      </c>
      <c r="B13" s="282">
        <v>0</v>
      </c>
      <c r="C13" s="324">
        <v>0</v>
      </c>
      <c r="D13" s="282">
        <v>0</v>
      </c>
      <c r="E13" s="324">
        <v>0</v>
      </c>
      <c r="F13" s="196">
        <v>0</v>
      </c>
      <c r="G13" s="324">
        <v>0</v>
      </c>
      <c r="H13" s="196">
        <v>0</v>
      </c>
      <c r="I13" s="203">
        <v>0</v>
      </c>
      <c r="J13" s="101"/>
      <c r="O13" s="127"/>
    </row>
    <row r="14" spans="1:15" x14ac:dyDescent="0.2">
      <c r="A14" s="170" t="s">
        <v>61</v>
      </c>
      <c r="B14" s="282">
        <v>295.17</v>
      </c>
      <c r="C14" s="324">
        <v>0.11819191240096118</v>
      </c>
      <c r="D14" s="282">
        <v>255.46</v>
      </c>
      <c r="E14" s="324">
        <v>0.11247367681847342</v>
      </c>
      <c r="F14" s="196">
        <v>333.48</v>
      </c>
      <c r="G14" s="324">
        <v>0.10570589303697138</v>
      </c>
      <c r="H14" s="196">
        <v>884.11</v>
      </c>
      <c r="I14" s="203">
        <v>0.11158134637444238</v>
      </c>
      <c r="J14" s="101"/>
      <c r="O14" s="127"/>
    </row>
    <row r="15" spans="1:15" x14ac:dyDescent="0.2">
      <c r="A15" s="170" t="s">
        <v>62</v>
      </c>
      <c r="B15" s="282">
        <v>119.31</v>
      </c>
      <c r="C15" s="324">
        <v>0.9365506738988798</v>
      </c>
      <c r="D15" s="282">
        <v>56.620000000000005</v>
      </c>
      <c r="E15" s="324">
        <v>0.61612457425160783</v>
      </c>
      <c r="F15" s="196">
        <v>15.600000000000001</v>
      </c>
      <c r="G15" s="324">
        <v>0.29005447818083779</v>
      </c>
      <c r="H15" s="196">
        <v>191.53</v>
      </c>
      <c r="I15" s="203">
        <v>0.70138754106044909</v>
      </c>
      <c r="J15" s="101"/>
      <c r="O15" s="127"/>
    </row>
    <row r="16" spans="1:15" x14ac:dyDescent="0.2">
      <c r="A16" s="170" t="s">
        <v>37</v>
      </c>
      <c r="B16" s="282">
        <v>316785.59399999998</v>
      </c>
      <c r="C16" s="324">
        <v>6.4242824418497296E-2</v>
      </c>
      <c r="D16" s="282">
        <v>290392.42700000003</v>
      </c>
      <c r="E16" s="324">
        <v>6.4948507748633325E-2</v>
      </c>
      <c r="F16" s="196">
        <v>232370.11</v>
      </c>
      <c r="G16" s="324">
        <v>6.7660731695093845E-2</v>
      </c>
      <c r="H16" s="196">
        <v>839548.13099999994</v>
      </c>
      <c r="I16" s="203">
        <v>6.5403064882036982E-2</v>
      </c>
      <c r="J16" s="101"/>
      <c r="O16" s="127"/>
    </row>
    <row r="17" spans="1:15" x14ac:dyDescent="0.2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196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0</v>
      </c>
      <c r="C19" s="324">
        <v>0</v>
      </c>
      <c r="D19" s="282">
        <v>0</v>
      </c>
      <c r="E19" s="324">
        <v>0</v>
      </c>
      <c r="F19" s="196">
        <v>0</v>
      </c>
      <c r="G19" s="324">
        <v>0</v>
      </c>
      <c r="H19" s="196">
        <v>0</v>
      </c>
      <c r="I19" s="203">
        <v>0</v>
      </c>
      <c r="J19" s="101"/>
      <c r="O19" s="127"/>
    </row>
    <row r="20" spans="1:15" x14ac:dyDescent="0.2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196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 x14ac:dyDescent="0.2">
      <c r="A21" s="170" t="s">
        <v>33</v>
      </c>
      <c r="B21" s="282">
        <v>0</v>
      </c>
      <c r="C21" s="324">
        <v>0</v>
      </c>
      <c r="D21" s="282">
        <v>0</v>
      </c>
      <c r="E21" s="324">
        <v>0</v>
      </c>
      <c r="F21" s="196">
        <v>11.723000000000001</v>
      </c>
      <c r="G21" s="324">
        <v>3.807146649814546E-5</v>
      </c>
      <c r="H21" s="196">
        <v>11.723000000000001</v>
      </c>
      <c r="I21" s="203">
        <v>1.1640155580990953E-5</v>
      </c>
      <c r="J21" s="101"/>
      <c r="O21" s="127"/>
    </row>
    <row r="22" spans="1:15" x14ac:dyDescent="0.2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196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55.67</v>
      </c>
      <c r="C24" s="324">
        <v>2.3176449130691643E-3</v>
      </c>
      <c r="D24" s="282">
        <v>0</v>
      </c>
      <c r="E24" s="324">
        <v>0</v>
      </c>
      <c r="F24" s="196">
        <v>0</v>
      </c>
      <c r="G24" s="324">
        <v>0</v>
      </c>
      <c r="H24" s="196">
        <v>55.67</v>
      </c>
      <c r="I24" s="203">
        <v>8.0652553479111677E-4</v>
      </c>
      <c r="J24" s="101"/>
      <c r="O24" s="127"/>
    </row>
    <row r="25" spans="1:15" x14ac:dyDescent="0.2">
      <c r="A25" s="170" t="s">
        <v>30</v>
      </c>
      <c r="B25" s="282">
        <v>98388.452999999994</v>
      </c>
      <c r="C25" s="324">
        <v>3.1353689852508103E-2</v>
      </c>
      <c r="D25" s="282">
        <v>90751.794999999984</v>
      </c>
      <c r="E25" s="324">
        <v>3.1696816679016339E-2</v>
      </c>
      <c r="F25" s="196">
        <v>68398.880999999994</v>
      </c>
      <c r="G25" s="324">
        <v>3.1605373935229407E-2</v>
      </c>
      <c r="H25" s="196">
        <v>257539.12899999996</v>
      </c>
      <c r="I25" s="203">
        <v>3.1540712720662743E-2</v>
      </c>
      <c r="J25" s="101"/>
      <c r="O25" s="98"/>
    </row>
    <row r="26" spans="1:15" ht="13.5" customHeight="1" x14ac:dyDescent="0.2">
      <c r="A26" s="168" t="s">
        <v>317</v>
      </c>
      <c r="B26" s="280">
        <v>452345.397</v>
      </c>
      <c r="C26" s="323">
        <v>4.4372631253920575E-2</v>
      </c>
      <c r="D26" s="280">
        <v>425383.174</v>
      </c>
      <c r="E26" s="323">
        <v>4.514719672775272E-2</v>
      </c>
      <c r="F26" s="195">
        <v>330369.402</v>
      </c>
      <c r="G26" s="323">
        <v>4.5417521690774065E-2</v>
      </c>
      <c r="H26" s="195">
        <v>1208097.973</v>
      </c>
      <c r="I26" s="202">
        <v>4.4926681467713392E-2</v>
      </c>
      <c r="J26" s="10"/>
      <c r="O26" s="78"/>
    </row>
    <row r="27" spans="1:15" ht="12.75" customHeight="1" x14ac:dyDescent="0.2">
      <c r="A27" s="170" t="s">
        <v>26</v>
      </c>
      <c r="B27" s="282">
        <v>17635.744999999999</v>
      </c>
      <c r="C27" s="324">
        <v>9.5605939372080603E-3</v>
      </c>
      <c r="D27" s="282">
        <v>26984.881999999998</v>
      </c>
      <c r="E27" s="324">
        <v>1.5225941401292326E-2</v>
      </c>
      <c r="F27" s="196">
        <v>21193.472000000005</v>
      </c>
      <c r="G27" s="324">
        <v>1.3677765058536255E-2</v>
      </c>
      <c r="H27" s="196">
        <v>65814.099000000002</v>
      </c>
      <c r="I27" s="203">
        <v>1.2738848972446811E-2</v>
      </c>
      <c r="J27" s="101"/>
      <c r="O27" s="78"/>
    </row>
    <row r="28" spans="1:15" ht="12.75" customHeight="1" x14ac:dyDescent="0.2">
      <c r="A28" s="170" t="s">
        <v>0</v>
      </c>
      <c r="B28" s="282">
        <v>17666.7</v>
      </c>
      <c r="C28" s="324">
        <v>8.3879434903097599E-2</v>
      </c>
      <c r="D28" s="282">
        <v>14280.73</v>
      </c>
      <c r="E28" s="324">
        <v>8.052655540100849E-2</v>
      </c>
      <c r="F28" s="196">
        <v>12209.47</v>
      </c>
      <c r="G28" s="324">
        <v>6.9580931872506468E-2</v>
      </c>
      <c r="H28" s="196">
        <v>44156.9</v>
      </c>
      <c r="I28" s="203">
        <v>7.8371091032204881E-2</v>
      </c>
      <c r="J28" s="101"/>
      <c r="O28" s="78"/>
    </row>
    <row r="29" spans="1:15" ht="12.75" customHeight="1" x14ac:dyDescent="0.2">
      <c r="A29" s="170" t="s">
        <v>1</v>
      </c>
      <c r="B29" s="282">
        <v>2372.0969999999998</v>
      </c>
      <c r="C29" s="324">
        <v>2.4243389837880897E-2</v>
      </c>
      <c r="D29" s="282">
        <v>2186.9409999999998</v>
      </c>
      <c r="E29" s="324">
        <v>2.3179448205503536E-2</v>
      </c>
      <c r="F29" s="196">
        <v>1745.0229999999999</v>
      </c>
      <c r="G29" s="324">
        <v>2.4115106116953045E-2</v>
      </c>
      <c r="H29" s="196">
        <v>6304.0609999999997</v>
      </c>
      <c r="I29" s="203">
        <v>2.3828868468137646E-2</v>
      </c>
      <c r="J29" s="101"/>
      <c r="O29" s="78"/>
    </row>
    <row r="30" spans="1:15" ht="12.75" customHeight="1" x14ac:dyDescent="0.2">
      <c r="A30" s="170" t="s">
        <v>2</v>
      </c>
      <c r="B30" s="282">
        <v>3239.0720000000001</v>
      </c>
      <c r="C30" s="324">
        <v>9.0669166120303069E-2</v>
      </c>
      <c r="D30" s="282">
        <v>2746.433</v>
      </c>
      <c r="E30" s="324">
        <v>8.5891107184177515E-2</v>
      </c>
      <c r="F30" s="196">
        <v>2031.162</v>
      </c>
      <c r="G30" s="324">
        <v>8.9267433877598584E-2</v>
      </c>
      <c r="H30" s="196">
        <v>8016.6670000000004</v>
      </c>
      <c r="I30" s="203">
        <v>8.8627491724974916E-2</v>
      </c>
      <c r="J30" s="101"/>
    </row>
    <row r="31" spans="1:15" x14ac:dyDescent="0.2">
      <c r="A31" s="170" t="s">
        <v>6</v>
      </c>
      <c r="B31" s="282">
        <v>514.87</v>
      </c>
      <c r="C31" s="324">
        <v>8.6514341919358469E-3</v>
      </c>
      <c r="D31" s="282">
        <v>686.87</v>
      </c>
      <c r="E31" s="324">
        <v>1.1227373561690446E-2</v>
      </c>
      <c r="F31" s="196">
        <v>652</v>
      </c>
      <c r="G31" s="324">
        <v>1.142883646539253E-2</v>
      </c>
      <c r="H31" s="196">
        <v>1853.74</v>
      </c>
      <c r="I31" s="203">
        <v>1.0429532639417457E-2</v>
      </c>
      <c r="J31" s="101"/>
    </row>
    <row r="32" spans="1:15" x14ac:dyDescent="0.2">
      <c r="A32" s="170" t="s">
        <v>25</v>
      </c>
      <c r="B32" s="282">
        <v>284203.22600000002</v>
      </c>
      <c r="C32" s="324">
        <v>5.632539649183544E-2</v>
      </c>
      <c r="D32" s="282">
        <v>260671.41699999999</v>
      </c>
      <c r="E32" s="324">
        <v>5.7529731980506163E-2</v>
      </c>
      <c r="F32" s="196">
        <v>201329.15</v>
      </c>
      <c r="G32" s="324">
        <v>6.0520449299556127E-2</v>
      </c>
      <c r="H32" s="196">
        <v>746203.79300000006</v>
      </c>
      <c r="I32" s="203">
        <v>5.7829826201960213E-2</v>
      </c>
      <c r="J32" s="101"/>
    </row>
    <row r="33" spans="1:10" x14ac:dyDescent="0.2">
      <c r="A33" s="170" t="s">
        <v>5</v>
      </c>
      <c r="B33" s="282">
        <v>106356.39799999999</v>
      </c>
      <c r="C33" s="324">
        <v>4.0343227941042767E-2</v>
      </c>
      <c r="D33" s="282">
        <v>98959.69</v>
      </c>
      <c r="E33" s="324">
        <v>3.9292756423454651E-2</v>
      </c>
      <c r="F33" s="196">
        <v>76813.104999999996</v>
      </c>
      <c r="G33" s="324">
        <v>4.0477404696549146E-2</v>
      </c>
      <c r="H33" s="196">
        <v>282129.19299999997</v>
      </c>
      <c r="I33" s="203">
        <v>4.0004197070922974E-2</v>
      </c>
      <c r="J33" s="101"/>
    </row>
    <row r="34" spans="1:10" x14ac:dyDescent="0.2">
      <c r="A34" s="170" t="s">
        <v>3</v>
      </c>
      <c r="B34" s="282">
        <v>20357.289000000001</v>
      </c>
      <c r="C34" s="324">
        <v>7.7144455434572198E-2</v>
      </c>
      <c r="D34" s="282">
        <v>18866.210999999999</v>
      </c>
      <c r="E34" s="324">
        <v>8.0144232687175535E-2</v>
      </c>
      <c r="F34" s="196">
        <v>14396.02</v>
      </c>
      <c r="G34" s="324">
        <v>8.3395551159394982E-2</v>
      </c>
      <c r="H34" s="196">
        <v>53619.520000000004</v>
      </c>
      <c r="I34" s="203">
        <v>7.9801414441387344E-2</v>
      </c>
      <c r="J34" s="101"/>
    </row>
    <row r="35" spans="1:10" ht="11.4" customHeight="1" x14ac:dyDescent="0.2">
      <c r="A35" s="190" t="s">
        <v>324</v>
      </c>
      <c r="B35" s="71"/>
      <c r="C35" s="8"/>
      <c r="E35" s="103"/>
      <c r="F35" s="103"/>
      <c r="G35" s="103"/>
      <c r="I35" s="3"/>
    </row>
    <row r="36" spans="1:10" x14ac:dyDescent="0.2">
      <c r="A36" s="190"/>
      <c r="B36" s="71"/>
    </row>
    <row r="37" spans="1:10" x14ac:dyDescent="0.2">
      <c r="B37" s="78"/>
      <c r="C37" s="78"/>
    </row>
    <row r="38" spans="1:10" x14ac:dyDescent="0.2">
      <c r="A38" s="103" t="s">
        <v>164</v>
      </c>
      <c r="B38" s="104">
        <f>+I7</f>
        <v>7.3057809884370967E-2</v>
      </c>
      <c r="C38" s="93" t="str">
        <f>+B5</f>
        <v>Leden</v>
      </c>
      <c r="D38" s="103" t="str">
        <f>+D5</f>
        <v>Únor</v>
      </c>
      <c r="E38" s="103" t="str">
        <f>+F5</f>
        <v>Březen</v>
      </c>
    </row>
    <row r="39" spans="1:10" x14ac:dyDescent="0.2">
      <c r="A39" s="103" t="s">
        <v>59</v>
      </c>
      <c r="B39" s="104">
        <f t="shared" ref="B39:B40" si="0">+I8</f>
        <v>4.3750137213138522E-2</v>
      </c>
      <c r="C39" s="93"/>
      <c r="D39" s="103"/>
      <c r="E39" s="103"/>
      <c r="H39" s="116"/>
    </row>
    <row r="40" spans="1:10" x14ac:dyDescent="0.2">
      <c r="A40" s="103" t="s">
        <v>116</v>
      </c>
      <c r="B40" s="104">
        <f t="shared" si="0"/>
        <v>4.1775452471758914E-2</v>
      </c>
      <c r="C40" s="93"/>
      <c r="D40" s="103"/>
      <c r="E40" s="103"/>
      <c r="H40" s="116"/>
    </row>
    <row r="41" spans="1:10" x14ac:dyDescent="0.2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{DDC7855E-897A-4F10-AF75-4E27822A60E4}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DC7855E-897A-4F10-AF75-4E27822A60E4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4"/>
  <dimension ref="A1:O41"/>
  <sheetViews>
    <sheetView showGridLines="0" zoomScaleNormal="100" zoomScaleSheetLayoutView="100" workbookViewId="0">
      <selection activeCell="M7" sqref="M7"/>
    </sheetView>
  </sheetViews>
  <sheetFormatPr defaultColWidth="9.109375" defaultRowHeight="11.4" x14ac:dyDescent="0.2"/>
  <cols>
    <col min="1" max="1" width="31.66406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 x14ac:dyDescent="0.3">
      <c r="A1" s="236" t="s">
        <v>265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ht="12" x14ac:dyDescent="0.25">
      <c r="A4" s="7"/>
      <c r="B4" s="126"/>
      <c r="C4" s="126"/>
      <c r="D4" s="126"/>
    </row>
    <row r="5" spans="1:15" ht="12.75" customHeight="1" x14ac:dyDescent="0.2">
      <c r="A5" s="397">
        <v>2025</v>
      </c>
      <c r="B5" s="383" t="s">
        <v>8</v>
      </c>
      <c r="C5" s="385"/>
      <c r="D5" s="383" t="s">
        <v>9</v>
      </c>
      <c r="E5" s="385"/>
      <c r="F5" s="383" t="s">
        <v>10</v>
      </c>
      <c r="G5" s="385"/>
      <c r="H5" s="383" t="s">
        <v>7</v>
      </c>
      <c r="I5" s="384"/>
    </row>
    <row r="6" spans="1:15" ht="12" x14ac:dyDescent="0.2">
      <c r="A6" s="398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2" x14ac:dyDescent="0.2">
      <c r="A7" s="167" t="s">
        <v>192</v>
      </c>
      <c r="B7" s="280">
        <v>619.15910000000031</v>
      </c>
      <c r="C7" s="323">
        <v>1.5785322057320951E-2</v>
      </c>
      <c r="D7" s="280">
        <v>617.69810000000018</v>
      </c>
      <c r="E7" s="323">
        <v>1.5769436089978273E-2</v>
      </c>
      <c r="F7" s="195">
        <v>617.69810000000018</v>
      </c>
      <c r="G7" s="323">
        <v>1.6121533398710131E-2</v>
      </c>
      <c r="H7" s="195">
        <v>617.69810000000018</v>
      </c>
      <c r="I7" s="201">
        <v>1.6121533398710131E-2</v>
      </c>
      <c r="J7" s="111"/>
      <c r="O7" s="60"/>
    </row>
    <row r="8" spans="1:15" ht="12" x14ac:dyDescent="0.2">
      <c r="A8" s="167" t="s">
        <v>314</v>
      </c>
      <c r="B8" s="280">
        <v>481880.82000000018</v>
      </c>
      <c r="C8" s="323">
        <v>2.7279743183599669E-2</v>
      </c>
      <c r="D8" s="280">
        <v>431498.65400000021</v>
      </c>
      <c r="E8" s="323">
        <v>2.7033210202100141E-2</v>
      </c>
      <c r="F8" s="195">
        <v>367564.42100000015</v>
      </c>
      <c r="G8" s="323">
        <v>2.6628952946794234E-2</v>
      </c>
      <c r="H8" s="195">
        <v>1280943.8950000005</v>
      </c>
      <c r="I8" s="201">
        <v>2.7007378619043603E-2</v>
      </c>
      <c r="J8" s="111"/>
      <c r="O8" s="60"/>
    </row>
    <row r="9" spans="1:15" ht="12" x14ac:dyDescent="0.2">
      <c r="A9" s="167" t="s">
        <v>315</v>
      </c>
      <c r="B9" s="280">
        <v>242253.21600000001</v>
      </c>
      <c r="C9" s="323">
        <v>2.1513790493879508E-2</v>
      </c>
      <c r="D9" s="280">
        <v>215997.45299999998</v>
      </c>
      <c r="E9" s="323">
        <v>2.0918332134738964E-2</v>
      </c>
      <c r="F9" s="195">
        <v>167204.522</v>
      </c>
      <c r="G9" s="323">
        <v>2.0385222416459407E-2</v>
      </c>
      <c r="H9" s="195">
        <v>625455.19099999999</v>
      </c>
      <c r="I9" s="202">
        <v>2.0996630704492782E-2</v>
      </c>
      <c r="J9" s="101"/>
      <c r="O9" s="104"/>
    </row>
    <row r="10" spans="1:15" x14ac:dyDescent="0.2">
      <c r="A10" s="170" t="s">
        <v>40</v>
      </c>
      <c r="B10" s="282">
        <v>110540.85</v>
      </c>
      <c r="C10" s="324">
        <v>8.2059813582545646E-2</v>
      </c>
      <c r="D10" s="282">
        <v>96101.040000000008</v>
      </c>
      <c r="E10" s="324">
        <v>7.6063582597159188E-2</v>
      </c>
      <c r="F10" s="196">
        <v>75341.009999999995</v>
      </c>
      <c r="G10" s="324">
        <v>6.3125395167824505E-2</v>
      </c>
      <c r="H10" s="196">
        <v>281982.90000000002</v>
      </c>
      <c r="I10" s="203">
        <v>7.4127599549553239E-2</v>
      </c>
      <c r="J10" s="101"/>
      <c r="O10" s="127"/>
    </row>
    <row r="11" spans="1:15" x14ac:dyDescent="0.2">
      <c r="A11" s="170" t="s">
        <v>39</v>
      </c>
      <c r="B11" s="282">
        <v>5413.9719999999998</v>
      </c>
      <c r="C11" s="324">
        <v>8.2700547650319256E-2</v>
      </c>
      <c r="D11" s="282">
        <v>5066.8670000000002</v>
      </c>
      <c r="E11" s="324">
        <v>8.8184845439427187E-2</v>
      </c>
      <c r="F11" s="196">
        <v>4552.2789999999995</v>
      </c>
      <c r="G11" s="324">
        <v>8.3232089372036092E-2</v>
      </c>
      <c r="H11" s="196">
        <v>15033.117999999999</v>
      </c>
      <c r="I11" s="203">
        <v>8.4638353928513835E-2</v>
      </c>
      <c r="J11" s="101"/>
      <c r="O11" s="127"/>
    </row>
    <row r="12" spans="1:15" x14ac:dyDescent="0.2">
      <c r="A12" s="170" t="s">
        <v>38</v>
      </c>
      <c r="B12" s="282">
        <v>0</v>
      </c>
      <c r="C12" s="324">
        <v>0</v>
      </c>
      <c r="D12" s="282">
        <v>0</v>
      </c>
      <c r="E12" s="324">
        <v>0</v>
      </c>
      <c r="F12" s="196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 x14ac:dyDescent="0.2">
      <c r="A13" s="170" t="s">
        <v>60</v>
      </c>
      <c r="B13" s="282">
        <v>0</v>
      </c>
      <c r="C13" s="324">
        <v>0</v>
      </c>
      <c r="D13" s="282">
        <v>0</v>
      </c>
      <c r="E13" s="324">
        <v>0</v>
      </c>
      <c r="F13" s="196">
        <v>5</v>
      </c>
      <c r="G13" s="324">
        <v>7.2317006515617655E-4</v>
      </c>
      <c r="H13" s="196">
        <v>5</v>
      </c>
      <c r="I13" s="203">
        <v>2.7803250188825773E-4</v>
      </c>
      <c r="J13" s="101"/>
      <c r="O13" s="127"/>
    </row>
    <row r="14" spans="1:15" x14ac:dyDescent="0.2">
      <c r="A14" s="170" t="s">
        <v>61</v>
      </c>
      <c r="B14" s="282">
        <v>18.5</v>
      </c>
      <c r="C14" s="324">
        <v>7.4077663021912179E-3</v>
      </c>
      <c r="D14" s="282">
        <v>20.89</v>
      </c>
      <c r="E14" s="324">
        <v>9.1974285944488761E-3</v>
      </c>
      <c r="F14" s="196">
        <v>71.36</v>
      </c>
      <c r="G14" s="324">
        <v>2.2619564972766813E-2</v>
      </c>
      <c r="H14" s="196">
        <v>110.75</v>
      </c>
      <c r="I14" s="203">
        <v>1.3977484827645308E-2</v>
      </c>
      <c r="J14" s="101"/>
      <c r="O14" s="127"/>
    </row>
    <row r="15" spans="1:15" x14ac:dyDescent="0.2">
      <c r="A15" s="170" t="s">
        <v>62</v>
      </c>
      <c r="B15" s="282">
        <v>1.8</v>
      </c>
      <c r="C15" s="324">
        <v>1.4129504760858131E-2</v>
      </c>
      <c r="D15" s="282">
        <v>8.4</v>
      </c>
      <c r="E15" s="324">
        <v>9.1406683569648622E-2</v>
      </c>
      <c r="F15" s="196">
        <v>14.1</v>
      </c>
      <c r="G15" s="324">
        <v>0.26216462450960337</v>
      </c>
      <c r="H15" s="196">
        <v>24.3</v>
      </c>
      <c r="I15" s="203">
        <v>8.8987193900532086E-2</v>
      </c>
      <c r="J15" s="101"/>
      <c r="O15" s="127"/>
    </row>
    <row r="16" spans="1:15" x14ac:dyDescent="0.2">
      <c r="A16" s="170" t="s">
        <v>37</v>
      </c>
      <c r="B16" s="282">
        <v>40010.565000000002</v>
      </c>
      <c r="C16" s="324">
        <v>8.1139791419298987E-3</v>
      </c>
      <c r="D16" s="282">
        <v>37414.563999999998</v>
      </c>
      <c r="E16" s="324">
        <v>8.3680560301448107E-3</v>
      </c>
      <c r="F16" s="196">
        <v>27660.49</v>
      </c>
      <c r="G16" s="324">
        <v>8.0540866140005121E-3</v>
      </c>
      <c r="H16" s="196">
        <v>105085.61900000001</v>
      </c>
      <c r="I16" s="203">
        <v>8.1864532881986973E-3</v>
      </c>
      <c r="J16" s="101"/>
      <c r="O16" s="127"/>
    </row>
    <row r="17" spans="1:15" x14ac:dyDescent="0.2">
      <c r="A17" s="170" t="s">
        <v>72</v>
      </c>
      <c r="B17" s="282">
        <v>6510.56</v>
      </c>
      <c r="C17" s="324">
        <v>3.9251732202980678E-2</v>
      </c>
      <c r="D17" s="282">
        <v>5635.34</v>
      </c>
      <c r="E17" s="324">
        <v>3.7150409206680605E-2</v>
      </c>
      <c r="F17" s="196">
        <v>5026.78</v>
      </c>
      <c r="G17" s="324">
        <v>5.7481051120237728E-2</v>
      </c>
      <c r="H17" s="196">
        <v>17172.68</v>
      </c>
      <c r="I17" s="203">
        <v>4.240086763771804E-2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1482.0840000000001</v>
      </c>
      <c r="C19" s="324">
        <v>1.1477787658372684E-2</v>
      </c>
      <c r="D19" s="282">
        <v>1579.422</v>
      </c>
      <c r="E19" s="324">
        <v>1.1664518957367233E-2</v>
      </c>
      <c r="F19" s="196">
        <v>1141.492</v>
      </c>
      <c r="G19" s="324">
        <v>8.2767484487169234E-3</v>
      </c>
      <c r="H19" s="196">
        <v>4202.9980000000005</v>
      </c>
      <c r="I19" s="203">
        <v>1.0443638806517884E-2</v>
      </c>
      <c r="J19" s="101"/>
      <c r="O19" s="127"/>
    </row>
    <row r="20" spans="1:15" x14ac:dyDescent="0.2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196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 x14ac:dyDescent="0.2">
      <c r="A21" s="170" t="s">
        <v>33</v>
      </c>
      <c r="B21" s="282">
        <v>877.19299999999998</v>
      </c>
      <c r="C21" s="324">
        <v>2.3806422818958609E-3</v>
      </c>
      <c r="D21" s="282">
        <v>890.46</v>
      </c>
      <c r="E21" s="324">
        <v>2.6924306695700999E-3</v>
      </c>
      <c r="F21" s="196">
        <v>916.54</v>
      </c>
      <c r="G21" s="324">
        <v>2.9765437093073649E-3</v>
      </c>
      <c r="H21" s="196">
        <v>2684.1930000000002</v>
      </c>
      <c r="I21" s="203">
        <v>2.66522427104042E-3</v>
      </c>
      <c r="J21" s="101"/>
      <c r="O21" s="127"/>
    </row>
    <row r="22" spans="1:15" x14ac:dyDescent="0.2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196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25</v>
      </c>
      <c r="C24" s="324">
        <v>1.0407961707693391E-3</v>
      </c>
      <c r="D24" s="282">
        <v>25</v>
      </c>
      <c r="E24" s="324">
        <v>8.1757140153551047E-4</v>
      </c>
      <c r="F24" s="196">
        <v>15</v>
      </c>
      <c r="G24" s="324">
        <v>1.039787034978644E-3</v>
      </c>
      <c r="H24" s="196">
        <v>65</v>
      </c>
      <c r="I24" s="203">
        <v>9.4169498403848728E-4</v>
      </c>
      <c r="J24" s="101"/>
      <c r="O24" s="127"/>
    </row>
    <row r="25" spans="1:15" x14ac:dyDescent="0.2">
      <c r="A25" s="170" t="s">
        <v>30</v>
      </c>
      <c r="B25" s="282">
        <v>77372.692000000025</v>
      </c>
      <c r="C25" s="324">
        <v>2.4656545702793353E-2</v>
      </c>
      <c r="D25" s="282">
        <v>69255.47</v>
      </c>
      <c r="E25" s="324">
        <v>2.4188810112341204E-2</v>
      </c>
      <c r="F25" s="196">
        <v>52460.47099999999</v>
      </c>
      <c r="G25" s="324">
        <v>2.4240642222981078E-2</v>
      </c>
      <c r="H25" s="196">
        <v>199088.633</v>
      </c>
      <c r="I25" s="203">
        <v>2.4382304171737951E-2</v>
      </c>
      <c r="J25" s="101"/>
      <c r="O25" s="98"/>
    </row>
    <row r="26" spans="1:15" ht="13.5" customHeight="1" x14ac:dyDescent="0.2">
      <c r="A26" s="168" t="s">
        <v>317</v>
      </c>
      <c r="B26" s="280">
        <v>225156.40400000001</v>
      </c>
      <c r="C26" s="323">
        <v>2.2086622645904292E-2</v>
      </c>
      <c r="D26" s="280">
        <v>200037.80800000002</v>
      </c>
      <c r="E26" s="323">
        <v>2.1230614708715366E-2</v>
      </c>
      <c r="F26" s="195">
        <v>156267.83800000002</v>
      </c>
      <c r="G26" s="323">
        <v>2.1482915424278212E-2</v>
      </c>
      <c r="H26" s="195">
        <v>581462.05000000005</v>
      </c>
      <c r="I26" s="202">
        <v>2.1623378972355615E-2</v>
      </c>
      <c r="J26" s="10"/>
      <c r="O26" s="78"/>
    </row>
    <row r="27" spans="1:15" ht="12.75" customHeight="1" x14ac:dyDescent="0.2">
      <c r="A27" s="170" t="s">
        <v>26</v>
      </c>
      <c r="B27" s="282">
        <v>21586.377999999997</v>
      </c>
      <c r="C27" s="324">
        <v>1.1702289562084359E-2</v>
      </c>
      <c r="D27" s="282">
        <v>19604.188000000002</v>
      </c>
      <c r="E27" s="324">
        <v>1.1061460921263925E-2</v>
      </c>
      <c r="F27" s="196">
        <v>15281.462</v>
      </c>
      <c r="G27" s="324">
        <v>9.8622937755054717E-3</v>
      </c>
      <c r="H27" s="196">
        <v>56472.027999999998</v>
      </c>
      <c r="I27" s="203">
        <v>1.093061588307678E-2</v>
      </c>
      <c r="J27" s="101"/>
      <c r="O27" s="78"/>
    </row>
    <row r="28" spans="1:15" ht="12.75" customHeight="1" x14ac:dyDescent="0.2">
      <c r="A28" s="170" t="s">
        <v>0</v>
      </c>
      <c r="B28" s="282">
        <v>6747.71</v>
      </c>
      <c r="C28" s="324">
        <v>3.2037341534637526E-2</v>
      </c>
      <c r="D28" s="282">
        <v>5848.2300000000005</v>
      </c>
      <c r="E28" s="324">
        <v>3.2977152925154386E-2</v>
      </c>
      <c r="F28" s="196">
        <v>5195.33</v>
      </c>
      <c r="G28" s="324">
        <v>2.9607829232979728E-2</v>
      </c>
      <c r="H28" s="196">
        <v>17791.27</v>
      </c>
      <c r="I28" s="203">
        <v>3.1576520107809557E-2</v>
      </c>
      <c r="J28" s="101"/>
      <c r="O28" s="78"/>
    </row>
    <row r="29" spans="1:15" ht="12.75" customHeight="1" x14ac:dyDescent="0.2">
      <c r="A29" s="170" t="s">
        <v>1</v>
      </c>
      <c r="B29" s="282">
        <v>596.63</v>
      </c>
      <c r="C29" s="324">
        <v>6.0976990734252778E-3</v>
      </c>
      <c r="D29" s="282">
        <v>497.90000000000003</v>
      </c>
      <c r="E29" s="324">
        <v>5.2772558845987213E-3</v>
      </c>
      <c r="F29" s="196">
        <v>309.72999999999996</v>
      </c>
      <c r="G29" s="324">
        <v>4.2802712729883025E-3</v>
      </c>
      <c r="H29" s="196">
        <v>1404.26</v>
      </c>
      <c r="I29" s="203">
        <v>5.3079954072568413E-3</v>
      </c>
      <c r="J29" s="101"/>
      <c r="O29" s="78"/>
    </row>
    <row r="30" spans="1:15" ht="12.75" customHeight="1" x14ac:dyDescent="0.2">
      <c r="A30" s="170" t="s">
        <v>2</v>
      </c>
      <c r="B30" s="282">
        <v>652.1</v>
      </c>
      <c r="C30" s="324">
        <v>1.8253797145308791E-2</v>
      </c>
      <c r="D30" s="282">
        <v>610</v>
      </c>
      <c r="E30" s="324">
        <v>1.9076953773257268E-2</v>
      </c>
      <c r="F30" s="196">
        <v>444.83000000000004</v>
      </c>
      <c r="G30" s="324">
        <v>1.954981070528701E-2</v>
      </c>
      <c r="H30" s="196">
        <v>1706.9299999999998</v>
      </c>
      <c r="I30" s="203">
        <v>1.8870800602059611E-2</v>
      </c>
      <c r="J30" s="101"/>
    </row>
    <row r="31" spans="1:15" x14ac:dyDescent="0.2">
      <c r="A31" s="170" t="s">
        <v>6</v>
      </c>
      <c r="B31" s="282">
        <v>2093.8310000000001</v>
      </c>
      <c r="C31" s="324">
        <v>3.5182941529969168E-2</v>
      </c>
      <c r="D31" s="282">
        <v>2172.2489999999998</v>
      </c>
      <c r="E31" s="324">
        <v>3.5506938710394266E-2</v>
      </c>
      <c r="F31" s="196">
        <v>2000.585</v>
      </c>
      <c r="G31" s="324">
        <v>3.5068034969505085E-2</v>
      </c>
      <c r="H31" s="196">
        <v>6266.665</v>
      </c>
      <c r="I31" s="203">
        <v>3.5257580436196548E-2</v>
      </c>
      <c r="J31" s="101"/>
    </row>
    <row r="32" spans="1:15" x14ac:dyDescent="0.2">
      <c r="A32" s="170" t="s">
        <v>25</v>
      </c>
      <c r="B32" s="282">
        <v>134886.084</v>
      </c>
      <c r="C32" s="324">
        <v>2.6732673901917706E-2</v>
      </c>
      <c r="D32" s="282">
        <v>119245.764</v>
      </c>
      <c r="E32" s="324">
        <v>2.6317334373222402E-2</v>
      </c>
      <c r="F32" s="196">
        <v>95155.635000000009</v>
      </c>
      <c r="G32" s="324">
        <v>2.8604212472881193E-2</v>
      </c>
      <c r="H32" s="196">
        <v>349287.48300000001</v>
      </c>
      <c r="I32" s="203">
        <v>2.7069326939765544E-2</v>
      </c>
      <c r="J32" s="101"/>
    </row>
    <row r="33" spans="1:10" x14ac:dyDescent="0.2">
      <c r="A33" s="170" t="s">
        <v>5</v>
      </c>
      <c r="B33" s="282">
        <v>58429.292000000009</v>
      </c>
      <c r="C33" s="324">
        <v>2.2163464445173742E-2</v>
      </c>
      <c r="D33" s="282">
        <v>51910.22</v>
      </c>
      <c r="E33" s="324">
        <v>2.0611378535522331E-2</v>
      </c>
      <c r="F33" s="196">
        <v>37744.735999999997</v>
      </c>
      <c r="G33" s="324">
        <v>1.988995177628098E-2</v>
      </c>
      <c r="H33" s="196">
        <v>148084.24800000002</v>
      </c>
      <c r="I33" s="203">
        <v>2.0997442260756873E-2</v>
      </c>
      <c r="J33" s="101"/>
    </row>
    <row r="34" spans="1:10" x14ac:dyDescent="0.2">
      <c r="A34" s="170" t="s">
        <v>3</v>
      </c>
      <c r="B34" s="282">
        <v>164.37900000000002</v>
      </c>
      <c r="C34" s="324">
        <v>6.2291832865759016E-4</v>
      </c>
      <c r="D34" s="282">
        <v>149.25700000000001</v>
      </c>
      <c r="E34" s="324">
        <v>6.3404823248238665E-4</v>
      </c>
      <c r="F34" s="196">
        <v>135.53</v>
      </c>
      <c r="G34" s="324">
        <v>7.8511971007492369E-4</v>
      </c>
      <c r="H34" s="196">
        <v>449.16600000000005</v>
      </c>
      <c r="I34" s="203">
        <v>6.6848942547378628E-4</v>
      </c>
      <c r="J34" s="101"/>
    </row>
    <row r="35" spans="1:10" ht="11.4" customHeight="1" x14ac:dyDescent="0.2">
      <c r="A35" s="190" t="s">
        <v>324</v>
      </c>
      <c r="B35" s="71"/>
      <c r="C35" s="8"/>
      <c r="E35" s="103"/>
      <c r="F35" s="103"/>
      <c r="G35" s="103"/>
      <c r="I35" s="3"/>
    </row>
    <row r="36" spans="1:10" x14ac:dyDescent="0.2">
      <c r="A36" s="190"/>
      <c r="B36" s="71"/>
    </row>
    <row r="37" spans="1:10" x14ac:dyDescent="0.2">
      <c r="B37" s="78"/>
      <c r="C37" s="78"/>
    </row>
    <row r="38" spans="1:10" x14ac:dyDescent="0.2">
      <c r="A38" s="103" t="s">
        <v>164</v>
      </c>
      <c r="B38" s="104">
        <f>+I7</f>
        <v>1.6121533398710131E-2</v>
      </c>
      <c r="C38" s="93" t="str">
        <f>+B5</f>
        <v>Leden</v>
      </c>
      <c r="D38" s="103" t="str">
        <f>+D5</f>
        <v>Únor</v>
      </c>
      <c r="E38" s="103" t="str">
        <f>+F5</f>
        <v>Březen</v>
      </c>
    </row>
    <row r="39" spans="1:10" x14ac:dyDescent="0.2">
      <c r="A39" s="103" t="s">
        <v>59</v>
      </c>
      <c r="B39" s="104">
        <f t="shared" ref="B39:B40" si="0">+I8</f>
        <v>2.7007378619043603E-2</v>
      </c>
      <c r="C39" s="93"/>
      <c r="D39" s="103"/>
      <c r="E39" s="103"/>
      <c r="H39" s="116"/>
    </row>
    <row r="40" spans="1:10" x14ac:dyDescent="0.2">
      <c r="A40" s="103" t="s">
        <v>116</v>
      </c>
      <c r="B40" s="104">
        <f t="shared" si="0"/>
        <v>2.0996630704492782E-2</v>
      </c>
      <c r="C40" s="93"/>
      <c r="D40" s="103"/>
      <c r="E40" s="103"/>
      <c r="H40" s="116"/>
    </row>
    <row r="41" spans="1:10" x14ac:dyDescent="0.2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I10:I25 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{5A266521-9702-49CC-8735-2801FAA5A20F}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A266521-9702-49CC-8735-2801FAA5A20F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I10:I25 C10:C25 C27:C34 E10:E25 E27:E34 G10:G25 G27:G34 I10:I25 I27:I34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5"/>
  <dimension ref="A1:O42"/>
  <sheetViews>
    <sheetView showGridLines="0" zoomScaleNormal="100" zoomScaleSheetLayoutView="100" workbookViewId="0">
      <selection activeCell="B5" sqref="B5:C5"/>
    </sheetView>
  </sheetViews>
  <sheetFormatPr defaultColWidth="9.109375" defaultRowHeight="11.4" x14ac:dyDescent="0.2"/>
  <cols>
    <col min="1" max="1" width="33.332031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 x14ac:dyDescent="0.3">
      <c r="A1" s="236" t="s">
        <v>266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ht="12" x14ac:dyDescent="0.25">
      <c r="A4" s="7"/>
      <c r="B4" s="126"/>
      <c r="C4" s="126"/>
      <c r="D4" s="126"/>
    </row>
    <row r="5" spans="1:15" ht="12.75" customHeight="1" x14ac:dyDescent="0.2">
      <c r="A5" s="397">
        <v>2025</v>
      </c>
      <c r="B5" s="383" t="s">
        <v>8</v>
      </c>
      <c r="C5" s="385"/>
      <c r="D5" s="383" t="s">
        <v>9</v>
      </c>
      <c r="E5" s="385"/>
      <c r="F5" s="383" t="s">
        <v>10</v>
      </c>
      <c r="G5" s="385"/>
      <c r="H5" s="383" t="s">
        <v>7</v>
      </c>
      <c r="I5" s="384"/>
    </row>
    <row r="6" spans="1:15" ht="12" x14ac:dyDescent="0.2">
      <c r="A6" s="398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2" x14ac:dyDescent="0.2">
      <c r="A7" s="167" t="s">
        <v>192</v>
      </c>
      <c r="B7" s="280">
        <v>972.30499999999972</v>
      </c>
      <c r="C7" s="323">
        <v>2.4788697384797276E-2</v>
      </c>
      <c r="D7" s="280">
        <v>967.31499999999971</v>
      </c>
      <c r="E7" s="323">
        <v>2.4694931183012095E-2</v>
      </c>
      <c r="F7" s="195">
        <v>967.58099999999968</v>
      </c>
      <c r="G7" s="323">
        <v>2.5253257873801681E-2</v>
      </c>
      <c r="H7" s="195">
        <v>967.58099999999968</v>
      </c>
      <c r="I7" s="201">
        <v>2.5253257873801681E-2</v>
      </c>
      <c r="J7" s="111"/>
      <c r="O7" s="60"/>
    </row>
    <row r="8" spans="1:15" ht="12" x14ac:dyDescent="0.2">
      <c r="A8" s="167" t="s">
        <v>314</v>
      </c>
      <c r="B8" s="280">
        <v>576054.52599999995</v>
      </c>
      <c r="C8" s="323">
        <v>3.2611008524950698E-2</v>
      </c>
      <c r="D8" s="280">
        <v>465368.32199999999</v>
      </c>
      <c r="E8" s="323">
        <v>2.9155130736571468E-2</v>
      </c>
      <c r="F8" s="195">
        <v>390581.62900000019</v>
      </c>
      <c r="G8" s="323">
        <v>2.8296481450045579E-2</v>
      </c>
      <c r="H8" s="195">
        <v>1432004.4770000002</v>
      </c>
      <c r="I8" s="201">
        <v>3.0192334922291428E-2</v>
      </c>
      <c r="J8" s="111"/>
      <c r="O8" s="60"/>
    </row>
    <row r="9" spans="1:15" ht="12" x14ac:dyDescent="0.2">
      <c r="A9" s="167" t="s">
        <v>315</v>
      </c>
      <c r="B9" s="280">
        <v>387316.86699999997</v>
      </c>
      <c r="C9" s="323">
        <v>3.439646362169984E-2</v>
      </c>
      <c r="D9" s="280">
        <v>352178.64899999998</v>
      </c>
      <c r="E9" s="323">
        <v>3.4106837132684406E-2</v>
      </c>
      <c r="F9" s="195">
        <v>294864.25699999998</v>
      </c>
      <c r="G9" s="323">
        <v>3.5949227866032517E-2</v>
      </c>
      <c r="H9" s="195">
        <v>1034359.7729999999</v>
      </c>
      <c r="I9" s="202">
        <v>3.472362286183981E-2</v>
      </c>
      <c r="J9" s="101"/>
      <c r="O9" s="104"/>
    </row>
    <row r="10" spans="1:15" x14ac:dyDescent="0.2">
      <c r="A10" s="170" t="s">
        <v>40</v>
      </c>
      <c r="B10" s="282">
        <v>87820.241999999998</v>
      </c>
      <c r="C10" s="324">
        <v>6.5193208549545661E-2</v>
      </c>
      <c r="D10" s="282">
        <v>75965.58</v>
      </c>
      <c r="E10" s="324">
        <v>6.0126447839389703E-2</v>
      </c>
      <c r="F10" s="196">
        <v>77320.53</v>
      </c>
      <c r="G10" s="324">
        <v>6.4783960433177495E-2</v>
      </c>
      <c r="H10" s="196">
        <v>241106.35199999998</v>
      </c>
      <c r="I10" s="203">
        <v>6.3381982063130851E-2</v>
      </c>
      <c r="J10" s="101"/>
      <c r="O10" s="127"/>
    </row>
    <row r="11" spans="1:15" x14ac:dyDescent="0.2">
      <c r="A11" s="170" t="s">
        <v>39</v>
      </c>
      <c r="B11" s="282">
        <v>4934</v>
      </c>
      <c r="C11" s="324">
        <v>7.5368786928834364E-2</v>
      </c>
      <c r="D11" s="282">
        <v>3983</v>
      </c>
      <c r="E11" s="324">
        <v>6.9320990542131561E-2</v>
      </c>
      <c r="F11" s="196">
        <v>3632</v>
      </c>
      <c r="G11" s="324">
        <v>6.6406067949533645E-2</v>
      </c>
      <c r="H11" s="196">
        <v>12549</v>
      </c>
      <c r="I11" s="203">
        <v>7.0652455694748109E-2</v>
      </c>
      <c r="J11" s="101"/>
      <c r="O11" s="127"/>
    </row>
    <row r="12" spans="1:15" x14ac:dyDescent="0.2">
      <c r="A12" s="170" t="s">
        <v>38</v>
      </c>
      <c r="B12" s="282">
        <v>106.28</v>
      </c>
      <c r="C12" s="324">
        <v>1.2211130697942457E-4</v>
      </c>
      <c r="D12" s="282">
        <v>0</v>
      </c>
      <c r="E12" s="324">
        <v>0</v>
      </c>
      <c r="F12" s="196">
        <v>21.49</v>
      </c>
      <c r="G12" s="324">
        <v>3.5617102202807383E-5</v>
      </c>
      <c r="H12" s="196">
        <v>127.77</v>
      </c>
      <c r="I12" s="203">
        <v>5.5946871061220626E-5</v>
      </c>
      <c r="J12" s="101"/>
      <c r="O12" s="127"/>
    </row>
    <row r="13" spans="1:15" x14ac:dyDescent="0.2">
      <c r="A13" s="170" t="s">
        <v>60</v>
      </c>
      <c r="B13" s="282">
        <v>72.099999999999994</v>
      </c>
      <c r="C13" s="324">
        <v>1.1335203668141081E-2</v>
      </c>
      <c r="D13" s="282">
        <v>129.69999999999999</v>
      </c>
      <c r="E13" s="324">
        <v>2.7544225258670438E-2</v>
      </c>
      <c r="F13" s="196">
        <v>236.1</v>
      </c>
      <c r="G13" s="324">
        <v>3.414809047667465E-2</v>
      </c>
      <c r="H13" s="196">
        <v>437.9</v>
      </c>
      <c r="I13" s="203">
        <v>2.4350086515373608E-2</v>
      </c>
      <c r="J13" s="101"/>
      <c r="O13" s="127"/>
    </row>
    <row r="14" spans="1:15" x14ac:dyDescent="0.2">
      <c r="A14" s="170" t="s">
        <v>61</v>
      </c>
      <c r="B14" s="282">
        <v>0</v>
      </c>
      <c r="C14" s="324">
        <v>0</v>
      </c>
      <c r="D14" s="282">
        <v>0</v>
      </c>
      <c r="E14" s="324">
        <v>0</v>
      </c>
      <c r="F14" s="196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 x14ac:dyDescent="0.2">
      <c r="A15" s="170" t="s">
        <v>62</v>
      </c>
      <c r="B15" s="282">
        <v>0</v>
      </c>
      <c r="C15" s="324">
        <v>0</v>
      </c>
      <c r="D15" s="282">
        <v>0</v>
      </c>
      <c r="E15" s="324">
        <v>0</v>
      </c>
      <c r="F15" s="196">
        <v>1.4</v>
      </c>
      <c r="G15" s="324">
        <v>2.6030530093152107E-2</v>
      </c>
      <c r="H15" s="196">
        <v>1.4</v>
      </c>
      <c r="I15" s="203">
        <v>5.1268342164915602E-3</v>
      </c>
      <c r="J15" s="101"/>
      <c r="O15" s="127"/>
    </row>
    <row r="16" spans="1:15" x14ac:dyDescent="0.2">
      <c r="A16" s="170" t="s">
        <v>37</v>
      </c>
      <c r="B16" s="282">
        <v>147466.42000000001</v>
      </c>
      <c r="C16" s="324">
        <v>2.9905587587055422E-2</v>
      </c>
      <c r="D16" s="282">
        <v>135953.53</v>
      </c>
      <c r="E16" s="324">
        <v>3.0407056368102363E-2</v>
      </c>
      <c r="F16" s="196">
        <v>106558.92</v>
      </c>
      <c r="G16" s="324">
        <v>3.1027460871963997E-2</v>
      </c>
      <c r="H16" s="196">
        <v>389978.87</v>
      </c>
      <c r="I16" s="203">
        <v>3.0380406310777042E-2</v>
      </c>
      <c r="J16" s="101"/>
      <c r="O16" s="127"/>
    </row>
    <row r="17" spans="1:15" x14ac:dyDescent="0.2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196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0</v>
      </c>
      <c r="C19" s="324">
        <v>0</v>
      </c>
      <c r="D19" s="282">
        <v>0</v>
      </c>
      <c r="E19" s="324">
        <v>0</v>
      </c>
      <c r="F19" s="196">
        <v>0</v>
      </c>
      <c r="G19" s="324">
        <v>0</v>
      </c>
      <c r="H19" s="196">
        <v>0</v>
      </c>
      <c r="I19" s="203">
        <v>0</v>
      </c>
      <c r="J19" s="101"/>
      <c r="O19" s="127"/>
    </row>
    <row r="20" spans="1:15" x14ac:dyDescent="0.2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196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 x14ac:dyDescent="0.2">
      <c r="A21" s="170" t="s">
        <v>33</v>
      </c>
      <c r="B21" s="282">
        <v>0</v>
      </c>
      <c r="C21" s="324">
        <v>0</v>
      </c>
      <c r="D21" s="282">
        <v>1415.36</v>
      </c>
      <c r="E21" s="324">
        <v>4.2795394206171372E-3</v>
      </c>
      <c r="F21" s="196">
        <v>1876.01</v>
      </c>
      <c r="G21" s="324">
        <v>6.0925063435286067E-3</v>
      </c>
      <c r="H21" s="196">
        <v>3291.37</v>
      </c>
      <c r="I21" s="203">
        <v>3.2681104559077185E-3</v>
      </c>
      <c r="J21" s="101"/>
      <c r="O21" s="127"/>
    </row>
    <row r="22" spans="1:15" x14ac:dyDescent="0.2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196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411.75</v>
      </c>
      <c r="C24" s="324">
        <v>1.7141912932571016E-2</v>
      </c>
      <c r="D24" s="282">
        <v>824.37999999999988</v>
      </c>
      <c r="E24" s="324">
        <v>2.6959580479913758E-2</v>
      </c>
      <c r="F24" s="196">
        <v>274</v>
      </c>
      <c r="G24" s="324">
        <v>1.8993443172276563E-2</v>
      </c>
      <c r="H24" s="196">
        <v>1510.1299999999999</v>
      </c>
      <c r="I24" s="203">
        <v>2.1878182249939086E-2</v>
      </c>
      <c r="J24" s="101"/>
      <c r="O24" s="127"/>
    </row>
    <row r="25" spans="1:15" x14ac:dyDescent="0.2">
      <c r="A25" s="170" t="s">
        <v>30</v>
      </c>
      <c r="B25" s="282">
        <v>146506.07499999998</v>
      </c>
      <c r="C25" s="324">
        <v>4.6687450579777794E-2</v>
      </c>
      <c r="D25" s="282">
        <v>133907.09899999999</v>
      </c>
      <c r="E25" s="324">
        <v>4.6769639862461035E-2</v>
      </c>
      <c r="F25" s="196">
        <v>104943.807</v>
      </c>
      <c r="G25" s="324">
        <v>4.8491849777798933E-2</v>
      </c>
      <c r="H25" s="196">
        <v>385356.98100000003</v>
      </c>
      <c r="I25" s="203">
        <v>4.7194513236949308E-2</v>
      </c>
      <c r="J25" s="101"/>
      <c r="O25" s="98"/>
    </row>
    <row r="26" spans="1:15" ht="13.5" customHeight="1" x14ac:dyDescent="0.2">
      <c r="A26" s="168" t="s">
        <v>318</v>
      </c>
      <c r="B26" s="280">
        <v>174732.79999999999</v>
      </c>
      <c r="C26" s="323"/>
      <c r="D26" s="280">
        <v>151221.20000000001</v>
      </c>
      <c r="E26" s="323"/>
      <c r="F26" s="195">
        <v>115284.7</v>
      </c>
      <c r="G26" s="323"/>
      <c r="H26" s="195">
        <v>441238.7</v>
      </c>
      <c r="I26" s="202"/>
      <c r="J26" s="10"/>
      <c r="O26" s="78"/>
    </row>
    <row r="27" spans="1:15" ht="13.5" customHeight="1" x14ac:dyDescent="0.2">
      <c r="A27" s="168" t="s">
        <v>317</v>
      </c>
      <c r="B27" s="280">
        <v>465734.27999999991</v>
      </c>
      <c r="C27" s="323">
        <v>4.5686008094275338E-2</v>
      </c>
      <c r="D27" s="280">
        <v>417902.67100000003</v>
      </c>
      <c r="E27" s="323">
        <v>4.435326842685678E-2</v>
      </c>
      <c r="F27" s="195">
        <v>329905.79800000007</v>
      </c>
      <c r="G27" s="323">
        <v>4.5353787747501907E-2</v>
      </c>
      <c r="H27" s="195">
        <v>1213542.7489999998</v>
      </c>
      <c r="I27" s="202">
        <v>4.5129161500361406E-2</v>
      </c>
      <c r="J27" s="10"/>
      <c r="O27" s="78"/>
    </row>
    <row r="28" spans="1:15" ht="12.75" customHeight="1" x14ac:dyDescent="0.2">
      <c r="A28" s="170" t="s">
        <v>26</v>
      </c>
      <c r="B28" s="282">
        <v>74975.716</v>
      </c>
      <c r="C28" s="324">
        <v>4.0645426423858669E-2</v>
      </c>
      <c r="D28" s="282">
        <v>73093.343999999997</v>
      </c>
      <c r="E28" s="324">
        <v>4.1242165615862324E-2</v>
      </c>
      <c r="F28" s="196">
        <v>70166.936000000002</v>
      </c>
      <c r="G28" s="324">
        <v>4.5284079243143809E-2</v>
      </c>
      <c r="H28" s="196">
        <v>218235.99599999998</v>
      </c>
      <c r="I28" s="203">
        <v>4.2241334845220718E-2</v>
      </c>
      <c r="J28" s="101"/>
      <c r="O28" s="78"/>
    </row>
    <row r="29" spans="1:15" ht="12.75" customHeight="1" x14ac:dyDescent="0.2">
      <c r="A29" s="170" t="s">
        <v>0</v>
      </c>
      <c r="B29" s="282">
        <v>925.48</v>
      </c>
      <c r="C29" s="324">
        <v>4.3940712987778578E-3</v>
      </c>
      <c r="D29" s="282">
        <v>1217.3600000000001</v>
      </c>
      <c r="E29" s="324">
        <v>6.8644815414178207E-3</v>
      </c>
      <c r="F29" s="196">
        <v>1157.6300000000001</v>
      </c>
      <c r="G29" s="324">
        <v>6.5972539482524357E-3</v>
      </c>
      <c r="H29" s="196">
        <v>3300.4700000000003</v>
      </c>
      <c r="I29" s="203">
        <v>5.8577806598529621E-3</v>
      </c>
      <c r="J29" s="101"/>
      <c r="O29" s="78"/>
    </row>
    <row r="30" spans="1:15" ht="12.75" customHeight="1" x14ac:dyDescent="0.2">
      <c r="A30" s="170" t="s">
        <v>1</v>
      </c>
      <c r="B30" s="282">
        <v>2671</v>
      </c>
      <c r="C30" s="324">
        <v>2.7298248873035075E-2</v>
      </c>
      <c r="D30" s="282">
        <v>2424.8000000000002</v>
      </c>
      <c r="E30" s="324">
        <v>2.5700522331743282E-2</v>
      </c>
      <c r="F30" s="196">
        <v>1892.7</v>
      </c>
      <c r="G30" s="324">
        <v>2.615590817287625E-2</v>
      </c>
      <c r="H30" s="196">
        <v>6988.5</v>
      </c>
      <c r="I30" s="203">
        <v>2.6415995544709983E-2</v>
      </c>
      <c r="J30" s="101"/>
      <c r="O30" s="78"/>
    </row>
    <row r="31" spans="1:15" ht="12.75" customHeight="1" x14ac:dyDescent="0.2">
      <c r="A31" s="170" t="s">
        <v>2</v>
      </c>
      <c r="B31" s="282">
        <v>1298</v>
      </c>
      <c r="C31" s="324">
        <v>3.6334041856480315E-2</v>
      </c>
      <c r="D31" s="282">
        <v>1180</v>
      </c>
      <c r="E31" s="324">
        <v>3.6902959758104224E-2</v>
      </c>
      <c r="F31" s="196">
        <v>853</v>
      </c>
      <c r="G31" s="324">
        <v>3.7488452963176544E-2</v>
      </c>
      <c r="H31" s="196">
        <v>3331</v>
      </c>
      <c r="I31" s="203">
        <v>3.6825550435847142E-2</v>
      </c>
      <c r="J31" s="101"/>
    </row>
    <row r="32" spans="1:15" x14ac:dyDescent="0.2">
      <c r="A32" s="170" t="s">
        <v>6</v>
      </c>
      <c r="B32" s="282">
        <v>172</v>
      </c>
      <c r="C32" s="324">
        <v>2.8901405811427461E-3</v>
      </c>
      <c r="D32" s="282">
        <v>149</v>
      </c>
      <c r="E32" s="324">
        <v>2.4355098645913735E-3</v>
      </c>
      <c r="F32" s="196">
        <v>95</v>
      </c>
      <c r="G32" s="324">
        <v>1.6652445770127151E-3</v>
      </c>
      <c r="H32" s="196">
        <v>416</v>
      </c>
      <c r="I32" s="203">
        <v>2.3405038344091736E-3</v>
      </c>
      <c r="J32" s="101"/>
    </row>
    <row r="33" spans="1:10" x14ac:dyDescent="0.2">
      <c r="A33" s="170" t="s">
        <v>25</v>
      </c>
      <c r="B33" s="282">
        <v>234014.25899999999</v>
      </c>
      <c r="C33" s="324">
        <v>4.6378593615675812E-2</v>
      </c>
      <c r="D33" s="282">
        <v>205152.58300000001</v>
      </c>
      <c r="E33" s="324">
        <v>4.5276821106544823E-2</v>
      </c>
      <c r="F33" s="196">
        <v>153630.94000000006</v>
      </c>
      <c r="G33" s="324">
        <v>4.6182152535353939E-2</v>
      </c>
      <c r="H33" s="196">
        <v>592797.78200000012</v>
      </c>
      <c r="I33" s="203">
        <v>4.5941059302505451E-2</v>
      </c>
      <c r="J33" s="101"/>
    </row>
    <row r="34" spans="1:10" x14ac:dyDescent="0.2">
      <c r="A34" s="170" t="s">
        <v>5</v>
      </c>
      <c r="B34" s="282">
        <v>145504.98699999999</v>
      </c>
      <c r="C34" s="324">
        <v>5.5193114542102725E-2</v>
      </c>
      <c r="D34" s="282">
        <v>129126.55600000001</v>
      </c>
      <c r="E34" s="324">
        <v>5.127075794909601E-2</v>
      </c>
      <c r="F34" s="196">
        <v>97470.032000000007</v>
      </c>
      <c r="G34" s="324">
        <v>5.1362771118933358E-2</v>
      </c>
      <c r="H34" s="196">
        <v>372101.57500000001</v>
      </c>
      <c r="I34" s="203">
        <v>5.2761731525956722E-2</v>
      </c>
      <c r="J34" s="101"/>
    </row>
    <row r="35" spans="1:10" x14ac:dyDescent="0.2">
      <c r="A35" s="170" t="s">
        <v>3</v>
      </c>
      <c r="B35" s="282">
        <v>6172.8379999999997</v>
      </c>
      <c r="C35" s="324">
        <v>2.3392123872478E-2</v>
      </c>
      <c r="D35" s="282">
        <v>5559.0280000000002</v>
      </c>
      <c r="E35" s="324">
        <v>2.3614918414011379E-2</v>
      </c>
      <c r="F35" s="196">
        <v>4639.5599999999995</v>
      </c>
      <c r="G35" s="324">
        <v>2.6876780064009537E-2</v>
      </c>
      <c r="H35" s="196">
        <v>16371.425999999999</v>
      </c>
      <c r="I35" s="203">
        <v>2.4365435409017169E-2</v>
      </c>
      <c r="J35" s="101"/>
    </row>
    <row r="36" spans="1:10" ht="12" customHeight="1" x14ac:dyDescent="0.2">
      <c r="A36" s="190" t="s">
        <v>324</v>
      </c>
      <c r="B36" s="71"/>
      <c r="C36" s="8"/>
      <c r="E36" s="103"/>
      <c r="F36" s="103"/>
      <c r="G36" s="103"/>
      <c r="I36" s="3"/>
    </row>
    <row r="37" spans="1:10" x14ac:dyDescent="0.2">
      <c r="A37" s="190"/>
      <c r="B37" s="71" t="s">
        <v>203</v>
      </c>
    </row>
    <row r="38" spans="1:10" x14ac:dyDescent="0.2">
      <c r="A38" s="103" t="s">
        <v>164</v>
      </c>
      <c r="B38" s="104">
        <f>+I7</f>
        <v>2.5253257873801681E-2</v>
      </c>
      <c r="C38" s="93" t="str">
        <f>+B5</f>
        <v>Leden</v>
      </c>
      <c r="D38" s="103" t="str">
        <f>+D5</f>
        <v>Únor</v>
      </c>
      <c r="E38" s="103" t="str">
        <f>+F5</f>
        <v>Březen</v>
      </c>
    </row>
    <row r="39" spans="1:10" x14ac:dyDescent="0.2">
      <c r="A39" s="103" t="s">
        <v>59</v>
      </c>
      <c r="B39" s="104">
        <f t="shared" ref="B39:B40" si="0">+I8</f>
        <v>3.0192334922291428E-2</v>
      </c>
      <c r="C39" s="93"/>
      <c r="D39" s="103"/>
      <c r="E39" s="103"/>
    </row>
    <row r="40" spans="1:10" x14ac:dyDescent="0.2">
      <c r="A40" s="103" t="s">
        <v>116</v>
      </c>
      <c r="B40" s="104">
        <f t="shared" si="0"/>
        <v>3.472362286183981E-2</v>
      </c>
      <c r="C40" s="93"/>
      <c r="D40" s="103"/>
      <c r="E40" s="103"/>
      <c r="H40" s="116"/>
    </row>
    <row r="41" spans="1:10" ht="12" x14ac:dyDescent="0.25">
      <c r="B41" s="120"/>
      <c r="C41" s="120"/>
      <c r="H41" s="116"/>
    </row>
    <row r="42" spans="1:10" x14ac:dyDescent="0.2">
      <c r="B42" s="78"/>
      <c r="C42" s="78"/>
      <c r="H42" s="116"/>
    </row>
  </sheetData>
  <mergeCells count="5">
    <mergeCell ref="B5:C5"/>
    <mergeCell ref="D5:E5"/>
    <mergeCell ref="F5:G5"/>
    <mergeCell ref="H5:I5"/>
    <mergeCell ref="A5:A6"/>
  </mergeCells>
  <conditionalFormatting sqref="C10:C25 C28:C35 E10:E25 E28:E35 G10:G25 G28:G35 I10:I25 I28:I35">
    <cfRule type="dataBar" priority="1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{22CC47AD-DA4E-4964-99B9-A52F197068DC}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2CC47AD-DA4E-4964-99B9-A52F197068DC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C28:C35 E10:E25 E28:E35 G10:G25 G28:G35 I10:I25 I28:I35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6"/>
  <dimension ref="A1:O41"/>
  <sheetViews>
    <sheetView showGridLines="0" zoomScaleNormal="100" zoomScaleSheetLayoutView="100" workbookViewId="0">
      <selection activeCell="K39" sqref="K39"/>
    </sheetView>
  </sheetViews>
  <sheetFormatPr defaultColWidth="9.109375" defaultRowHeight="11.4" x14ac:dyDescent="0.2"/>
  <cols>
    <col min="1" max="1" width="31.66406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 x14ac:dyDescent="0.3">
      <c r="A1" s="236" t="s">
        <v>267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ht="12" x14ac:dyDescent="0.25">
      <c r="A4" s="7"/>
      <c r="B4" s="126"/>
      <c r="C4" s="126"/>
      <c r="D4" s="126"/>
    </row>
    <row r="5" spans="1:15" ht="12.75" customHeight="1" x14ac:dyDescent="0.2">
      <c r="A5" s="397">
        <v>2025</v>
      </c>
      <c r="B5" s="383" t="s">
        <v>8</v>
      </c>
      <c r="C5" s="385"/>
      <c r="D5" s="383" t="s">
        <v>9</v>
      </c>
      <c r="E5" s="385"/>
      <c r="F5" s="383" t="s">
        <v>10</v>
      </c>
      <c r="G5" s="385"/>
      <c r="H5" s="383" t="s">
        <v>7</v>
      </c>
      <c r="I5" s="384"/>
    </row>
    <row r="6" spans="1:15" ht="12" x14ac:dyDescent="0.2">
      <c r="A6" s="398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2" x14ac:dyDescent="0.2">
      <c r="A7" s="167" t="s">
        <v>192</v>
      </c>
      <c r="B7" s="280">
        <v>453.22840000000014</v>
      </c>
      <c r="C7" s="323">
        <v>1.1554956164779426E-2</v>
      </c>
      <c r="D7" s="280">
        <v>448.92840000000012</v>
      </c>
      <c r="E7" s="323">
        <v>1.1460853955639821E-2</v>
      </c>
      <c r="F7" s="195">
        <v>448.92840000000012</v>
      </c>
      <c r="G7" s="323">
        <v>1.1716749969328869E-2</v>
      </c>
      <c r="H7" s="195">
        <v>448.92840000000012</v>
      </c>
      <c r="I7" s="201">
        <v>1.1716749969328869E-2</v>
      </c>
      <c r="J7" s="111"/>
      <c r="O7" s="60"/>
    </row>
    <row r="8" spans="1:15" ht="12" x14ac:dyDescent="0.2">
      <c r="A8" s="167" t="s">
        <v>314</v>
      </c>
      <c r="B8" s="280">
        <v>317697.17699999991</v>
      </c>
      <c r="C8" s="323">
        <v>1.7985147030161117E-2</v>
      </c>
      <c r="D8" s="280">
        <v>288577.64799999999</v>
      </c>
      <c r="E8" s="323">
        <v>1.8079268951813832E-2</v>
      </c>
      <c r="F8" s="195">
        <v>230899.9819999999</v>
      </c>
      <c r="G8" s="323">
        <v>1.6728019375122357E-2</v>
      </c>
      <c r="H8" s="195">
        <v>837174.8069999998</v>
      </c>
      <c r="I8" s="201">
        <v>1.7650965878543604E-2</v>
      </c>
      <c r="J8" s="111"/>
      <c r="O8" s="60"/>
    </row>
    <row r="9" spans="1:15" ht="12" x14ac:dyDescent="0.2">
      <c r="A9" s="167" t="s">
        <v>315</v>
      </c>
      <c r="B9" s="280">
        <v>283366.48800000001</v>
      </c>
      <c r="C9" s="323">
        <v>2.5164938391647282E-2</v>
      </c>
      <c r="D9" s="280">
        <v>257322.33099999995</v>
      </c>
      <c r="E9" s="323">
        <v>2.492045119413161E-2</v>
      </c>
      <c r="F9" s="195">
        <v>201421.375</v>
      </c>
      <c r="G9" s="323">
        <v>2.4556868915327996E-2</v>
      </c>
      <c r="H9" s="195">
        <v>742110.1939999999</v>
      </c>
      <c r="I9" s="202">
        <v>2.4912757795717926E-2</v>
      </c>
      <c r="J9" s="101"/>
      <c r="O9" s="104"/>
    </row>
    <row r="10" spans="1:15" x14ac:dyDescent="0.2">
      <c r="A10" s="170" t="s">
        <v>40</v>
      </c>
      <c r="B10" s="282">
        <v>429.548</v>
      </c>
      <c r="C10" s="324">
        <v>3.188742334146636E-4</v>
      </c>
      <c r="D10" s="282">
        <v>513.25400000000002</v>
      </c>
      <c r="E10" s="324">
        <v>4.0623845509187348E-4</v>
      </c>
      <c r="F10" s="196">
        <v>497.41</v>
      </c>
      <c r="G10" s="324">
        <v>4.1676110806621242E-4</v>
      </c>
      <c r="H10" s="196">
        <v>1440.212</v>
      </c>
      <c r="I10" s="203">
        <v>3.7860259754212458E-4</v>
      </c>
      <c r="J10" s="101"/>
      <c r="O10" s="127"/>
    </row>
    <row r="11" spans="1:15" x14ac:dyDescent="0.2">
      <c r="A11" s="170" t="s">
        <v>39</v>
      </c>
      <c r="B11" s="282">
        <v>885.53</v>
      </c>
      <c r="C11" s="324">
        <v>1.3526818380439945E-2</v>
      </c>
      <c r="D11" s="282">
        <v>819.61</v>
      </c>
      <c r="E11" s="324">
        <v>1.4264669108269257E-2</v>
      </c>
      <c r="F11" s="196">
        <v>827.01</v>
      </c>
      <c r="G11" s="324">
        <v>1.5120727493101274E-2</v>
      </c>
      <c r="H11" s="196">
        <v>2532.1499999999996</v>
      </c>
      <c r="I11" s="203">
        <v>1.4256324463101155E-2</v>
      </c>
      <c r="J11" s="101"/>
      <c r="O11" s="127"/>
    </row>
    <row r="12" spans="1:15" x14ac:dyDescent="0.2">
      <c r="A12" s="170" t="s">
        <v>38</v>
      </c>
      <c r="B12" s="282">
        <v>0</v>
      </c>
      <c r="C12" s="324">
        <v>0</v>
      </c>
      <c r="D12" s="282">
        <v>0</v>
      </c>
      <c r="E12" s="324">
        <v>0</v>
      </c>
      <c r="F12" s="196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 x14ac:dyDescent="0.2">
      <c r="A13" s="170" t="s">
        <v>60</v>
      </c>
      <c r="B13" s="282">
        <v>48</v>
      </c>
      <c r="C13" s="324">
        <v>7.5463214434226336E-3</v>
      </c>
      <c r="D13" s="282">
        <v>52</v>
      </c>
      <c r="E13" s="324">
        <v>1.1043174351972726E-2</v>
      </c>
      <c r="F13" s="196">
        <v>100</v>
      </c>
      <c r="G13" s="324">
        <v>1.446340130312353E-2</v>
      </c>
      <c r="H13" s="196">
        <v>200</v>
      </c>
      <c r="I13" s="203">
        <v>1.1121300075530308E-2</v>
      </c>
      <c r="J13" s="101"/>
      <c r="O13" s="127"/>
    </row>
    <row r="14" spans="1:15" x14ac:dyDescent="0.2">
      <c r="A14" s="170" t="s">
        <v>61</v>
      </c>
      <c r="B14" s="282">
        <v>0</v>
      </c>
      <c r="C14" s="324">
        <v>0</v>
      </c>
      <c r="D14" s="282">
        <v>0</v>
      </c>
      <c r="E14" s="324">
        <v>0</v>
      </c>
      <c r="F14" s="196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 x14ac:dyDescent="0.2">
      <c r="A15" s="170" t="s">
        <v>62</v>
      </c>
      <c r="B15" s="282">
        <v>0</v>
      </c>
      <c r="C15" s="324">
        <v>0</v>
      </c>
      <c r="D15" s="282">
        <v>0</v>
      </c>
      <c r="E15" s="324">
        <v>0</v>
      </c>
      <c r="F15" s="196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 x14ac:dyDescent="0.2">
      <c r="A16" s="170" t="s">
        <v>37</v>
      </c>
      <c r="B16" s="282">
        <v>11265.451999999999</v>
      </c>
      <c r="C16" s="324">
        <v>2.2845876470980217E-3</v>
      </c>
      <c r="D16" s="282">
        <v>10019.745999999999</v>
      </c>
      <c r="E16" s="324">
        <v>2.240993532246409E-3</v>
      </c>
      <c r="F16" s="196">
        <v>8493.59</v>
      </c>
      <c r="G16" s="324">
        <v>2.4731344066503741E-3</v>
      </c>
      <c r="H16" s="196">
        <v>29778.787999999997</v>
      </c>
      <c r="I16" s="203">
        <v>2.3198479417166668E-3</v>
      </c>
      <c r="J16" s="101"/>
      <c r="O16" s="127"/>
    </row>
    <row r="17" spans="1:15" x14ac:dyDescent="0.2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196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422</v>
      </c>
      <c r="C19" s="324">
        <v>3.2681186706241161E-3</v>
      </c>
      <c r="D19" s="282">
        <v>390</v>
      </c>
      <c r="E19" s="324">
        <v>2.8802703731955243E-3</v>
      </c>
      <c r="F19" s="196">
        <v>373</v>
      </c>
      <c r="G19" s="324">
        <v>2.7045543651391447E-3</v>
      </c>
      <c r="H19" s="196">
        <v>1185</v>
      </c>
      <c r="I19" s="203">
        <v>2.9444962823498111E-3</v>
      </c>
      <c r="J19" s="101"/>
      <c r="O19" s="127"/>
    </row>
    <row r="20" spans="1:15" x14ac:dyDescent="0.2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196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 x14ac:dyDescent="0.2">
      <c r="A21" s="170" t="s">
        <v>33</v>
      </c>
      <c r="B21" s="282">
        <v>62520</v>
      </c>
      <c r="C21" s="324">
        <v>0.16967503783560656</v>
      </c>
      <c r="D21" s="282">
        <v>54952</v>
      </c>
      <c r="E21" s="324">
        <v>0.16615507732432241</v>
      </c>
      <c r="F21" s="196">
        <v>62998</v>
      </c>
      <c r="G21" s="324">
        <v>0.20459150784356969</v>
      </c>
      <c r="H21" s="196">
        <v>180470</v>
      </c>
      <c r="I21" s="203">
        <v>0.17919464963758738</v>
      </c>
      <c r="J21" s="101"/>
      <c r="O21" s="127"/>
    </row>
    <row r="22" spans="1:15" x14ac:dyDescent="0.2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196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1004.1869999999999</v>
      </c>
      <c r="C24" s="324">
        <v>4.1806159373454006E-2</v>
      </c>
      <c r="D24" s="282">
        <v>128.066</v>
      </c>
      <c r="E24" s="324">
        <v>4.1881239643618666E-3</v>
      </c>
      <c r="F24" s="196">
        <v>0</v>
      </c>
      <c r="G24" s="324">
        <v>0</v>
      </c>
      <c r="H24" s="196">
        <v>1132.2529999999999</v>
      </c>
      <c r="I24" s="203">
        <v>1.6403645704038912E-2</v>
      </c>
      <c r="J24" s="101"/>
      <c r="O24" s="127"/>
    </row>
    <row r="25" spans="1:15" x14ac:dyDescent="0.2">
      <c r="A25" s="170" t="s">
        <v>30</v>
      </c>
      <c r="B25" s="282">
        <v>206791.77099999998</v>
      </c>
      <c r="C25" s="324">
        <v>6.5898841320178883E-2</v>
      </c>
      <c r="D25" s="282">
        <v>190447.65499999994</v>
      </c>
      <c r="E25" s="324">
        <v>6.6517520755193307E-2</v>
      </c>
      <c r="F25" s="196">
        <v>128132.36500000001</v>
      </c>
      <c r="G25" s="324">
        <v>5.9206689492921696E-2</v>
      </c>
      <c r="H25" s="196">
        <v>525371.79099999997</v>
      </c>
      <c r="I25" s="203">
        <v>6.4342070254773093E-2</v>
      </c>
      <c r="J25" s="101"/>
      <c r="O25" s="98"/>
    </row>
    <row r="26" spans="1:15" ht="13.5" customHeight="1" x14ac:dyDescent="0.2">
      <c r="A26" s="168" t="s">
        <v>317</v>
      </c>
      <c r="B26" s="280">
        <v>262674.11099999998</v>
      </c>
      <c r="C26" s="323">
        <v>2.5766906316843547E-2</v>
      </c>
      <c r="D26" s="280">
        <v>238700.77000000005</v>
      </c>
      <c r="E26" s="323">
        <v>2.5334031247451403E-2</v>
      </c>
      <c r="F26" s="195">
        <v>182347.027</v>
      </c>
      <c r="G26" s="323">
        <v>2.5068150996685416E-2</v>
      </c>
      <c r="H26" s="195">
        <v>683721.90800000005</v>
      </c>
      <c r="I26" s="202">
        <v>2.5426212989112632E-2</v>
      </c>
      <c r="J26" s="10"/>
      <c r="O26" s="78"/>
    </row>
    <row r="27" spans="1:15" ht="12.75" customHeight="1" x14ac:dyDescent="0.2">
      <c r="A27" s="170" t="s">
        <v>26</v>
      </c>
      <c r="B27" s="282">
        <v>25227.864000000001</v>
      </c>
      <c r="C27" s="324">
        <v>1.3676392100651802E-2</v>
      </c>
      <c r="D27" s="282">
        <v>26099.277999999998</v>
      </c>
      <c r="E27" s="324">
        <v>1.4726248476611385E-2</v>
      </c>
      <c r="F27" s="196">
        <v>20778.106000000003</v>
      </c>
      <c r="G27" s="324">
        <v>1.3409697676216643E-2</v>
      </c>
      <c r="H27" s="196">
        <v>72105.248000000007</v>
      </c>
      <c r="I27" s="203">
        <v>1.3956551534540076E-2</v>
      </c>
      <c r="J27" s="101"/>
      <c r="O27" s="78"/>
    </row>
    <row r="28" spans="1:15" ht="12.75" customHeight="1" x14ac:dyDescent="0.2">
      <c r="A28" s="170" t="s">
        <v>0</v>
      </c>
      <c r="B28" s="282">
        <v>518</v>
      </c>
      <c r="C28" s="324">
        <v>2.4594036962083785E-3</v>
      </c>
      <c r="D28" s="282">
        <v>469</v>
      </c>
      <c r="E28" s="324">
        <v>2.6446095180759658E-3</v>
      </c>
      <c r="F28" s="196">
        <v>356</v>
      </c>
      <c r="G28" s="324">
        <v>2.0288195758384519E-3</v>
      </c>
      <c r="H28" s="196">
        <v>1343</v>
      </c>
      <c r="I28" s="203">
        <v>2.3835997376684317E-3</v>
      </c>
      <c r="J28" s="101"/>
      <c r="O28" s="78"/>
    </row>
    <row r="29" spans="1:15" ht="12.75" customHeight="1" x14ac:dyDescent="0.2">
      <c r="A29" s="170" t="s">
        <v>1</v>
      </c>
      <c r="B29" s="282">
        <v>1002</v>
      </c>
      <c r="C29" s="324">
        <v>1.024067591567995E-2</v>
      </c>
      <c r="D29" s="282">
        <v>1285</v>
      </c>
      <c r="E29" s="324">
        <v>1.361975057583723E-2</v>
      </c>
      <c r="F29" s="196">
        <v>885</v>
      </c>
      <c r="G29" s="324">
        <v>1.2230136172132656E-2</v>
      </c>
      <c r="H29" s="196">
        <v>3172</v>
      </c>
      <c r="I29" s="203">
        <v>1.1989917416873445E-2</v>
      </c>
      <c r="J29" s="101"/>
      <c r="O29" s="78"/>
    </row>
    <row r="30" spans="1:15" ht="12.75" customHeight="1" x14ac:dyDescent="0.2">
      <c r="A30" s="170" t="s">
        <v>2</v>
      </c>
      <c r="B30" s="282">
        <v>415.4</v>
      </c>
      <c r="C30" s="324">
        <v>1.1628013087197164E-2</v>
      </c>
      <c r="D30" s="282">
        <v>366</v>
      </c>
      <c r="E30" s="324">
        <v>1.1446172263954361E-2</v>
      </c>
      <c r="F30" s="196">
        <v>258</v>
      </c>
      <c r="G30" s="324">
        <v>1.1338828680538744E-2</v>
      </c>
      <c r="H30" s="196">
        <v>1039.4000000000001</v>
      </c>
      <c r="I30" s="203">
        <v>1.1490986827685238E-2</v>
      </c>
      <c r="J30" s="101"/>
    </row>
    <row r="31" spans="1:15" x14ac:dyDescent="0.2">
      <c r="A31" s="170" t="s">
        <v>6</v>
      </c>
      <c r="B31" s="282">
        <v>885.53</v>
      </c>
      <c r="C31" s="324">
        <v>1.4879687144298465E-2</v>
      </c>
      <c r="D31" s="282">
        <v>819.61</v>
      </c>
      <c r="E31" s="324">
        <v>1.3397102282669366E-2</v>
      </c>
      <c r="F31" s="196">
        <v>827.01</v>
      </c>
      <c r="G31" s="324">
        <v>1.4496567554055638E-2</v>
      </c>
      <c r="H31" s="196">
        <v>2532.1499999999996</v>
      </c>
      <c r="I31" s="203">
        <v>1.4246410539180741E-2</v>
      </c>
      <c r="J31" s="101"/>
    </row>
    <row r="32" spans="1:15" x14ac:dyDescent="0.2">
      <c r="A32" s="170" t="s">
        <v>25</v>
      </c>
      <c r="B32" s="282">
        <v>147579.75599999999</v>
      </c>
      <c r="C32" s="324">
        <v>2.9248395198963467E-2</v>
      </c>
      <c r="D32" s="282">
        <v>130942.20000000001</v>
      </c>
      <c r="E32" s="324">
        <v>2.8898717617888404E-2</v>
      </c>
      <c r="F32" s="196">
        <v>100042.53499999999</v>
      </c>
      <c r="G32" s="324">
        <v>3.007323662403864E-2</v>
      </c>
      <c r="H32" s="196">
        <v>378564.49099999998</v>
      </c>
      <c r="I32" s="203">
        <v>2.9338257090263182E-2</v>
      </c>
      <c r="J32" s="101"/>
    </row>
    <row r="33" spans="1:10" x14ac:dyDescent="0.2">
      <c r="A33" s="170" t="s">
        <v>5</v>
      </c>
      <c r="B33" s="282">
        <v>85106.069999999992</v>
      </c>
      <c r="C33" s="324">
        <v>3.2282529737198716E-2</v>
      </c>
      <c r="D33" s="282">
        <v>76967.017000000007</v>
      </c>
      <c r="E33" s="324">
        <v>3.0560385260108364E-2</v>
      </c>
      <c r="F33" s="196">
        <v>57712.833000000006</v>
      </c>
      <c r="G33" s="324">
        <v>3.0412332602950454E-2</v>
      </c>
      <c r="H33" s="196">
        <v>219785.92</v>
      </c>
      <c r="I33" s="203">
        <v>3.1164301586805703E-2</v>
      </c>
      <c r="J33" s="101"/>
    </row>
    <row r="34" spans="1:10" x14ac:dyDescent="0.2">
      <c r="A34" s="170" t="s">
        <v>3</v>
      </c>
      <c r="B34" s="282">
        <v>1939.491</v>
      </c>
      <c r="C34" s="324">
        <v>7.349749616231015E-3</v>
      </c>
      <c r="D34" s="282">
        <v>1752.665</v>
      </c>
      <c r="E34" s="324">
        <v>7.4453737203865958E-3</v>
      </c>
      <c r="F34" s="196">
        <v>1487.5430000000001</v>
      </c>
      <c r="G34" s="324">
        <v>8.6172753551537109E-3</v>
      </c>
      <c r="H34" s="196">
        <v>5179.6990000000005</v>
      </c>
      <c r="I34" s="203">
        <v>7.7088960621176702E-3</v>
      </c>
      <c r="J34" s="101"/>
    </row>
    <row r="35" spans="1:10" ht="12.6" customHeight="1" x14ac:dyDescent="0.2">
      <c r="A35" s="190" t="s">
        <v>324</v>
      </c>
      <c r="B35" s="71"/>
      <c r="C35" s="8"/>
      <c r="E35" s="103"/>
      <c r="F35" s="103"/>
      <c r="G35" s="103"/>
      <c r="I35" s="3"/>
    </row>
    <row r="36" spans="1:10" x14ac:dyDescent="0.2">
      <c r="A36" s="190"/>
      <c r="B36" s="71"/>
    </row>
    <row r="37" spans="1:10" x14ac:dyDescent="0.2">
      <c r="B37" s="78"/>
      <c r="C37" s="78"/>
    </row>
    <row r="38" spans="1:10" x14ac:dyDescent="0.2">
      <c r="A38" s="103" t="s">
        <v>164</v>
      </c>
      <c r="B38" s="104">
        <f>+I7</f>
        <v>1.1716749969328869E-2</v>
      </c>
      <c r="C38" s="93" t="str">
        <f>+B5</f>
        <v>Leden</v>
      </c>
      <c r="D38" s="103" t="str">
        <f>+D5</f>
        <v>Únor</v>
      </c>
      <c r="E38" s="103" t="str">
        <f>+F5</f>
        <v>Březen</v>
      </c>
    </row>
    <row r="39" spans="1:10" x14ac:dyDescent="0.2">
      <c r="A39" s="103" t="s">
        <v>59</v>
      </c>
      <c r="B39" s="104">
        <f t="shared" ref="B39:B40" si="0">+I8</f>
        <v>1.7650965878543604E-2</v>
      </c>
      <c r="C39" s="93"/>
      <c r="D39" s="103"/>
      <c r="E39" s="103"/>
      <c r="H39" s="116">
        <f>I7</f>
        <v>1.1716749969328869E-2</v>
      </c>
    </row>
    <row r="40" spans="1:10" x14ac:dyDescent="0.2">
      <c r="A40" s="103" t="s">
        <v>116</v>
      </c>
      <c r="B40" s="104">
        <f t="shared" si="0"/>
        <v>2.4912757795717926E-2</v>
      </c>
      <c r="C40" s="93"/>
      <c r="D40" s="103"/>
      <c r="E40" s="103"/>
      <c r="H40" s="116">
        <f>I8</f>
        <v>1.7650965878543604E-2</v>
      </c>
    </row>
    <row r="41" spans="1:10" x14ac:dyDescent="0.2">
      <c r="B41" s="78"/>
      <c r="C41" s="78"/>
      <c r="H41" s="116">
        <f>I9</f>
        <v>2.4912757795717926E-2</v>
      </c>
    </row>
  </sheetData>
  <mergeCells count="5">
    <mergeCell ref="B5:C5"/>
    <mergeCell ref="D5:E5"/>
    <mergeCell ref="F5:G5"/>
    <mergeCell ref="H5:I5"/>
    <mergeCell ref="A5:A6"/>
  </mergeCells>
  <conditionalFormatting sqref="I10:I25 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{AEE0A819-629A-42C9-B789-AFD16ED22035}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EE0A819-629A-42C9-B789-AFD16ED22035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I10:I25 C10:C25 C27:C34 E10:E25 E27:E34 G10:G25 G27:G34 I10:I25 I27:I34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7"/>
  <dimension ref="A1:O41"/>
  <sheetViews>
    <sheetView showGridLines="0" zoomScaleNormal="100" zoomScaleSheetLayoutView="100" workbookViewId="0">
      <selection activeCell="B5" sqref="B5:C5"/>
    </sheetView>
  </sheetViews>
  <sheetFormatPr defaultColWidth="9.109375" defaultRowHeight="11.4" x14ac:dyDescent="0.2"/>
  <cols>
    <col min="1" max="1" width="31.66406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 x14ac:dyDescent="0.3">
      <c r="A1" s="236" t="s">
        <v>268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ht="12" x14ac:dyDescent="0.25">
      <c r="A4" s="7"/>
      <c r="B4" s="126"/>
      <c r="C4" s="126"/>
      <c r="D4" s="126"/>
    </row>
    <row r="5" spans="1:15" ht="12.75" customHeight="1" x14ac:dyDescent="0.2">
      <c r="A5" s="397">
        <v>2025</v>
      </c>
      <c r="B5" s="383" t="s">
        <v>8</v>
      </c>
      <c r="C5" s="385"/>
      <c r="D5" s="383" t="s">
        <v>9</v>
      </c>
      <c r="E5" s="385"/>
      <c r="F5" s="383" t="s">
        <v>10</v>
      </c>
      <c r="G5" s="385"/>
      <c r="H5" s="383" t="s">
        <v>7</v>
      </c>
      <c r="I5" s="384"/>
    </row>
    <row r="6" spans="1:15" ht="12" x14ac:dyDescent="0.2">
      <c r="A6" s="398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2" x14ac:dyDescent="0.2">
      <c r="A7" s="167" t="s">
        <v>192</v>
      </c>
      <c r="B7" s="280">
        <v>5956.5098999999955</v>
      </c>
      <c r="C7" s="323">
        <v>0.15185988077881837</v>
      </c>
      <c r="D7" s="280">
        <v>5942.409899999996</v>
      </c>
      <c r="E7" s="323">
        <v>0.15170591125098828</v>
      </c>
      <c r="F7" s="195">
        <v>5075.5898999999954</v>
      </c>
      <c r="G7" s="323">
        <v>0.13246971634040272</v>
      </c>
      <c r="H7" s="195">
        <v>5075.5898999999954</v>
      </c>
      <c r="I7" s="201">
        <v>0.13246971634040272</v>
      </c>
      <c r="J7" s="111"/>
      <c r="O7" s="60"/>
    </row>
    <row r="8" spans="1:15" ht="12" x14ac:dyDescent="0.2">
      <c r="A8" s="167" t="s">
        <v>314</v>
      </c>
      <c r="B8" s="280">
        <v>2885120.0019999999</v>
      </c>
      <c r="C8" s="323">
        <v>0.16332945708116486</v>
      </c>
      <c r="D8" s="280">
        <v>2577544.5979999984</v>
      </c>
      <c r="E8" s="323">
        <v>0.16148209102645689</v>
      </c>
      <c r="F8" s="195">
        <v>2263481.2780000018</v>
      </c>
      <c r="G8" s="323">
        <v>0.16398251028711971</v>
      </c>
      <c r="H8" s="195">
        <v>7726145.8779999996</v>
      </c>
      <c r="I8" s="201">
        <v>0.16289780357094327</v>
      </c>
      <c r="J8" s="111"/>
      <c r="O8" s="60"/>
    </row>
    <row r="9" spans="1:15" ht="12" x14ac:dyDescent="0.2">
      <c r="A9" s="167" t="s">
        <v>315</v>
      </c>
      <c r="B9" s="280">
        <v>1601124.7319999998</v>
      </c>
      <c r="C9" s="323">
        <v>0.14219114448749762</v>
      </c>
      <c r="D9" s="280">
        <v>1484133.5960000001</v>
      </c>
      <c r="E9" s="323">
        <v>0.14373132211634229</v>
      </c>
      <c r="F9" s="195">
        <v>1123742.9469999997</v>
      </c>
      <c r="G9" s="323">
        <v>0.13700436830005439</v>
      </c>
      <c r="H9" s="195">
        <v>4209001.2749999994</v>
      </c>
      <c r="I9" s="202">
        <v>0.14129684536572062</v>
      </c>
      <c r="J9" s="101"/>
      <c r="O9" s="104"/>
    </row>
    <row r="10" spans="1:15" x14ac:dyDescent="0.2">
      <c r="A10" s="170" t="s">
        <v>40</v>
      </c>
      <c r="B10" s="282">
        <v>115869.34299999999</v>
      </c>
      <c r="C10" s="324">
        <v>8.6015411375179748E-2</v>
      </c>
      <c r="D10" s="282">
        <v>92074.122000000003</v>
      </c>
      <c r="E10" s="324">
        <v>7.287629336589814E-2</v>
      </c>
      <c r="F10" s="196">
        <v>94352.40400000001</v>
      </c>
      <c r="G10" s="324">
        <v>7.9054326289682425E-2</v>
      </c>
      <c r="H10" s="196">
        <v>302295.86900000001</v>
      </c>
      <c r="I10" s="203">
        <v>7.9467468143338493E-2</v>
      </c>
      <c r="J10" s="101"/>
      <c r="O10" s="127"/>
    </row>
    <row r="11" spans="1:15" x14ac:dyDescent="0.2">
      <c r="A11" s="170" t="s">
        <v>39</v>
      </c>
      <c r="B11" s="282">
        <v>160.60899999999998</v>
      </c>
      <c r="C11" s="324">
        <v>2.4533655248993019E-3</v>
      </c>
      <c r="D11" s="282">
        <v>135.85599999999999</v>
      </c>
      <c r="E11" s="324">
        <v>2.3644671079818794E-3</v>
      </c>
      <c r="F11" s="196">
        <v>68.298999999999992</v>
      </c>
      <c r="G11" s="324">
        <v>1.2487522122481274E-3</v>
      </c>
      <c r="H11" s="196">
        <v>364.76399999999995</v>
      </c>
      <c r="I11" s="203">
        <v>2.0536674116693838E-3</v>
      </c>
      <c r="J11" s="101"/>
      <c r="O11" s="127"/>
    </row>
    <row r="12" spans="1:15" x14ac:dyDescent="0.2">
      <c r="A12" s="170" t="s">
        <v>38</v>
      </c>
      <c r="B12" s="282">
        <v>849054.90399999998</v>
      </c>
      <c r="C12" s="324">
        <v>0.97552882973964872</v>
      </c>
      <c r="D12" s="282">
        <v>791121.70600000001</v>
      </c>
      <c r="E12" s="324">
        <v>0.97662289776748434</v>
      </c>
      <c r="F12" s="196">
        <v>581498.85600000003</v>
      </c>
      <c r="G12" s="324">
        <v>0.96376473638750915</v>
      </c>
      <c r="H12" s="196">
        <v>2221675.466</v>
      </c>
      <c r="I12" s="203">
        <v>0.97280888186725567</v>
      </c>
      <c r="J12" s="101"/>
      <c r="O12" s="127"/>
    </row>
    <row r="13" spans="1:15" x14ac:dyDescent="0.2">
      <c r="A13" s="170" t="s">
        <v>60</v>
      </c>
      <c r="B13" s="282">
        <v>18.494</v>
      </c>
      <c r="C13" s="324">
        <v>2.9075347661387122E-3</v>
      </c>
      <c r="D13" s="282">
        <v>15.753</v>
      </c>
      <c r="E13" s="324">
        <v>3.3454447224351229E-3</v>
      </c>
      <c r="F13" s="196">
        <v>2</v>
      </c>
      <c r="G13" s="324">
        <v>2.8926802606247062E-4</v>
      </c>
      <c r="H13" s="196">
        <v>36.247</v>
      </c>
      <c r="I13" s="203">
        <v>2.0155688191887356E-3</v>
      </c>
      <c r="J13" s="101"/>
      <c r="O13" s="127"/>
    </row>
    <row r="14" spans="1:15" x14ac:dyDescent="0.2">
      <c r="A14" s="170" t="s">
        <v>61</v>
      </c>
      <c r="B14" s="282">
        <v>0</v>
      </c>
      <c r="C14" s="324">
        <v>0</v>
      </c>
      <c r="D14" s="282">
        <v>0</v>
      </c>
      <c r="E14" s="324">
        <v>0</v>
      </c>
      <c r="F14" s="196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 x14ac:dyDescent="0.2">
      <c r="A15" s="170" t="s">
        <v>62</v>
      </c>
      <c r="B15" s="282">
        <v>0</v>
      </c>
      <c r="C15" s="324">
        <v>0</v>
      </c>
      <c r="D15" s="282">
        <v>0</v>
      </c>
      <c r="E15" s="324">
        <v>0</v>
      </c>
      <c r="F15" s="196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 x14ac:dyDescent="0.2">
      <c r="A16" s="170" t="s">
        <v>37</v>
      </c>
      <c r="B16" s="282">
        <v>30539.4</v>
      </c>
      <c r="C16" s="324">
        <v>6.1932655689079606E-3</v>
      </c>
      <c r="D16" s="282">
        <v>31057.23</v>
      </c>
      <c r="E16" s="324">
        <v>6.9461892107334005E-3</v>
      </c>
      <c r="F16" s="196">
        <v>23903.949999999997</v>
      </c>
      <c r="G16" s="324">
        <v>6.960270180200622E-3</v>
      </c>
      <c r="H16" s="196">
        <v>85500.58</v>
      </c>
      <c r="I16" s="203">
        <v>6.6607259008855972E-3</v>
      </c>
      <c r="J16" s="101"/>
      <c r="O16" s="127"/>
    </row>
    <row r="17" spans="1:15" x14ac:dyDescent="0.2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196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55830.400000000001</v>
      </c>
      <c r="C19" s="324">
        <v>0.43237055125216267</v>
      </c>
      <c r="D19" s="282">
        <v>50245.59</v>
      </c>
      <c r="E19" s="324">
        <v>0.37107919041212639</v>
      </c>
      <c r="F19" s="196">
        <v>54068.31</v>
      </c>
      <c r="G19" s="324">
        <v>0.39203936682626389</v>
      </c>
      <c r="H19" s="196">
        <v>160144.29999999999</v>
      </c>
      <c r="I19" s="203">
        <v>0.39792767594051714</v>
      </c>
      <c r="J19" s="101"/>
      <c r="O19" s="127"/>
    </row>
    <row r="20" spans="1:15" x14ac:dyDescent="0.2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196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 x14ac:dyDescent="0.2">
      <c r="A21" s="170" t="s">
        <v>33</v>
      </c>
      <c r="B21" s="282">
        <v>4582</v>
      </c>
      <c r="C21" s="324">
        <v>1.243523709793265E-2</v>
      </c>
      <c r="D21" s="282">
        <v>3758</v>
      </c>
      <c r="E21" s="324">
        <v>1.1362839943674544E-2</v>
      </c>
      <c r="F21" s="196">
        <v>3613</v>
      </c>
      <c r="G21" s="324">
        <v>1.1733533093730234E-2</v>
      </c>
      <c r="H21" s="196">
        <v>11953</v>
      </c>
      <c r="I21" s="203">
        <v>1.1868530210661506E-2</v>
      </c>
      <c r="J21" s="101"/>
      <c r="O21" s="127"/>
    </row>
    <row r="22" spans="1:15" x14ac:dyDescent="0.2">
      <c r="A22" s="170" t="s">
        <v>32</v>
      </c>
      <c r="B22" s="282">
        <v>150370.54100000003</v>
      </c>
      <c r="C22" s="324">
        <v>0.71422881313300812</v>
      </c>
      <c r="D22" s="282">
        <v>138889.43800000002</v>
      </c>
      <c r="E22" s="324">
        <v>0.68314193559068404</v>
      </c>
      <c r="F22" s="196">
        <v>128037.995</v>
      </c>
      <c r="G22" s="324">
        <v>0.66358074502730602</v>
      </c>
      <c r="H22" s="196">
        <v>417297.97400000005</v>
      </c>
      <c r="I22" s="203">
        <v>0.68770781993029695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14220.693000000001</v>
      </c>
      <c r="C24" s="324">
        <v>0.59203371280345396</v>
      </c>
      <c r="D24" s="282">
        <v>16508.099999999999</v>
      </c>
      <c r="E24" s="324">
        <v>0.53986201814753432</v>
      </c>
      <c r="F24" s="196">
        <v>6848.8429999999998</v>
      </c>
      <c r="G24" s="324">
        <v>0.47475587706694938</v>
      </c>
      <c r="H24" s="196">
        <v>37577.635999999999</v>
      </c>
      <c r="I24" s="203">
        <v>0.54441032820344737</v>
      </c>
      <c r="J24" s="101"/>
      <c r="O24" s="127"/>
    </row>
    <row r="25" spans="1:15" x14ac:dyDescent="0.2">
      <c r="A25" s="170" t="s">
        <v>30</v>
      </c>
      <c r="B25" s="282">
        <v>380478.348</v>
      </c>
      <c r="C25" s="324">
        <v>0.12124796919803837</v>
      </c>
      <c r="D25" s="282">
        <v>360327.80099999992</v>
      </c>
      <c r="E25" s="324">
        <v>0.12585144186569619</v>
      </c>
      <c r="F25" s="196">
        <v>231349.28999999992</v>
      </c>
      <c r="G25" s="324">
        <v>0.10690059125528424</v>
      </c>
      <c r="H25" s="196">
        <v>972155.4389999999</v>
      </c>
      <c r="I25" s="203">
        <v>0.11905948249645892</v>
      </c>
      <c r="J25" s="101"/>
      <c r="O25" s="98"/>
    </row>
    <row r="26" spans="1:15" ht="13.5" customHeight="1" x14ac:dyDescent="0.2">
      <c r="A26" s="168" t="s">
        <v>317</v>
      </c>
      <c r="B26" s="280">
        <v>1545465.0530000003</v>
      </c>
      <c r="C26" s="323">
        <v>0.1516017436396945</v>
      </c>
      <c r="D26" s="280">
        <v>1424549.2710000002</v>
      </c>
      <c r="E26" s="323">
        <v>0.15119170225151815</v>
      </c>
      <c r="F26" s="195">
        <v>1070859.2949999999</v>
      </c>
      <c r="G26" s="323">
        <v>0.14721634317220916</v>
      </c>
      <c r="H26" s="195">
        <v>4040873.6190000004</v>
      </c>
      <c r="I26" s="202">
        <v>0.15027178754491566</v>
      </c>
      <c r="J26" s="10"/>
      <c r="O26" s="78"/>
    </row>
    <row r="27" spans="1:15" ht="12.75" customHeight="1" x14ac:dyDescent="0.2">
      <c r="A27" s="170" t="s">
        <v>26</v>
      </c>
      <c r="B27" s="282">
        <v>232880.95199999999</v>
      </c>
      <c r="C27" s="324">
        <v>0.12624815213547491</v>
      </c>
      <c r="D27" s="282">
        <v>217877.13200000004</v>
      </c>
      <c r="E27" s="324">
        <v>0.12293492498924524</v>
      </c>
      <c r="F27" s="196">
        <v>174795.54199999999</v>
      </c>
      <c r="G27" s="324">
        <v>0.11280890440016179</v>
      </c>
      <c r="H27" s="196">
        <v>625553.62600000005</v>
      </c>
      <c r="I27" s="203">
        <v>0.12108094294173165</v>
      </c>
      <c r="J27" s="101"/>
      <c r="O27" s="78"/>
    </row>
    <row r="28" spans="1:15" ht="12.75" customHeight="1" x14ac:dyDescent="0.2">
      <c r="A28" s="170" t="s">
        <v>0</v>
      </c>
      <c r="B28" s="282">
        <v>97465.104999999996</v>
      </c>
      <c r="C28" s="324">
        <v>0.46275297198520793</v>
      </c>
      <c r="D28" s="282">
        <v>78222.536999999997</v>
      </c>
      <c r="E28" s="324">
        <v>0.44108329611567038</v>
      </c>
      <c r="F28" s="196">
        <v>68783.641000000003</v>
      </c>
      <c r="G28" s="324">
        <v>0.39199325100630439</v>
      </c>
      <c r="H28" s="196">
        <v>244471.283</v>
      </c>
      <c r="I28" s="203">
        <v>0.43389552198530523</v>
      </c>
      <c r="J28" s="101"/>
      <c r="O28" s="78"/>
    </row>
    <row r="29" spans="1:15" ht="12.75" customHeight="1" x14ac:dyDescent="0.2">
      <c r="A29" s="170" t="s">
        <v>1</v>
      </c>
      <c r="B29" s="282">
        <v>7424.6530000000002</v>
      </c>
      <c r="C29" s="324">
        <v>7.5881701755869155E-2</v>
      </c>
      <c r="D29" s="282">
        <v>7196.0240000000003</v>
      </c>
      <c r="E29" s="324">
        <v>7.6270857601352937E-2</v>
      </c>
      <c r="F29" s="196">
        <v>4698.3959999999997</v>
      </c>
      <c r="G29" s="324">
        <v>6.4928839401811725E-2</v>
      </c>
      <c r="H29" s="196">
        <v>19319.073</v>
      </c>
      <c r="I29" s="203">
        <v>7.3024618486932383E-2</v>
      </c>
      <c r="J29" s="101"/>
      <c r="O29" s="78"/>
    </row>
    <row r="30" spans="1:15" ht="12.75" customHeight="1" x14ac:dyDescent="0.2">
      <c r="A30" s="170" t="s">
        <v>2</v>
      </c>
      <c r="B30" s="282">
        <v>9944.3139999999985</v>
      </c>
      <c r="C30" s="324">
        <v>0.27836450008473268</v>
      </c>
      <c r="D30" s="282">
        <v>8893.9719999999998</v>
      </c>
      <c r="E30" s="324">
        <v>0.27814736508958116</v>
      </c>
      <c r="F30" s="196">
        <v>5967.5280000000002</v>
      </c>
      <c r="G30" s="324">
        <v>0.26226657999348069</v>
      </c>
      <c r="H30" s="196">
        <v>24805.813999999998</v>
      </c>
      <c r="I30" s="203">
        <v>0.27423829317299403</v>
      </c>
      <c r="J30" s="101"/>
    </row>
    <row r="31" spans="1:15" x14ac:dyDescent="0.2">
      <c r="A31" s="170" t="s">
        <v>6</v>
      </c>
      <c r="B31" s="282">
        <v>3117.5479999999998</v>
      </c>
      <c r="C31" s="324">
        <v>5.2384604584072118E-2</v>
      </c>
      <c r="D31" s="282">
        <v>3412.328</v>
      </c>
      <c r="E31" s="324">
        <v>5.5776902719606385E-2</v>
      </c>
      <c r="F31" s="196">
        <v>3344.1660000000002</v>
      </c>
      <c r="G31" s="324">
        <v>5.8619518906634784E-2</v>
      </c>
      <c r="H31" s="196">
        <v>9874.0420000000013</v>
      </c>
      <c r="I31" s="203">
        <v>5.555344510124334E-2</v>
      </c>
      <c r="J31" s="101"/>
    </row>
    <row r="32" spans="1:15" x14ac:dyDescent="0.2">
      <c r="A32" s="170" t="s">
        <v>25</v>
      </c>
      <c r="B32" s="282">
        <v>777331.39000000025</v>
      </c>
      <c r="C32" s="324">
        <v>0.15405700830186769</v>
      </c>
      <c r="D32" s="282">
        <v>716969.42900000024</v>
      </c>
      <c r="E32" s="324">
        <v>0.15823391595169239</v>
      </c>
      <c r="F32" s="196">
        <v>537036.0909999999</v>
      </c>
      <c r="G32" s="324">
        <v>0.16143546782667739</v>
      </c>
      <c r="H32" s="196">
        <v>2031336.9100000006</v>
      </c>
      <c r="I32" s="203">
        <v>0.15742597607370634</v>
      </c>
      <c r="J32" s="101"/>
    </row>
    <row r="33" spans="1:10" x14ac:dyDescent="0.2">
      <c r="A33" s="170" t="s">
        <v>5</v>
      </c>
      <c r="B33" s="282">
        <v>408995.37199999992</v>
      </c>
      <c r="C33" s="324">
        <v>0.15514058232234962</v>
      </c>
      <c r="D33" s="282">
        <v>384405.09500000003</v>
      </c>
      <c r="E33" s="324">
        <v>0.15263119524495222</v>
      </c>
      <c r="F33" s="196">
        <v>271102.97200000007</v>
      </c>
      <c r="G33" s="324">
        <v>0.1428603193697382</v>
      </c>
      <c r="H33" s="196">
        <v>1064503.439</v>
      </c>
      <c r="I33" s="203">
        <v>0.15094008848786958</v>
      </c>
      <c r="J33" s="101"/>
    </row>
    <row r="34" spans="1:10" x14ac:dyDescent="0.2">
      <c r="A34" s="170" t="s">
        <v>3</v>
      </c>
      <c r="B34" s="282">
        <v>8305.719000000001</v>
      </c>
      <c r="C34" s="324">
        <v>3.1474729726909102E-2</v>
      </c>
      <c r="D34" s="282">
        <v>7572.753999999999</v>
      </c>
      <c r="E34" s="324">
        <v>3.2169287127062199E-2</v>
      </c>
      <c r="F34" s="196">
        <v>5130.9589999999998</v>
      </c>
      <c r="G34" s="324">
        <v>2.9723434239550803E-2</v>
      </c>
      <c r="H34" s="196">
        <v>21009.432000000001</v>
      </c>
      <c r="I34" s="203">
        <v>3.1268135004008719E-2</v>
      </c>
      <c r="J34" s="101"/>
    </row>
    <row r="35" spans="1:10" ht="12" customHeight="1" x14ac:dyDescent="0.2">
      <c r="A35" s="190" t="s">
        <v>324</v>
      </c>
      <c r="B35" s="71"/>
      <c r="C35" s="8"/>
      <c r="E35" s="103"/>
      <c r="F35" s="103"/>
      <c r="G35" s="103"/>
      <c r="I35" s="3"/>
    </row>
    <row r="36" spans="1:10" x14ac:dyDescent="0.2">
      <c r="A36" s="190"/>
      <c r="B36" s="71"/>
    </row>
    <row r="37" spans="1:10" x14ac:dyDescent="0.2">
      <c r="B37" s="78"/>
      <c r="C37" s="78"/>
    </row>
    <row r="38" spans="1:10" x14ac:dyDescent="0.2">
      <c r="A38" s="103" t="s">
        <v>164</v>
      </c>
      <c r="B38" s="104">
        <f>+I7</f>
        <v>0.13246971634040272</v>
      </c>
      <c r="C38" s="93" t="str">
        <f>+B5</f>
        <v>Leden</v>
      </c>
      <c r="D38" s="103" t="str">
        <f>+D5</f>
        <v>Únor</v>
      </c>
      <c r="E38" s="103" t="str">
        <f>+F5</f>
        <v>Březen</v>
      </c>
    </row>
    <row r="39" spans="1:10" x14ac:dyDescent="0.2">
      <c r="A39" s="103" t="s">
        <v>59</v>
      </c>
      <c r="B39" s="104">
        <f t="shared" ref="B39:B40" si="0">+I8</f>
        <v>0.16289780357094327</v>
      </c>
      <c r="C39" s="93"/>
      <c r="D39" s="103"/>
      <c r="E39" s="103"/>
      <c r="H39" s="116"/>
    </row>
    <row r="40" spans="1:10" x14ac:dyDescent="0.2">
      <c r="A40" s="103" t="s">
        <v>116</v>
      </c>
      <c r="B40" s="104">
        <f t="shared" si="0"/>
        <v>0.14129684536572062</v>
      </c>
      <c r="C40" s="93"/>
      <c r="D40" s="103"/>
      <c r="E40" s="103"/>
      <c r="H40" s="116"/>
    </row>
    <row r="41" spans="1:10" x14ac:dyDescent="0.2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{F6D3C878-2A29-4348-8AAD-7FEE4D3E5798}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6D3C878-2A29-4348-8AAD-7FEE4D3E5798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38"/>
  <dimension ref="A1:O41"/>
  <sheetViews>
    <sheetView showGridLines="0" zoomScaleNormal="100" zoomScaleSheetLayoutView="100" workbookViewId="0">
      <selection activeCell="B5" sqref="B5:C5"/>
    </sheetView>
  </sheetViews>
  <sheetFormatPr defaultColWidth="9.109375" defaultRowHeight="11.4" x14ac:dyDescent="0.2"/>
  <cols>
    <col min="1" max="1" width="31.66406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 x14ac:dyDescent="0.3">
      <c r="A1" s="236" t="s">
        <v>269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ht="12" x14ac:dyDescent="0.25">
      <c r="A4" s="7"/>
      <c r="B4" s="126"/>
      <c r="C4" s="126"/>
      <c r="D4" s="126"/>
    </row>
    <row r="5" spans="1:15" ht="12.75" customHeight="1" x14ac:dyDescent="0.2">
      <c r="A5" s="397">
        <v>2025</v>
      </c>
      <c r="B5" s="383" t="s">
        <v>8</v>
      </c>
      <c r="C5" s="385"/>
      <c r="D5" s="383" t="s">
        <v>9</v>
      </c>
      <c r="E5" s="385"/>
      <c r="F5" s="383" t="s">
        <v>10</v>
      </c>
      <c r="G5" s="385"/>
      <c r="H5" s="383" t="s">
        <v>7</v>
      </c>
      <c r="I5" s="384"/>
    </row>
    <row r="6" spans="1:15" ht="12" x14ac:dyDescent="0.2">
      <c r="A6" s="398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2" x14ac:dyDescent="0.2">
      <c r="A7" s="167" t="s">
        <v>192</v>
      </c>
      <c r="B7" s="280">
        <v>1252.6684499999999</v>
      </c>
      <c r="C7" s="323">
        <v>3.1936500512218968E-2</v>
      </c>
      <c r="D7" s="280">
        <v>1256.7354499999999</v>
      </c>
      <c r="E7" s="323">
        <v>3.2083649538156386E-2</v>
      </c>
      <c r="F7" s="195">
        <v>1248.5754499999998</v>
      </c>
      <c r="G7" s="323">
        <v>3.2587036965120213E-2</v>
      </c>
      <c r="H7" s="195">
        <v>1248.5754499999998</v>
      </c>
      <c r="I7" s="201">
        <v>3.2587036965120213E-2</v>
      </c>
      <c r="J7" s="111"/>
      <c r="O7" s="60"/>
    </row>
    <row r="8" spans="1:15" ht="12" x14ac:dyDescent="0.2">
      <c r="A8" s="167" t="s">
        <v>314</v>
      </c>
      <c r="B8" s="280">
        <v>835952.72599999979</v>
      </c>
      <c r="C8" s="323">
        <v>4.7324099097594399E-2</v>
      </c>
      <c r="D8" s="280">
        <v>727739.8670000002</v>
      </c>
      <c r="E8" s="323">
        <v>4.5592598295936738E-2</v>
      </c>
      <c r="F8" s="195">
        <v>605892.27799999958</v>
      </c>
      <c r="G8" s="323">
        <v>4.389509985159297E-2</v>
      </c>
      <c r="H8" s="195">
        <v>2169584.8709999993</v>
      </c>
      <c r="I8" s="201">
        <v>4.5743455498685859E-2</v>
      </c>
      <c r="J8" s="111"/>
      <c r="O8" s="60"/>
    </row>
    <row r="9" spans="1:15" ht="12" x14ac:dyDescent="0.2">
      <c r="A9" s="167" t="s">
        <v>315</v>
      </c>
      <c r="B9" s="280">
        <v>470404.61600000004</v>
      </c>
      <c r="C9" s="323">
        <v>4.177524048216491E-2</v>
      </c>
      <c r="D9" s="280">
        <v>422197.761</v>
      </c>
      <c r="E9" s="323">
        <v>4.0887857094968345E-2</v>
      </c>
      <c r="F9" s="195">
        <v>322598.40099999995</v>
      </c>
      <c r="G9" s="323">
        <v>3.933051616617856E-2</v>
      </c>
      <c r="H9" s="195">
        <v>1215200.7779999999</v>
      </c>
      <c r="I9" s="202">
        <v>4.0794484296602984E-2</v>
      </c>
      <c r="J9" s="101"/>
      <c r="O9" s="104"/>
    </row>
    <row r="10" spans="1:15" x14ac:dyDescent="0.2">
      <c r="A10" s="170" t="s">
        <v>40</v>
      </c>
      <c r="B10" s="282">
        <v>12539.402</v>
      </c>
      <c r="C10" s="324">
        <v>9.3086039283812282E-3</v>
      </c>
      <c r="D10" s="282">
        <v>12906.971999999998</v>
      </c>
      <c r="E10" s="324">
        <v>1.0215815882962562E-2</v>
      </c>
      <c r="F10" s="196">
        <v>13921.612000000001</v>
      </c>
      <c r="G10" s="324">
        <v>1.1664394449624815E-2</v>
      </c>
      <c r="H10" s="196">
        <v>39367.985999999997</v>
      </c>
      <c r="I10" s="203">
        <v>1.0349047056684706E-2</v>
      </c>
      <c r="J10" s="101"/>
      <c r="O10" s="127"/>
    </row>
    <row r="11" spans="1:15" x14ac:dyDescent="0.2">
      <c r="A11" s="170" t="s">
        <v>39</v>
      </c>
      <c r="B11" s="282">
        <v>5324.5059999999994</v>
      </c>
      <c r="C11" s="324">
        <v>8.1333919378860989E-2</v>
      </c>
      <c r="D11" s="282">
        <v>4664.2250000000004</v>
      </c>
      <c r="E11" s="324">
        <v>8.117717728128887E-2</v>
      </c>
      <c r="F11" s="196">
        <v>4362.5390000000007</v>
      </c>
      <c r="G11" s="324">
        <v>7.9762957397161521E-2</v>
      </c>
      <c r="H11" s="196">
        <v>14351.27</v>
      </c>
      <c r="I11" s="203">
        <v>8.0799463530031687E-2</v>
      </c>
      <c r="J11" s="101"/>
      <c r="O11" s="127"/>
    </row>
    <row r="12" spans="1:15" x14ac:dyDescent="0.2">
      <c r="A12" s="170" t="s">
        <v>38</v>
      </c>
      <c r="B12" s="282">
        <v>0</v>
      </c>
      <c r="C12" s="324">
        <v>0</v>
      </c>
      <c r="D12" s="282">
        <v>0</v>
      </c>
      <c r="E12" s="324">
        <v>0</v>
      </c>
      <c r="F12" s="196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 x14ac:dyDescent="0.2">
      <c r="A13" s="170" t="s">
        <v>60</v>
      </c>
      <c r="B13" s="282">
        <v>0</v>
      </c>
      <c r="C13" s="324">
        <v>0</v>
      </c>
      <c r="D13" s="282">
        <v>0</v>
      </c>
      <c r="E13" s="324">
        <v>0</v>
      </c>
      <c r="F13" s="196">
        <v>0</v>
      </c>
      <c r="G13" s="324">
        <v>0</v>
      </c>
      <c r="H13" s="196">
        <v>0</v>
      </c>
      <c r="I13" s="203">
        <v>0</v>
      </c>
      <c r="J13" s="101"/>
      <c r="O13" s="127"/>
    </row>
    <row r="14" spans="1:15" x14ac:dyDescent="0.2">
      <c r="A14" s="170" t="s">
        <v>61</v>
      </c>
      <c r="B14" s="282">
        <v>0</v>
      </c>
      <c r="C14" s="324">
        <v>0</v>
      </c>
      <c r="D14" s="282">
        <v>0</v>
      </c>
      <c r="E14" s="324">
        <v>0</v>
      </c>
      <c r="F14" s="196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 x14ac:dyDescent="0.2">
      <c r="A15" s="170" t="s">
        <v>62</v>
      </c>
      <c r="B15" s="282">
        <v>0</v>
      </c>
      <c r="C15" s="324">
        <v>0</v>
      </c>
      <c r="D15" s="282">
        <v>0</v>
      </c>
      <c r="E15" s="324">
        <v>0</v>
      </c>
      <c r="F15" s="196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 x14ac:dyDescent="0.2">
      <c r="A16" s="170" t="s">
        <v>37</v>
      </c>
      <c r="B16" s="282">
        <v>190715.27799999999</v>
      </c>
      <c r="C16" s="324">
        <v>3.8676279321208332E-2</v>
      </c>
      <c r="D16" s="282">
        <v>173441.83</v>
      </c>
      <c r="E16" s="324">
        <v>3.8791604023792746E-2</v>
      </c>
      <c r="F16" s="196">
        <v>147545.20899999997</v>
      </c>
      <c r="G16" s="324">
        <v>4.29617079367288E-2</v>
      </c>
      <c r="H16" s="196">
        <v>511702.31699999998</v>
      </c>
      <c r="I16" s="203">
        <v>3.9862991296492636E-2</v>
      </c>
      <c r="J16" s="101"/>
      <c r="O16" s="127"/>
    </row>
    <row r="17" spans="1:15" x14ac:dyDescent="0.2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196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0</v>
      </c>
      <c r="C19" s="324">
        <v>0</v>
      </c>
      <c r="D19" s="282">
        <v>0</v>
      </c>
      <c r="E19" s="324">
        <v>0</v>
      </c>
      <c r="F19" s="196">
        <v>0</v>
      </c>
      <c r="G19" s="324">
        <v>0</v>
      </c>
      <c r="H19" s="196">
        <v>0</v>
      </c>
      <c r="I19" s="203">
        <v>0</v>
      </c>
      <c r="J19" s="101"/>
      <c r="O19" s="127"/>
    </row>
    <row r="20" spans="1:15" x14ac:dyDescent="0.2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196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 x14ac:dyDescent="0.2">
      <c r="A21" s="170" t="s">
        <v>33</v>
      </c>
      <c r="B21" s="282">
        <v>64147.231</v>
      </c>
      <c r="C21" s="324">
        <v>0.17409123235723598</v>
      </c>
      <c r="D21" s="282">
        <v>53245.470999999998</v>
      </c>
      <c r="E21" s="324">
        <v>0.16099514760472713</v>
      </c>
      <c r="F21" s="196">
        <v>36098.582999999999</v>
      </c>
      <c r="G21" s="324">
        <v>0.11723330148554321</v>
      </c>
      <c r="H21" s="196">
        <v>153491.28499999997</v>
      </c>
      <c r="I21" s="203">
        <v>0.15240658856318537</v>
      </c>
      <c r="J21" s="101"/>
      <c r="O21" s="127"/>
    </row>
    <row r="22" spans="1:15" x14ac:dyDescent="0.2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196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1884</v>
      </c>
      <c r="C24" s="324">
        <v>7.8434399429177404E-2</v>
      </c>
      <c r="D24" s="282">
        <v>1851</v>
      </c>
      <c r="E24" s="324">
        <v>6.0532986569689196E-2</v>
      </c>
      <c r="F24" s="196">
        <v>1421.7280000000001</v>
      </c>
      <c r="G24" s="324">
        <v>9.8552956111074508E-2</v>
      </c>
      <c r="H24" s="196">
        <v>5156.7280000000001</v>
      </c>
      <c r="I24" s="203">
        <v>7.4708690640781852E-2</v>
      </c>
      <c r="J24" s="101"/>
      <c r="O24" s="127"/>
    </row>
    <row r="25" spans="1:15" x14ac:dyDescent="0.2">
      <c r="A25" s="170" t="s">
        <v>30</v>
      </c>
      <c r="B25" s="282">
        <v>195794.19899999999</v>
      </c>
      <c r="C25" s="324">
        <v>6.2394218052866955E-2</v>
      </c>
      <c r="D25" s="282">
        <v>176088.26300000001</v>
      </c>
      <c r="E25" s="324">
        <v>6.1502225841785461E-2</v>
      </c>
      <c r="F25" s="196">
        <v>119248.73000000001</v>
      </c>
      <c r="G25" s="324">
        <v>5.5101788915979631E-2</v>
      </c>
      <c r="H25" s="196">
        <v>491131.19200000004</v>
      </c>
      <c r="I25" s="203">
        <v>6.0148637976595247E-2</v>
      </c>
      <c r="J25" s="101"/>
      <c r="O25" s="98"/>
    </row>
    <row r="26" spans="1:15" ht="13.5" customHeight="1" x14ac:dyDescent="0.2">
      <c r="A26" s="168" t="s">
        <v>317</v>
      </c>
      <c r="B26" s="280">
        <v>446426.79599999997</v>
      </c>
      <c r="C26" s="323">
        <v>4.3792048580914865E-2</v>
      </c>
      <c r="D26" s="280">
        <v>401178.674</v>
      </c>
      <c r="E26" s="323">
        <v>4.2578300283351064E-2</v>
      </c>
      <c r="F26" s="195">
        <v>299930.98900000006</v>
      </c>
      <c r="G26" s="323">
        <v>4.1233001955316741E-2</v>
      </c>
      <c r="H26" s="195">
        <v>1147536.459</v>
      </c>
      <c r="I26" s="202">
        <v>4.2674523191241834E-2</v>
      </c>
      <c r="J26" s="10"/>
      <c r="O26" s="78"/>
    </row>
    <row r="27" spans="1:15" ht="12.75" customHeight="1" x14ac:dyDescent="0.2">
      <c r="A27" s="170" t="s">
        <v>26</v>
      </c>
      <c r="B27" s="282">
        <v>67121.528999999995</v>
      </c>
      <c r="C27" s="324">
        <v>3.638755738493242E-2</v>
      </c>
      <c r="D27" s="282">
        <v>61575.908000000003</v>
      </c>
      <c r="E27" s="324">
        <v>3.4743571120280141E-2</v>
      </c>
      <c r="F27" s="196">
        <v>47296.601999999999</v>
      </c>
      <c r="G27" s="324">
        <v>3.0524107150687523E-2</v>
      </c>
      <c r="H27" s="196">
        <v>175994.03899999999</v>
      </c>
      <c r="I27" s="203">
        <v>3.4065063822751929E-2</v>
      </c>
      <c r="J27" s="101"/>
      <c r="O27" s="78"/>
    </row>
    <row r="28" spans="1:15" ht="12.75" customHeight="1" x14ac:dyDescent="0.2">
      <c r="A28" s="170" t="s">
        <v>0</v>
      </c>
      <c r="B28" s="282">
        <v>8015.4079999999994</v>
      </c>
      <c r="C28" s="324">
        <v>3.8056224057564099E-2</v>
      </c>
      <c r="D28" s="282">
        <v>7362.02</v>
      </c>
      <c r="E28" s="324">
        <v>4.1513151736174037E-2</v>
      </c>
      <c r="F28" s="196">
        <v>3362.85</v>
      </c>
      <c r="G28" s="324">
        <v>1.9164651434293085E-2</v>
      </c>
      <c r="H28" s="196">
        <v>18740.277999999998</v>
      </c>
      <c r="I28" s="203">
        <v>3.3260850130032375E-2</v>
      </c>
      <c r="J28" s="101"/>
      <c r="O28" s="78"/>
    </row>
    <row r="29" spans="1:15" ht="12.75" customHeight="1" x14ac:dyDescent="0.2">
      <c r="A29" s="170" t="s">
        <v>1</v>
      </c>
      <c r="B29" s="282">
        <v>141</v>
      </c>
      <c r="C29" s="324">
        <v>1.4410531977154422E-3</v>
      </c>
      <c r="D29" s="282">
        <v>156</v>
      </c>
      <c r="E29" s="324">
        <v>1.6534483189343252E-3</v>
      </c>
      <c r="F29" s="196">
        <v>137</v>
      </c>
      <c r="G29" s="324">
        <v>1.8932527181719479E-3</v>
      </c>
      <c r="H29" s="196">
        <v>434</v>
      </c>
      <c r="I29" s="203">
        <v>1.6404868092443491E-3</v>
      </c>
      <c r="J29" s="101"/>
      <c r="O29" s="78"/>
    </row>
    <row r="30" spans="1:15" ht="12.75" customHeight="1" x14ac:dyDescent="0.2">
      <c r="A30" s="170" t="s">
        <v>2</v>
      </c>
      <c r="B30" s="282">
        <v>5503.5569999999998</v>
      </c>
      <c r="C30" s="324">
        <v>0.15405737318761573</v>
      </c>
      <c r="D30" s="282">
        <v>4505.3329999999996</v>
      </c>
      <c r="E30" s="324">
        <v>0.14089840881004997</v>
      </c>
      <c r="F30" s="196">
        <v>2642.0349999999999</v>
      </c>
      <c r="G30" s="324">
        <v>0.11611465981777976</v>
      </c>
      <c r="H30" s="196">
        <v>12650.924999999999</v>
      </c>
      <c r="I30" s="203">
        <v>0.13986108575431389</v>
      </c>
      <c r="J30" s="101"/>
    </row>
    <row r="31" spans="1:15" x14ac:dyDescent="0.2">
      <c r="A31" s="170" t="s">
        <v>6</v>
      </c>
      <c r="B31" s="282">
        <v>2169.875</v>
      </c>
      <c r="C31" s="324">
        <v>3.6460719729692538E-2</v>
      </c>
      <c r="D31" s="282">
        <v>1786.3890000000001</v>
      </c>
      <c r="E31" s="324">
        <v>2.9199785446292072E-2</v>
      </c>
      <c r="F31" s="196">
        <v>1777.009</v>
      </c>
      <c r="G31" s="324">
        <v>3.1148995795292508E-2</v>
      </c>
      <c r="H31" s="196">
        <v>5733.2730000000001</v>
      </c>
      <c r="I31" s="203">
        <v>3.2256604423592752E-2</v>
      </c>
      <c r="J31" s="101"/>
    </row>
    <row r="32" spans="1:15" x14ac:dyDescent="0.2">
      <c r="A32" s="170" t="s">
        <v>25</v>
      </c>
      <c r="B32" s="282">
        <v>230901.52000000002</v>
      </c>
      <c r="C32" s="324">
        <v>4.5761689082894054E-2</v>
      </c>
      <c r="D32" s="282">
        <v>203608.30299999996</v>
      </c>
      <c r="E32" s="324">
        <v>4.4936001174979943E-2</v>
      </c>
      <c r="F32" s="196">
        <v>151219.69400000002</v>
      </c>
      <c r="G32" s="324">
        <v>4.5457321127225704E-2</v>
      </c>
      <c r="H32" s="196">
        <v>585729.51699999999</v>
      </c>
      <c r="I32" s="203">
        <v>4.5393277931874698E-2</v>
      </c>
      <c r="J32" s="101"/>
    </row>
    <row r="33" spans="1:10" x14ac:dyDescent="0.2">
      <c r="A33" s="170" t="s">
        <v>5</v>
      </c>
      <c r="B33" s="282">
        <v>130316.30699999997</v>
      </c>
      <c r="C33" s="324">
        <v>4.9431727442818311E-2</v>
      </c>
      <c r="D33" s="282">
        <v>120046.85700000002</v>
      </c>
      <c r="E33" s="324">
        <v>4.7665589003990337E-2</v>
      </c>
      <c r="F33" s="196">
        <v>91828.372000000003</v>
      </c>
      <c r="G33" s="324">
        <v>4.8389844103675562E-2</v>
      </c>
      <c r="H33" s="196">
        <v>342191.53599999996</v>
      </c>
      <c r="I33" s="203">
        <v>4.8520670606908213E-2</v>
      </c>
      <c r="J33" s="101"/>
    </row>
    <row r="34" spans="1:10" x14ac:dyDescent="0.2">
      <c r="A34" s="170" t="s">
        <v>3</v>
      </c>
      <c r="B34" s="282">
        <v>2257.6</v>
      </c>
      <c r="C34" s="324">
        <v>8.5552316219065418E-3</v>
      </c>
      <c r="D34" s="282">
        <v>2137.864</v>
      </c>
      <c r="E34" s="324">
        <v>9.0817106768039356E-3</v>
      </c>
      <c r="F34" s="196">
        <v>1667.4269999999999</v>
      </c>
      <c r="G34" s="324">
        <v>9.6593359611237342E-3</v>
      </c>
      <c r="H34" s="196">
        <v>6062.8909999999996</v>
      </c>
      <c r="I34" s="203">
        <v>9.0233421970945908E-3</v>
      </c>
      <c r="J34" s="101"/>
    </row>
    <row r="35" spans="1:10" ht="10.95" customHeight="1" x14ac:dyDescent="0.2">
      <c r="A35" s="190" t="s">
        <v>324</v>
      </c>
      <c r="B35" s="71"/>
      <c r="C35" s="8"/>
      <c r="E35" s="103"/>
      <c r="F35" s="103"/>
      <c r="G35" s="103"/>
      <c r="I35" s="3"/>
    </row>
    <row r="36" spans="1:10" x14ac:dyDescent="0.2">
      <c r="A36" s="190"/>
      <c r="B36" s="71"/>
    </row>
    <row r="37" spans="1:10" x14ac:dyDescent="0.2">
      <c r="B37" s="78"/>
      <c r="C37" s="78"/>
    </row>
    <row r="38" spans="1:10" x14ac:dyDescent="0.2">
      <c r="A38" s="103" t="s">
        <v>164</v>
      </c>
      <c r="B38" s="104">
        <f>+I7</f>
        <v>3.2587036965120213E-2</v>
      </c>
      <c r="C38" s="93" t="str">
        <f>+B5</f>
        <v>Leden</v>
      </c>
      <c r="D38" s="103" t="str">
        <f>+D5</f>
        <v>Únor</v>
      </c>
      <c r="E38" s="103" t="str">
        <f>+F5</f>
        <v>Březen</v>
      </c>
    </row>
    <row r="39" spans="1:10" x14ac:dyDescent="0.2">
      <c r="A39" s="103" t="s">
        <v>59</v>
      </c>
      <c r="B39" s="104">
        <f t="shared" ref="B39:B40" si="0">+I8</f>
        <v>4.5743455498685859E-2</v>
      </c>
      <c r="C39" s="93"/>
      <c r="D39" s="103"/>
      <c r="E39" s="103"/>
      <c r="H39" s="116"/>
    </row>
    <row r="40" spans="1:10" x14ac:dyDescent="0.2">
      <c r="A40" s="103" t="s">
        <v>116</v>
      </c>
      <c r="B40" s="104">
        <f t="shared" si="0"/>
        <v>4.0794484296602984E-2</v>
      </c>
      <c r="C40" s="93"/>
      <c r="D40" s="103"/>
      <c r="E40" s="103"/>
      <c r="H40" s="116"/>
    </row>
    <row r="41" spans="1:10" x14ac:dyDescent="0.2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{120D5AF3-226C-4B46-8117-6405F4270606}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20D5AF3-226C-4B46-8117-6405F4270606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List39"/>
  <dimension ref="A1:O42"/>
  <sheetViews>
    <sheetView showGridLines="0" zoomScaleNormal="100" zoomScaleSheetLayoutView="100" workbookViewId="0">
      <selection activeCell="K36" sqref="K36"/>
    </sheetView>
  </sheetViews>
  <sheetFormatPr defaultColWidth="9.109375" defaultRowHeight="11.4" x14ac:dyDescent="0.2"/>
  <cols>
    <col min="1" max="1" width="31.66406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 x14ac:dyDescent="0.3">
      <c r="A1" s="236" t="s">
        <v>270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ht="12" x14ac:dyDescent="0.25">
      <c r="A4" s="7"/>
      <c r="B4" s="126"/>
      <c r="C4" s="126"/>
      <c r="D4" s="126"/>
    </row>
    <row r="5" spans="1:15" ht="12.75" customHeight="1" x14ac:dyDescent="0.2">
      <c r="A5" s="397">
        <v>2025</v>
      </c>
      <c r="B5" s="383" t="s">
        <v>8</v>
      </c>
      <c r="C5" s="385"/>
      <c r="D5" s="383" t="s">
        <v>9</v>
      </c>
      <c r="E5" s="385"/>
      <c r="F5" s="383" t="s">
        <v>10</v>
      </c>
      <c r="G5" s="385"/>
      <c r="H5" s="383" t="s">
        <v>7</v>
      </c>
      <c r="I5" s="384"/>
    </row>
    <row r="6" spans="1:15" ht="12" x14ac:dyDescent="0.2">
      <c r="A6" s="398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2" x14ac:dyDescent="0.2">
      <c r="A7" s="167" t="s">
        <v>192</v>
      </c>
      <c r="B7" s="280">
        <v>3486.7002999999995</v>
      </c>
      <c r="C7" s="323">
        <v>8.8892640280757468E-2</v>
      </c>
      <c r="D7" s="195">
        <v>3483.7203</v>
      </c>
      <c r="E7" s="323">
        <v>8.8937143608196156E-2</v>
      </c>
      <c r="F7" s="280">
        <v>3483.7203</v>
      </c>
      <c r="G7" s="323">
        <v>9.0922917147089263E-2</v>
      </c>
      <c r="H7" s="195">
        <v>3483.7203</v>
      </c>
      <c r="I7" s="201">
        <v>9.0922917147089263E-2</v>
      </c>
      <c r="J7" s="111"/>
      <c r="O7" s="60"/>
    </row>
    <row r="8" spans="1:15" ht="12" x14ac:dyDescent="0.2">
      <c r="A8" s="167" t="s">
        <v>314</v>
      </c>
      <c r="B8" s="280">
        <v>881276.51700000011</v>
      </c>
      <c r="C8" s="323">
        <v>4.9889923108990319E-2</v>
      </c>
      <c r="D8" s="195">
        <v>797328.17700000003</v>
      </c>
      <c r="E8" s="323">
        <v>4.9952276812660221E-2</v>
      </c>
      <c r="F8" s="280">
        <v>652751.27000000014</v>
      </c>
      <c r="G8" s="323">
        <v>4.7289894945490865E-2</v>
      </c>
      <c r="H8" s="195">
        <v>2331355.9640000002</v>
      </c>
      <c r="I8" s="201">
        <v>4.9154231860805558E-2</v>
      </c>
      <c r="J8" s="111"/>
      <c r="O8" s="60"/>
    </row>
    <row r="9" spans="1:15" ht="12" x14ac:dyDescent="0.2">
      <c r="A9" s="167" t="s">
        <v>315</v>
      </c>
      <c r="B9" s="280">
        <v>624701.13799999992</v>
      </c>
      <c r="C9" s="323">
        <v>5.5477857533251934E-2</v>
      </c>
      <c r="D9" s="195">
        <v>563911.27199999988</v>
      </c>
      <c r="E9" s="323">
        <v>5.4612140645098825E-2</v>
      </c>
      <c r="F9" s="280">
        <v>419851.30200000003</v>
      </c>
      <c r="G9" s="323">
        <v>5.1187384591847754E-2</v>
      </c>
      <c r="H9" s="195">
        <v>1608463.7119999998</v>
      </c>
      <c r="I9" s="202">
        <v>5.3996383831182611E-2</v>
      </c>
      <c r="J9" s="101"/>
      <c r="O9" s="104"/>
    </row>
    <row r="10" spans="1:15" x14ac:dyDescent="0.2">
      <c r="A10" s="170" t="s">
        <v>40</v>
      </c>
      <c r="B10" s="282">
        <v>8690.8829999999998</v>
      </c>
      <c r="C10" s="324">
        <v>6.4516623388341503E-3</v>
      </c>
      <c r="D10" s="196">
        <v>8196.2939999999999</v>
      </c>
      <c r="E10" s="324">
        <v>6.4873333905606026E-3</v>
      </c>
      <c r="F10" s="282">
        <v>6609.299</v>
      </c>
      <c r="G10" s="324">
        <v>5.5376827461870682E-3</v>
      </c>
      <c r="H10" s="196">
        <v>23496.475999999999</v>
      </c>
      <c r="I10" s="203">
        <v>6.1767481778281178E-3</v>
      </c>
      <c r="J10" s="101"/>
      <c r="O10" s="127"/>
    </row>
    <row r="11" spans="1:15" x14ac:dyDescent="0.2">
      <c r="A11" s="170" t="s">
        <v>39</v>
      </c>
      <c r="B11" s="282">
        <v>6707.4209999999994</v>
      </c>
      <c r="C11" s="324">
        <v>0.10245848889156649</v>
      </c>
      <c r="D11" s="196">
        <v>6739.2119999999995</v>
      </c>
      <c r="E11" s="324">
        <v>0.11729069829611335</v>
      </c>
      <c r="F11" s="282">
        <v>6355.5919999999996</v>
      </c>
      <c r="G11" s="324">
        <v>0.11620315919920497</v>
      </c>
      <c r="H11" s="196">
        <v>19802.224999999999</v>
      </c>
      <c r="I11" s="203">
        <v>0.11148902896405556</v>
      </c>
      <c r="J11" s="101"/>
      <c r="O11" s="127"/>
    </row>
    <row r="12" spans="1:15" x14ac:dyDescent="0.2">
      <c r="A12" s="170" t="s">
        <v>38</v>
      </c>
      <c r="B12" s="282">
        <v>0</v>
      </c>
      <c r="C12" s="324">
        <v>0</v>
      </c>
      <c r="D12" s="196">
        <v>0</v>
      </c>
      <c r="E12" s="324">
        <v>0</v>
      </c>
      <c r="F12" s="282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 x14ac:dyDescent="0.2">
      <c r="A13" s="170" t="s">
        <v>60</v>
      </c>
      <c r="B13" s="282">
        <v>2434</v>
      </c>
      <c r="C13" s="324">
        <v>0.38266138319355603</v>
      </c>
      <c r="D13" s="196">
        <v>1935</v>
      </c>
      <c r="E13" s="324">
        <v>0.41093350713590826</v>
      </c>
      <c r="F13" s="282">
        <v>2441</v>
      </c>
      <c r="G13" s="324">
        <v>0.35305162580924537</v>
      </c>
      <c r="H13" s="196">
        <v>6810</v>
      </c>
      <c r="I13" s="203">
        <v>0.37868026757180701</v>
      </c>
      <c r="J13" s="101"/>
      <c r="O13" s="127"/>
    </row>
    <row r="14" spans="1:15" x14ac:dyDescent="0.2">
      <c r="A14" s="170" t="s">
        <v>61</v>
      </c>
      <c r="B14" s="282">
        <v>0</v>
      </c>
      <c r="C14" s="324">
        <v>0</v>
      </c>
      <c r="D14" s="196">
        <v>0</v>
      </c>
      <c r="E14" s="324">
        <v>0</v>
      </c>
      <c r="F14" s="282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 x14ac:dyDescent="0.2">
      <c r="A15" s="170" t="s">
        <v>62</v>
      </c>
      <c r="B15" s="282">
        <v>0</v>
      </c>
      <c r="C15" s="324">
        <v>0</v>
      </c>
      <c r="D15" s="196">
        <v>0</v>
      </c>
      <c r="E15" s="324">
        <v>0</v>
      </c>
      <c r="F15" s="282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 x14ac:dyDescent="0.2">
      <c r="A16" s="170" t="s">
        <v>37</v>
      </c>
      <c r="B16" s="282">
        <v>549399.44299999997</v>
      </c>
      <c r="C16" s="324">
        <v>0.11141596278607672</v>
      </c>
      <c r="D16" s="196">
        <v>495876.23699999996</v>
      </c>
      <c r="E16" s="324">
        <v>0.11090654792164269</v>
      </c>
      <c r="F16" s="282">
        <v>362101.72899999999</v>
      </c>
      <c r="G16" s="324">
        <v>0.10543553958897116</v>
      </c>
      <c r="H16" s="196">
        <v>1407377.409</v>
      </c>
      <c r="I16" s="203">
        <v>0.10963849789612612</v>
      </c>
      <c r="J16" s="101"/>
      <c r="O16" s="127"/>
    </row>
    <row r="17" spans="1:15" x14ac:dyDescent="0.2">
      <c r="A17" s="170" t="s">
        <v>72</v>
      </c>
      <c r="B17" s="282">
        <v>0</v>
      </c>
      <c r="C17" s="324">
        <v>0</v>
      </c>
      <c r="D17" s="196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196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2363</v>
      </c>
      <c r="C19" s="324">
        <v>1.8299915684087172E-2</v>
      </c>
      <c r="D19" s="196">
        <v>2569</v>
      </c>
      <c r="E19" s="324">
        <v>1.8972857919844363E-2</v>
      </c>
      <c r="F19" s="282">
        <v>2683</v>
      </c>
      <c r="G19" s="324">
        <v>1.9453939307421779E-2</v>
      </c>
      <c r="H19" s="196">
        <v>7615</v>
      </c>
      <c r="I19" s="203">
        <v>1.8921805223707858E-2</v>
      </c>
      <c r="J19" s="101"/>
      <c r="O19" s="127"/>
    </row>
    <row r="20" spans="1:15" x14ac:dyDescent="0.2">
      <c r="A20" s="170" t="s">
        <v>34</v>
      </c>
      <c r="B20" s="282">
        <v>0</v>
      </c>
      <c r="C20" s="324">
        <v>0</v>
      </c>
      <c r="D20" s="196">
        <v>0</v>
      </c>
      <c r="E20" s="324">
        <v>0</v>
      </c>
      <c r="F20" s="282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 x14ac:dyDescent="0.2">
      <c r="A21" s="170" t="s">
        <v>33</v>
      </c>
      <c r="B21" s="282">
        <v>0</v>
      </c>
      <c r="C21" s="324">
        <v>0</v>
      </c>
      <c r="D21" s="196">
        <v>0</v>
      </c>
      <c r="E21" s="324">
        <v>0</v>
      </c>
      <c r="F21" s="282">
        <v>0</v>
      </c>
      <c r="G21" s="324">
        <v>0</v>
      </c>
      <c r="H21" s="196">
        <v>0</v>
      </c>
      <c r="I21" s="203">
        <v>0</v>
      </c>
      <c r="J21" s="101"/>
      <c r="O21" s="127"/>
    </row>
    <row r="22" spans="1:15" x14ac:dyDescent="0.2">
      <c r="A22" s="170" t="s">
        <v>32</v>
      </c>
      <c r="B22" s="282">
        <v>0</v>
      </c>
      <c r="C22" s="324">
        <v>0</v>
      </c>
      <c r="D22" s="196">
        <v>0</v>
      </c>
      <c r="E22" s="324">
        <v>0</v>
      </c>
      <c r="F22" s="282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196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38.543999999999997</v>
      </c>
      <c r="C24" s="324">
        <v>1.6046579042453362E-3</v>
      </c>
      <c r="D24" s="196">
        <v>31.306000000000001</v>
      </c>
      <c r="E24" s="324">
        <v>1.0237956118588276E-3</v>
      </c>
      <c r="F24" s="282">
        <v>31.212</v>
      </c>
      <c r="G24" s="324">
        <v>2.1635888623835623E-3</v>
      </c>
      <c r="H24" s="196">
        <v>101.062</v>
      </c>
      <c r="I24" s="203">
        <v>1.4641473611830399E-3</v>
      </c>
      <c r="J24" s="101"/>
      <c r="O24" s="127"/>
    </row>
    <row r="25" spans="1:15" x14ac:dyDescent="0.2">
      <c r="A25" s="170" t="s">
        <v>30</v>
      </c>
      <c r="B25" s="282">
        <v>55067.847000000002</v>
      </c>
      <c r="C25" s="324">
        <v>1.7548605990210749E-2</v>
      </c>
      <c r="D25" s="196">
        <v>48564.222999999998</v>
      </c>
      <c r="E25" s="324">
        <v>1.6961992581963466E-2</v>
      </c>
      <c r="F25" s="282">
        <v>39629.47</v>
      </c>
      <c r="G25" s="324">
        <v>1.83117647524812E-2</v>
      </c>
      <c r="H25" s="196">
        <v>143261.54</v>
      </c>
      <c r="I25" s="203">
        <v>1.7545182724679233E-2</v>
      </c>
      <c r="J25" s="101"/>
      <c r="O25" s="98"/>
    </row>
    <row r="26" spans="1:15" ht="13.5" customHeight="1" x14ac:dyDescent="0.2">
      <c r="A26" s="168" t="s">
        <v>319</v>
      </c>
      <c r="B26" s="280">
        <v>-174732.79999999999</v>
      </c>
      <c r="C26" s="323"/>
      <c r="D26" s="195">
        <v>-151221.20000000001</v>
      </c>
      <c r="E26" s="323"/>
      <c r="F26" s="280">
        <v>-115284.7</v>
      </c>
      <c r="G26" s="323"/>
      <c r="H26" s="195">
        <v>-441238.7</v>
      </c>
      <c r="I26" s="202"/>
      <c r="J26" s="10"/>
      <c r="O26" s="78"/>
    </row>
    <row r="27" spans="1:15" ht="13.5" customHeight="1" x14ac:dyDescent="0.2">
      <c r="A27" s="168" t="s">
        <v>317</v>
      </c>
      <c r="B27" s="280">
        <v>442829.109</v>
      </c>
      <c r="C27" s="323">
        <v>4.343913498949388E-2</v>
      </c>
      <c r="D27" s="195">
        <v>403093.75</v>
      </c>
      <c r="E27" s="323">
        <v>4.278155306391497E-2</v>
      </c>
      <c r="F27" s="280">
        <v>296282.61800000002</v>
      </c>
      <c r="G27" s="323">
        <v>4.0731442282945826E-2</v>
      </c>
      <c r="H27" s="195">
        <v>1142205.477</v>
      </c>
      <c r="I27" s="202">
        <v>4.2476274923653592E-2</v>
      </c>
      <c r="J27" s="10"/>
      <c r="O27" s="78"/>
    </row>
    <row r="28" spans="1:15" ht="12.75" customHeight="1" x14ac:dyDescent="0.2">
      <c r="A28" s="170" t="s">
        <v>26</v>
      </c>
      <c r="B28" s="282">
        <v>65115.839999999997</v>
      </c>
      <c r="C28" s="324">
        <v>3.530024419837155E-2</v>
      </c>
      <c r="D28" s="196">
        <v>64187.47</v>
      </c>
      <c r="E28" s="324">
        <v>3.6217118048439467E-2</v>
      </c>
      <c r="F28" s="282">
        <v>46023.745999999999</v>
      </c>
      <c r="G28" s="324">
        <v>2.9702636024043046E-2</v>
      </c>
      <c r="H28" s="196">
        <v>175327.05599999998</v>
      </c>
      <c r="I28" s="203">
        <v>3.3935963890772469E-2</v>
      </c>
      <c r="J28" s="101"/>
      <c r="O28" s="78"/>
    </row>
    <row r="29" spans="1:15" ht="12.75" customHeight="1" x14ac:dyDescent="0.2">
      <c r="A29" s="170" t="s">
        <v>0</v>
      </c>
      <c r="B29" s="282">
        <v>2012.2</v>
      </c>
      <c r="C29" s="324">
        <v>9.5536913465453649E-3</v>
      </c>
      <c r="D29" s="196">
        <v>1722.6</v>
      </c>
      <c r="E29" s="324">
        <v>9.7134421233212326E-3</v>
      </c>
      <c r="F29" s="282">
        <v>1398.2</v>
      </c>
      <c r="G29" s="324">
        <v>7.9682458734194467E-3</v>
      </c>
      <c r="H29" s="196">
        <v>5133</v>
      </c>
      <c r="I29" s="203">
        <v>9.1102140383112883E-3</v>
      </c>
      <c r="J29" s="101"/>
      <c r="O29" s="78"/>
    </row>
    <row r="30" spans="1:15" ht="12.75" customHeight="1" x14ac:dyDescent="0.2">
      <c r="A30" s="170" t="s">
        <v>1</v>
      </c>
      <c r="B30" s="282">
        <v>10455.9</v>
      </c>
      <c r="C30" s="324">
        <v>0.10686175978718361</v>
      </c>
      <c r="D30" s="196">
        <v>9141.7999999999993</v>
      </c>
      <c r="E30" s="324">
        <v>9.6894191295088541E-2</v>
      </c>
      <c r="F30" s="282">
        <v>6306.4</v>
      </c>
      <c r="G30" s="324">
        <v>8.7150430232697598E-2</v>
      </c>
      <c r="H30" s="196">
        <v>25904.1</v>
      </c>
      <c r="I30" s="203">
        <v>9.791551694780308E-2</v>
      </c>
      <c r="J30" s="101"/>
      <c r="O30" s="78"/>
    </row>
    <row r="31" spans="1:15" ht="12.75" customHeight="1" x14ac:dyDescent="0.2">
      <c r="A31" s="170" t="s">
        <v>2</v>
      </c>
      <c r="B31" s="282">
        <v>3939.7939999999999</v>
      </c>
      <c r="C31" s="324">
        <v>0.11028400624184129</v>
      </c>
      <c r="D31" s="196">
        <v>3399.94</v>
      </c>
      <c r="E31" s="324">
        <v>0.10632868559319397</v>
      </c>
      <c r="F31" s="282">
        <v>2533.0140000000001</v>
      </c>
      <c r="G31" s="324">
        <v>0.11132330151707814</v>
      </c>
      <c r="H31" s="196">
        <v>9872.7479999999996</v>
      </c>
      <c r="I31" s="203">
        <v>0.109147216876136</v>
      </c>
      <c r="J31" s="101"/>
    </row>
    <row r="32" spans="1:15" x14ac:dyDescent="0.2">
      <c r="A32" s="170" t="s">
        <v>6</v>
      </c>
      <c r="B32" s="282">
        <v>6293.67</v>
      </c>
      <c r="C32" s="324">
        <v>0.10575343646116667</v>
      </c>
      <c r="D32" s="196">
        <v>6266.39</v>
      </c>
      <c r="E32" s="324">
        <v>0.10242855476762909</v>
      </c>
      <c r="F32" s="282">
        <v>5960.7199999999993</v>
      </c>
      <c r="G32" s="324">
        <v>0.10448480689569715</v>
      </c>
      <c r="H32" s="196">
        <v>18520.78</v>
      </c>
      <c r="I32" s="203">
        <v>0.10420181876502099</v>
      </c>
      <c r="J32" s="101"/>
    </row>
    <row r="33" spans="1:10" x14ac:dyDescent="0.2">
      <c r="A33" s="170" t="s">
        <v>25</v>
      </c>
      <c r="B33" s="282">
        <v>194187.36299999998</v>
      </c>
      <c r="C33" s="324">
        <v>3.848541893285537E-2</v>
      </c>
      <c r="D33" s="196">
        <v>170584.95699999999</v>
      </c>
      <c r="E33" s="324">
        <v>3.764780568985885E-2</v>
      </c>
      <c r="F33" s="282">
        <v>129683.73999999999</v>
      </c>
      <c r="G33" s="324">
        <v>3.8983516354421696E-2</v>
      </c>
      <c r="H33" s="196">
        <v>494456.05999999994</v>
      </c>
      <c r="I33" s="203">
        <v>3.8319703387390859E-2</v>
      </c>
      <c r="J33" s="101"/>
    </row>
    <row r="34" spans="1:10" x14ac:dyDescent="0.2">
      <c r="A34" s="170" t="s">
        <v>5</v>
      </c>
      <c r="B34" s="282">
        <v>128901.352</v>
      </c>
      <c r="C34" s="324">
        <v>4.889500512836651E-2</v>
      </c>
      <c r="D34" s="196">
        <v>118095.71799999999</v>
      </c>
      <c r="E34" s="324">
        <v>4.689087326392178E-2</v>
      </c>
      <c r="F34" s="282">
        <v>84311.201000000001</v>
      </c>
      <c r="G34" s="324">
        <v>4.4428598522727326E-2</v>
      </c>
      <c r="H34" s="196">
        <v>331308.27100000001</v>
      </c>
      <c r="I34" s="203">
        <v>4.6977490076011937E-2</v>
      </c>
      <c r="J34" s="101"/>
    </row>
    <row r="35" spans="1:10" x14ac:dyDescent="0.2">
      <c r="A35" s="170" t="s">
        <v>3</v>
      </c>
      <c r="B35" s="282">
        <v>31922.99</v>
      </c>
      <c r="C35" s="324">
        <v>0.12097296842390427</v>
      </c>
      <c r="D35" s="196">
        <v>29694.875</v>
      </c>
      <c r="E35" s="324">
        <v>0.12614472358104081</v>
      </c>
      <c r="F35" s="282">
        <v>20065.597000000002</v>
      </c>
      <c r="G35" s="324">
        <v>0.11623917729742683</v>
      </c>
      <c r="H35" s="196">
        <v>81683.462</v>
      </c>
      <c r="I35" s="203">
        <v>0.12156870863576016</v>
      </c>
      <c r="J35" s="101"/>
    </row>
    <row r="36" spans="1:10" x14ac:dyDescent="0.2">
      <c r="A36" s="190" t="s">
        <v>324</v>
      </c>
      <c r="B36" s="71"/>
      <c r="C36" s="8"/>
      <c r="E36" s="103"/>
      <c r="F36" s="103"/>
      <c r="G36" s="103"/>
      <c r="I36" s="3"/>
    </row>
    <row r="37" spans="1:10" x14ac:dyDescent="0.2">
      <c r="A37" s="190"/>
      <c r="B37" s="71"/>
    </row>
    <row r="38" spans="1:10" x14ac:dyDescent="0.2">
      <c r="A38" s="103" t="s">
        <v>164</v>
      </c>
      <c r="B38" s="104">
        <f>+I7</f>
        <v>9.0922917147089263E-2</v>
      </c>
      <c r="C38" s="93" t="str">
        <f>+B5</f>
        <v>Leden</v>
      </c>
      <c r="D38" s="103" t="str">
        <f>+D5</f>
        <v>Únor</v>
      </c>
      <c r="E38" s="103" t="str">
        <f>+F5</f>
        <v>Březen</v>
      </c>
    </row>
    <row r="39" spans="1:10" x14ac:dyDescent="0.2">
      <c r="A39" s="103" t="s">
        <v>59</v>
      </c>
      <c r="B39" s="104">
        <f t="shared" ref="B39:B40" si="0">+I8</f>
        <v>4.9154231860805558E-2</v>
      </c>
      <c r="C39" s="93"/>
      <c r="D39" s="103"/>
      <c r="E39" s="103"/>
    </row>
    <row r="40" spans="1:10" x14ac:dyDescent="0.2">
      <c r="A40" s="103" t="s">
        <v>116</v>
      </c>
      <c r="B40" s="104">
        <f t="shared" si="0"/>
        <v>5.3996383831182611E-2</v>
      </c>
      <c r="C40" s="93"/>
      <c r="D40" s="103"/>
      <c r="E40" s="103"/>
      <c r="H40" s="116"/>
    </row>
    <row r="41" spans="1:10" ht="12" x14ac:dyDescent="0.25">
      <c r="B41" s="120"/>
      <c r="C41" s="120"/>
      <c r="H41" s="116"/>
    </row>
    <row r="42" spans="1:10" x14ac:dyDescent="0.2">
      <c r="B42" s="78"/>
      <c r="C42" s="78"/>
      <c r="H42" s="116"/>
    </row>
  </sheetData>
  <mergeCells count="5">
    <mergeCell ref="B5:C5"/>
    <mergeCell ref="D5:E5"/>
    <mergeCell ref="F5:G5"/>
    <mergeCell ref="H5:I5"/>
    <mergeCell ref="A5:A6"/>
  </mergeCells>
  <conditionalFormatting sqref="C10:C25 C28:C35 E10:E25 E28:E35 G10:G25 G28:G35 I10:I25 I28:I35">
    <cfRule type="dataBar" priority="1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{5E295BF7-E565-466F-8F21-1E116498E39C}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E295BF7-E565-466F-8F21-1E116498E39C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C28:C35 E10:E25 E28:E35 G10:G25 G28:G35 I10:I25 I28:I35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>
    <tabColor rgb="FF92D050"/>
  </sheetPr>
  <dimension ref="A1:H39"/>
  <sheetViews>
    <sheetView showGridLines="0" zoomScaleNormal="100" zoomScaleSheetLayoutView="100" workbookViewId="0">
      <selection activeCell="B24" sqref="B24"/>
    </sheetView>
  </sheetViews>
  <sheetFormatPr defaultColWidth="9.109375" defaultRowHeight="11.4" x14ac:dyDescent="0.2"/>
  <cols>
    <col min="1" max="1" width="9" style="74" customWidth="1"/>
    <col min="2" max="2" width="90.44140625" style="74" customWidth="1"/>
    <col min="3" max="5" width="9.109375" style="74" customWidth="1"/>
    <col min="6" max="16384" width="9.109375" style="74"/>
  </cols>
  <sheetData>
    <row r="1" spans="1:8" s="82" customFormat="1" ht="21" x14ac:dyDescent="0.3">
      <c r="A1" s="173" t="s">
        <v>302</v>
      </c>
    </row>
    <row r="2" spans="1:8" ht="4.5" customHeight="1" x14ac:dyDescent="0.2"/>
    <row r="3" spans="1:8" ht="23.85" customHeight="1" x14ac:dyDescent="0.2">
      <c r="A3" s="154" t="s">
        <v>113</v>
      </c>
      <c r="B3" s="87" t="s">
        <v>114</v>
      </c>
    </row>
    <row r="4" spans="1:8" ht="23.85" customHeight="1" x14ac:dyDescent="0.2">
      <c r="A4" s="154" t="s">
        <v>124</v>
      </c>
      <c r="B4" s="87" t="s">
        <v>125</v>
      </c>
    </row>
    <row r="5" spans="1:8" s="84" customFormat="1" ht="23.85" customHeight="1" x14ac:dyDescent="0.25">
      <c r="A5" s="154" t="s">
        <v>92</v>
      </c>
      <c r="B5" s="87" t="s">
        <v>93</v>
      </c>
      <c r="C5" s="85"/>
      <c r="D5" s="85"/>
    </row>
    <row r="6" spans="1:8" s="84" customFormat="1" ht="7.5" hidden="1" customHeight="1" x14ac:dyDescent="0.25">
      <c r="A6" s="154"/>
      <c r="B6" s="87"/>
      <c r="C6" s="85"/>
      <c r="D6" s="85"/>
    </row>
    <row r="7" spans="1:8" s="84" customFormat="1" ht="23.85" customHeight="1" x14ac:dyDescent="0.25">
      <c r="A7" s="154" t="s">
        <v>185</v>
      </c>
      <c r="B7" s="87" t="s">
        <v>161</v>
      </c>
    </row>
    <row r="8" spans="1:8" s="84" customFormat="1" ht="23.85" customHeight="1" x14ac:dyDescent="0.25">
      <c r="A8" s="154" t="s">
        <v>186</v>
      </c>
      <c r="B8" s="87" t="s">
        <v>163</v>
      </c>
    </row>
    <row r="9" spans="1:8" s="84" customFormat="1" ht="23.85" customHeight="1" x14ac:dyDescent="0.25">
      <c r="A9" s="154" t="s">
        <v>85</v>
      </c>
      <c r="B9" s="87" t="s">
        <v>129</v>
      </c>
    </row>
    <row r="10" spans="1:8" s="84" customFormat="1" ht="23.85" customHeight="1" x14ac:dyDescent="0.25">
      <c r="A10" s="154" t="s">
        <v>76</v>
      </c>
      <c r="B10" s="87" t="s">
        <v>99</v>
      </c>
    </row>
    <row r="11" spans="1:8" s="84" customFormat="1" ht="23.85" customHeight="1" x14ac:dyDescent="0.25">
      <c r="A11" s="154" t="s">
        <v>77</v>
      </c>
      <c r="B11" s="87" t="s">
        <v>100</v>
      </c>
    </row>
    <row r="12" spans="1:8" s="84" customFormat="1" ht="23.85" customHeight="1" x14ac:dyDescent="0.25">
      <c r="A12" s="154" t="s">
        <v>78</v>
      </c>
      <c r="B12" s="87" t="s">
        <v>101</v>
      </c>
    </row>
    <row r="13" spans="1:8" s="84" customFormat="1" ht="23.85" customHeight="1" x14ac:dyDescent="0.25">
      <c r="A13" s="154" t="s">
        <v>88</v>
      </c>
      <c r="B13" s="87" t="s">
        <v>128</v>
      </c>
    </row>
    <row r="14" spans="1:8" s="84" customFormat="1" ht="23.85" customHeight="1" x14ac:dyDescent="0.25">
      <c r="A14" s="154" t="s">
        <v>79</v>
      </c>
      <c r="B14" s="87" t="s">
        <v>102</v>
      </c>
    </row>
    <row r="15" spans="1:8" s="84" customFormat="1" ht="23.85" customHeight="1" x14ac:dyDescent="0.25">
      <c r="A15" s="154" t="s">
        <v>80</v>
      </c>
      <c r="B15" s="87" t="s">
        <v>103</v>
      </c>
    </row>
    <row r="16" spans="1:8" s="84" customFormat="1" ht="23.85" customHeight="1" x14ac:dyDescent="0.25">
      <c r="A16" s="154" t="s">
        <v>81</v>
      </c>
      <c r="B16" s="87" t="s">
        <v>104</v>
      </c>
      <c r="D16" s="86"/>
      <c r="E16" s="86"/>
      <c r="F16" s="86"/>
      <c r="G16" s="86"/>
      <c r="H16" s="86"/>
    </row>
    <row r="17" spans="1:8" s="84" customFormat="1" ht="23.85" customHeight="1" x14ac:dyDescent="0.25">
      <c r="A17" s="154" t="s">
        <v>82</v>
      </c>
      <c r="B17" s="87" t="s">
        <v>105</v>
      </c>
      <c r="D17" s="86"/>
      <c r="E17" s="86"/>
      <c r="F17" s="86"/>
      <c r="G17" s="86"/>
      <c r="H17" s="86"/>
    </row>
    <row r="18" spans="1:8" s="84" customFormat="1" ht="23.85" customHeight="1" x14ac:dyDescent="0.25">
      <c r="A18" s="154" t="s">
        <v>83</v>
      </c>
      <c r="B18" s="87" t="s">
        <v>106</v>
      </c>
      <c r="D18" s="86"/>
      <c r="E18" s="86"/>
      <c r="F18" s="86"/>
      <c r="G18" s="86"/>
      <c r="H18" s="86"/>
    </row>
    <row r="19" spans="1:8" s="84" customFormat="1" ht="23.85" customHeight="1" x14ac:dyDescent="0.25">
      <c r="A19" s="154" t="s">
        <v>84</v>
      </c>
      <c r="B19" s="87" t="s">
        <v>107</v>
      </c>
      <c r="D19" s="86"/>
      <c r="E19" s="86"/>
      <c r="F19" s="86"/>
      <c r="G19" s="86"/>
      <c r="H19" s="86"/>
    </row>
    <row r="20" spans="1:8" s="84" customFormat="1" ht="23.85" customHeight="1" x14ac:dyDescent="0.25">
      <c r="A20" s="154" t="s">
        <v>86</v>
      </c>
      <c r="B20" s="87" t="s">
        <v>108</v>
      </c>
      <c r="D20" s="86"/>
      <c r="E20" s="86"/>
      <c r="F20" s="86"/>
      <c r="G20" s="86"/>
      <c r="H20" s="86"/>
    </row>
    <row r="21" spans="1:8" s="84" customFormat="1" ht="23.85" customHeight="1" x14ac:dyDescent="0.25">
      <c r="A21" s="154" t="s">
        <v>87</v>
      </c>
      <c r="B21" s="87" t="s">
        <v>109</v>
      </c>
      <c r="D21" s="86"/>
      <c r="E21" s="86"/>
      <c r="F21" s="86"/>
      <c r="G21" s="86"/>
      <c r="H21" s="86"/>
    </row>
    <row r="22" spans="1:8" s="84" customFormat="1" ht="23.85" customHeight="1" x14ac:dyDescent="0.25">
      <c r="A22" s="154" t="s">
        <v>89</v>
      </c>
      <c r="B22" s="87" t="s">
        <v>110</v>
      </c>
      <c r="D22" s="86"/>
      <c r="E22" s="86"/>
      <c r="F22" s="86"/>
      <c r="G22" s="86"/>
      <c r="H22" s="86"/>
    </row>
    <row r="23" spans="1:8" s="84" customFormat="1" ht="2.1" customHeight="1" x14ac:dyDescent="0.25"/>
    <row r="24" spans="1:8" s="84" customFormat="1" ht="13.8" x14ac:dyDescent="0.25">
      <c r="A24" s="152" t="s">
        <v>94</v>
      </c>
    </row>
    <row r="25" spans="1:8" s="87" customFormat="1" ht="23.4" customHeight="1" x14ac:dyDescent="0.25">
      <c r="A25" s="87" t="s">
        <v>159</v>
      </c>
    </row>
    <row r="26" spans="1:8" s="88" customFormat="1" ht="13.8" x14ac:dyDescent="0.25">
      <c r="A26" s="152" t="s">
        <v>169</v>
      </c>
    </row>
    <row r="27" spans="1:8" s="87" customFormat="1" ht="23.4" customHeight="1" x14ac:dyDescent="0.25">
      <c r="A27" s="87" t="s">
        <v>166</v>
      </c>
    </row>
    <row r="28" spans="1:8" s="88" customFormat="1" ht="13.8" x14ac:dyDescent="0.25">
      <c r="A28" s="152" t="s">
        <v>97</v>
      </c>
    </row>
    <row r="29" spans="1:8" s="87" customFormat="1" ht="37.5" customHeight="1" x14ac:dyDescent="0.25">
      <c r="A29" s="372" t="s">
        <v>201</v>
      </c>
      <c r="B29" s="372"/>
    </row>
    <row r="30" spans="1:8" s="88" customFormat="1" ht="13.8" x14ac:dyDescent="0.25">
      <c r="A30" s="152" t="s">
        <v>95</v>
      </c>
    </row>
    <row r="31" spans="1:8" s="87" customFormat="1" ht="23.4" customHeight="1" x14ac:dyDescent="0.25">
      <c r="A31" s="87" t="s">
        <v>98</v>
      </c>
    </row>
    <row r="32" spans="1:8" s="88" customFormat="1" ht="13.8" x14ac:dyDescent="0.25">
      <c r="A32" s="152" t="s">
        <v>180</v>
      </c>
    </row>
    <row r="33" spans="1:2" s="87" customFormat="1" ht="23.4" customHeight="1" x14ac:dyDescent="0.25">
      <c r="A33" s="87" t="s">
        <v>160</v>
      </c>
      <c r="B33" s="153"/>
    </row>
    <row r="34" spans="1:2" s="88" customFormat="1" ht="13.8" x14ac:dyDescent="0.25">
      <c r="A34" s="85" t="s">
        <v>179</v>
      </c>
    </row>
    <row r="35" spans="1:2" s="84" customFormat="1" ht="23.4" customHeight="1" x14ac:dyDescent="0.25">
      <c r="A35" s="87" t="s">
        <v>178</v>
      </c>
      <c r="B35" s="153"/>
    </row>
    <row r="36" spans="1:2" s="88" customFormat="1" ht="13.8" x14ac:dyDescent="0.25">
      <c r="A36" s="85" t="s">
        <v>96</v>
      </c>
    </row>
    <row r="37" spans="1:2" s="87" customFormat="1" ht="37.5" customHeight="1" x14ac:dyDescent="0.25">
      <c r="A37" s="372" t="s">
        <v>200</v>
      </c>
      <c r="B37" s="372"/>
    </row>
    <row r="38" spans="1:2" s="88" customFormat="1" ht="13.8" x14ac:dyDescent="0.25">
      <c r="A38" s="85" t="s">
        <v>121</v>
      </c>
    </row>
    <row r="39" spans="1:2" s="87" customFormat="1" ht="23.4" customHeight="1" x14ac:dyDescent="0.25">
      <c r="A39" s="87" t="s">
        <v>122</v>
      </c>
    </row>
  </sheetData>
  <sortState ref="A7:B19">
    <sortCondition ref="B7:B19"/>
  </sortState>
  <mergeCells count="2">
    <mergeCell ref="A29:B29"/>
    <mergeCell ref="A37:B37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40"/>
  <dimension ref="A1:O41"/>
  <sheetViews>
    <sheetView showGridLines="0" zoomScaleNormal="100" zoomScaleSheetLayoutView="100" workbookViewId="0">
      <selection activeCell="J43" sqref="J43"/>
    </sheetView>
  </sheetViews>
  <sheetFormatPr defaultColWidth="9.109375" defaultRowHeight="11.4" x14ac:dyDescent="0.2"/>
  <cols>
    <col min="1" max="1" width="31.66406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 x14ac:dyDescent="0.3">
      <c r="A1" s="236" t="s">
        <v>271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ht="12" x14ac:dyDescent="0.25">
      <c r="A4" s="7"/>
      <c r="B4" s="126"/>
      <c r="C4" s="126"/>
      <c r="D4" s="126"/>
    </row>
    <row r="5" spans="1:15" ht="12.75" customHeight="1" x14ac:dyDescent="0.2">
      <c r="A5" s="397">
        <v>2025</v>
      </c>
      <c r="B5" s="383" t="s">
        <v>8</v>
      </c>
      <c r="C5" s="385"/>
      <c r="D5" s="383" t="s">
        <v>9</v>
      </c>
      <c r="E5" s="385"/>
      <c r="F5" s="383" t="s">
        <v>10</v>
      </c>
      <c r="G5" s="385"/>
      <c r="H5" s="383" t="s">
        <v>7</v>
      </c>
      <c r="I5" s="384"/>
    </row>
    <row r="6" spans="1:15" ht="12" x14ac:dyDescent="0.2">
      <c r="A6" s="398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2" x14ac:dyDescent="0.2">
      <c r="A7" s="167" t="s">
        <v>192</v>
      </c>
      <c r="B7" s="280">
        <v>1028.6438000000005</v>
      </c>
      <c r="C7" s="323">
        <v>2.6225042424905715E-2</v>
      </c>
      <c r="D7" s="195">
        <v>1024.7438000000004</v>
      </c>
      <c r="E7" s="323">
        <v>2.6161051592519836E-2</v>
      </c>
      <c r="F7" s="280">
        <v>1024.7438000000004</v>
      </c>
      <c r="G7" s="323">
        <v>2.674517113913923E-2</v>
      </c>
      <c r="H7" s="195">
        <v>1024.7438000000004</v>
      </c>
      <c r="I7" s="201">
        <v>2.674517113913923E-2</v>
      </c>
      <c r="J7" s="111"/>
      <c r="O7" s="60"/>
    </row>
    <row r="8" spans="1:15" ht="12" x14ac:dyDescent="0.2">
      <c r="A8" s="167" t="s">
        <v>314</v>
      </c>
      <c r="B8" s="280">
        <v>805300.53199999989</v>
      </c>
      <c r="C8" s="323">
        <v>4.5588848501121451E-2</v>
      </c>
      <c r="D8" s="195">
        <v>751874.93400000024</v>
      </c>
      <c r="E8" s="323">
        <v>4.7104650149180222E-2</v>
      </c>
      <c r="F8" s="280">
        <v>601639.73399999947</v>
      </c>
      <c r="G8" s="323">
        <v>4.3587015642103676E-2</v>
      </c>
      <c r="H8" s="195">
        <v>2158815.1999999993</v>
      </c>
      <c r="I8" s="201">
        <v>4.551638811233516E-2</v>
      </c>
      <c r="J8" s="111"/>
      <c r="O8" s="60"/>
    </row>
    <row r="9" spans="1:15" ht="12" x14ac:dyDescent="0.2">
      <c r="A9" s="167" t="s">
        <v>315</v>
      </c>
      <c r="B9" s="280">
        <v>619761.53</v>
      </c>
      <c r="C9" s="323">
        <v>5.5039185579217324E-2</v>
      </c>
      <c r="D9" s="195">
        <v>565448.86399999994</v>
      </c>
      <c r="E9" s="323">
        <v>5.4761049160903026E-2</v>
      </c>
      <c r="F9" s="280">
        <v>436271.26399999997</v>
      </c>
      <c r="G9" s="323">
        <v>5.3189271702531335E-2</v>
      </c>
      <c r="H9" s="195">
        <v>1621481.6579999998</v>
      </c>
      <c r="I9" s="202">
        <v>5.4433398358563888E-2</v>
      </c>
      <c r="J9" s="101"/>
      <c r="O9" s="104"/>
    </row>
    <row r="10" spans="1:15" x14ac:dyDescent="0.2">
      <c r="A10" s="170" t="s">
        <v>40</v>
      </c>
      <c r="B10" s="282">
        <v>130776.01700000002</v>
      </c>
      <c r="C10" s="324">
        <v>9.7081355680617806E-2</v>
      </c>
      <c r="D10" s="196">
        <v>110680.94700000001</v>
      </c>
      <c r="E10" s="324">
        <v>8.760351973367092E-2</v>
      </c>
      <c r="F10" s="282">
        <v>122864.51299999999</v>
      </c>
      <c r="G10" s="324">
        <v>0.1029435487422761</v>
      </c>
      <c r="H10" s="196">
        <v>364321.47700000001</v>
      </c>
      <c r="I10" s="203">
        <v>9.5772745632298151E-2</v>
      </c>
      <c r="J10" s="101"/>
      <c r="O10" s="127"/>
    </row>
    <row r="11" spans="1:15" x14ac:dyDescent="0.2">
      <c r="A11" s="170" t="s">
        <v>39</v>
      </c>
      <c r="B11" s="282">
        <v>7331.2810000000009</v>
      </c>
      <c r="C11" s="324">
        <v>0.11198819529882686</v>
      </c>
      <c r="D11" s="196">
        <v>6499.1639999999998</v>
      </c>
      <c r="E11" s="324">
        <v>0.11311285116137633</v>
      </c>
      <c r="F11" s="282">
        <v>5991.0460000000003</v>
      </c>
      <c r="G11" s="324">
        <v>0.10953794266651481</v>
      </c>
      <c r="H11" s="196">
        <v>19821.491000000002</v>
      </c>
      <c r="I11" s="203">
        <v>0.11159749897851211</v>
      </c>
      <c r="J11" s="101"/>
      <c r="O11" s="127"/>
    </row>
    <row r="12" spans="1:15" x14ac:dyDescent="0.2">
      <c r="A12" s="170" t="s">
        <v>38</v>
      </c>
      <c r="B12" s="282">
        <v>0</v>
      </c>
      <c r="C12" s="324">
        <v>0</v>
      </c>
      <c r="D12" s="196">
        <v>0</v>
      </c>
      <c r="E12" s="324">
        <v>0</v>
      </c>
      <c r="F12" s="282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 x14ac:dyDescent="0.2">
      <c r="A13" s="170" t="s">
        <v>60</v>
      </c>
      <c r="B13" s="282">
        <v>236.56</v>
      </c>
      <c r="C13" s="324">
        <v>3.7190787513667875E-2</v>
      </c>
      <c r="D13" s="196">
        <v>221.66</v>
      </c>
      <c r="E13" s="324">
        <v>4.7073654362659131E-2</v>
      </c>
      <c r="F13" s="282">
        <v>239.53</v>
      </c>
      <c r="G13" s="324">
        <v>3.464418514137179E-2</v>
      </c>
      <c r="H13" s="196">
        <v>697.75</v>
      </c>
      <c r="I13" s="203">
        <v>3.8799435638506366E-2</v>
      </c>
      <c r="J13" s="101"/>
      <c r="O13" s="127"/>
    </row>
    <row r="14" spans="1:15" x14ac:dyDescent="0.2">
      <c r="A14" s="170" t="s">
        <v>61</v>
      </c>
      <c r="B14" s="282">
        <v>156</v>
      </c>
      <c r="C14" s="324">
        <v>6.2465488818477292E-2</v>
      </c>
      <c r="D14" s="196">
        <v>138</v>
      </c>
      <c r="E14" s="324">
        <v>6.075850387907826E-2</v>
      </c>
      <c r="F14" s="282">
        <v>114</v>
      </c>
      <c r="G14" s="324">
        <v>3.6135515791695869E-2</v>
      </c>
      <c r="H14" s="196">
        <v>408</v>
      </c>
      <c r="I14" s="203">
        <v>5.1492675482431464E-2</v>
      </c>
      <c r="J14" s="101"/>
      <c r="O14" s="127"/>
    </row>
    <row r="15" spans="1:15" x14ac:dyDescent="0.2">
      <c r="A15" s="170" t="s">
        <v>62</v>
      </c>
      <c r="B15" s="282">
        <v>0</v>
      </c>
      <c r="C15" s="324">
        <v>0</v>
      </c>
      <c r="D15" s="196">
        <v>0</v>
      </c>
      <c r="E15" s="324">
        <v>0</v>
      </c>
      <c r="F15" s="282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 x14ac:dyDescent="0.2">
      <c r="A16" s="170" t="s">
        <v>37</v>
      </c>
      <c r="B16" s="282">
        <v>366114.22700000001</v>
      </c>
      <c r="C16" s="324">
        <v>7.4246469687238553E-2</v>
      </c>
      <c r="D16" s="196">
        <v>346402.98699999996</v>
      </c>
      <c r="E16" s="324">
        <v>7.747570182096801E-2</v>
      </c>
      <c r="F16" s="282">
        <v>215238.52100000001</v>
      </c>
      <c r="G16" s="324">
        <v>6.2672414364437073E-2</v>
      </c>
      <c r="H16" s="196">
        <v>927755.73499999987</v>
      </c>
      <c r="I16" s="203">
        <v>7.2274675257286605E-2</v>
      </c>
      <c r="J16" s="101"/>
      <c r="O16" s="127"/>
    </row>
    <row r="17" spans="1:15" x14ac:dyDescent="0.2">
      <c r="A17" s="170" t="s">
        <v>72</v>
      </c>
      <c r="B17" s="282">
        <v>0</v>
      </c>
      <c r="C17" s="324">
        <v>0</v>
      </c>
      <c r="D17" s="196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196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0</v>
      </c>
      <c r="C19" s="324">
        <v>0</v>
      </c>
      <c r="D19" s="196">
        <v>0</v>
      </c>
      <c r="E19" s="324">
        <v>0</v>
      </c>
      <c r="F19" s="282">
        <v>0</v>
      </c>
      <c r="G19" s="324">
        <v>0</v>
      </c>
      <c r="H19" s="196">
        <v>0</v>
      </c>
      <c r="I19" s="203">
        <v>0</v>
      </c>
      <c r="J19" s="101"/>
      <c r="O19" s="127"/>
    </row>
    <row r="20" spans="1:15" x14ac:dyDescent="0.2">
      <c r="A20" s="170" t="s">
        <v>34</v>
      </c>
      <c r="B20" s="282">
        <v>0</v>
      </c>
      <c r="C20" s="324">
        <v>0</v>
      </c>
      <c r="D20" s="196">
        <v>0</v>
      </c>
      <c r="E20" s="324">
        <v>0</v>
      </c>
      <c r="F20" s="282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 x14ac:dyDescent="0.2">
      <c r="A21" s="170" t="s">
        <v>33</v>
      </c>
      <c r="B21" s="282">
        <v>26092.865000000002</v>
      </c>
      <c r="C21" s="324">
        <v>7.0814265132987428E-2</v>
      </c>
      <c r="D21" s="196">
        <v>18758.844000000001</v>
      </c>
      <c r="E21" s="324">
        <v>5.6719995183703985E-2</v>
      </c>
      <c r="F21" s="282">
        <v>29291.24</v>
      </c>
      <c r="G21" s="324">
        <v>9.5125860475060831E-2</v>
      </c>
      <c r="H21" s="196">
        <v>74142.949000000008</v>
      </c>
      <c r="I21" s="203">
        <v>7.3618993567642885E-2</v>
      </c>
      <c r="J21" s="101"/>
      <c r="O21" s="127"/>
    </row>
    <row r="22" spans="1:15" x14ac:dyDescent="0.2">
      <c r="A22" s="170" t="s">
        <v>32</v>
      </c>
      <c r="B22" s="282">
        <v>70</v>
      </c>
      <c r="C22" s="324">
        <v>3.324854495223939E-4</v>
      </c>
      <c r="D22" s="196">
        <v>9</v>
      </c>
      <c r="E22" s="324">
        <v>4.4267422410595077E-5</v>
      </c>
      <c r="F22" s="282">
        <v>13</v>
      </c>
      <c r="G22" s="324">
        <v>6.7374920119258179E-5</v>
      </c>
      <c r="H22" s="196">
        <v>92</v>
      </c>
      <c r="I22" s="203">
        <v>1.5161616728478849E-4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196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169.13499999999999</v>
      </c>
      <c r="C24" s="324">
        <v>7.0414024137228871E-3</v>
      </c>
      <c r="D24" s="196">
        <v>47.155999999999999</v>
      </c>
      <c r="E24" s="324">
        <v>1.542135880432341E-3</v>
      </c>
      <c r="F24" s="282">
        <v>106.76</v>
      </c>
      <c r="G24" s="324">
        <v>7.4005109236213356E-3</v>
      </c>
      <c r="H24" s="196">
        <v>323.05099999999999</v>
      </c>
      <c r="I24" s="203">
        <v>4.6802385582864212E-3</v>
      </c>
      <c r="J24" s="101"/>
      <c r="O24" s="127"/>
    </row>
    <row r="25" spans="1:15" x14ac:dyDescent="0.2">
      <c r="A25" s="170" t="s">
        <v>30</v>
      </c>
      <c r="B25" s="282">
        <v>88815.445000000007</v>
      </c>
      <c r="C25" s="324">
        <v>2.8303035892255482E-2</v>
      </c>
      <c r="D25" s="196">
        <v>82691.106000000014</v>
      </c>
      <c r="E25" s="324">
        <v>2.8881465406465062E-2</v>
      </c>
      <c r="F25" s="282">
        <v>62412.653999999995</v>
      </c>
      <c r="G25" s="324">
        <v>2.8839291507708895E-2</v>
      </c>
      <c r="H25" s="196">
        <v>233919.20500000002</v>
      </c>
      <c r="I25" s="203">
        <v>2.8647990204047083E-2</v>
      </c>
      <c r="J25" s="101"/>
      <c r="O25" s="98"/>
    </row>
    <row r="26" spans="1:15" ht="13.5" customHeight="1" x14ac:dyDescent="0.2">
      <c r="A26" s="168" t="s">
        <v>317</v>
      </c>
      <c r="B26" s="280">
        <v>517669.114</v>
      </c>
      <c r="C26" s="323">
        <v>5.0780533767796412E-2</v>
      </c>
      <c r="D26" s="195">
        <v>520267.56000000006</v>
      </c>
      <c r="E26" s="323">
        <v>5.5217562231053112E-2</v>
      </c>
      <c r="F26" s="280">
        <v>394108.33300000004</v>
      </c>
      <c r="G26" s="323">
        <v>5.4180028943910226E-2</v>
      </c>
      <c r="H26" s="195">
        <v>1432045.0070000002</v>
      </c>
      <c r="I26" s="202">
        <v>5.3254811542439696E-2</v>
      </c>
      <c r="J26" s="10"/>
      <c r="O26" s="78"/>
    </row>
    <row r="27" spans="1:15" ht="12.75" customHeight="1" x14ac:dyDescent="0.2">
      <c r="A27" s="170" t="s">
        <v>26</v>
      </c>
      <c r="B27" s="282">
        <v>77183.319999999992</v>
      </c>
      <c r="C27" s="324">
        <v>4.1842200669469289E-2</v>
      </c>
      <c r="D27" s="196">
        <v>74508.162000000026</v>
      </c>
      <c r="E27" s="324">
        <v>4.2040462082806075E-2</v>
      </c>
      <c r="F27" s="282">
        <v>53980.246999999996</v>
      </c>
      <c r="G27" s="324">
        <v>3.4837573393720303E-2</v>
      </c>
      <c r="H27" s="196">
        <v>205671.72900000002</v>
      </c>
      <c r="I27" s="203">
        <v>3.9809419766317994E-2</v>
      </c>
      <c r="J27" s="101"/>
      <c r="O27" s="78"/>
    </row>
    <row r="28" spans="1:15" ht="12.75" customHeight="1" x14ac:dyDescent="0.2">
      <c r="A28" s="170" t="s">
        <v>0</v>
      </c>
      <c r="B28" s="282">
        <v>0</v>
      </c>
      <c r="C28" s="324">
        <v>0</v>
      </c>
      <c r="D28" s="196">
        <v>0</v>
      </c>
      <c r="E28" s="324">
        <v>0</v>
      </c>
      <c r="F28" s="282">
        <v>0</v>
      </c>
      <c r="G28" s="324">
        <v>0</v>
      </c>
      <c r="H28" s="196">
        <v>0</v>
      </c>
      <c r="I28" s="203">
        <v>0</v>
      </c>
      <c r="J28" s="101"/>
      <c r="O28" s="78"/>
    </row>
    <row r="29" spans="1:15" ht="12.75" customHeight="1" x14ac:dyDescent="0.2">
      <c r="A29" s="170" t="s">
        <v>1</v>
      </c>
      <c r="B29" s="282">
        <v>4728.71</v>
      </c>
      <c r="C29" s="324">
        <v>4.8328529550134669E-2</v>
      </c>
      <c r="D29" s="196">
        <v>3978.12</v>
      </c>
      <c r="E29" s="324">
        <v>4.2164204016147552E-2</v>
      </c>
      <c r="F29" s="282">
        <v>3245.4300000000003</v>
      </c>
      <c r="G29" s="324">
        <v>4.4849774957202812E-2</v>
      </c>
      <c r="H29" s="196">
        <v>11952.26</v>
      </c>
      <c r="I29" s="203">
        <v>4.517862873423701E-2</v>
      </c>
      <c r="J29" s="101"/>
      <c r="O29" s="78"/>
    </row>
    <row r="30" spans="1:15" ht="12.75" customHeight="1" x14ac:dyDescent="0.2">
      <c r="A30" s="170" t="s">
        <v>2</v>
      </c>
      <c r="B30" s="282">
        <v>660.86</v>
      </c>
      <c r="C30" s="324">
        <v>1.8499009939347902E-2</v>
      </c>
      <c r="D30" s="196">
        <v>618.96100000000001</v>
      </c>
      <c r="E30" s="324">
        <v>1.9357197351555888E-2</v>
      </c>
      <c r="F30" s="282">
        <v>441.67899999999997</v>
      </c>
      <c r="G30" s="324">
        <v>1.9411327568959965E-2</v>
      </c>
      <c r="H30" s="196">
        <v>1721.5</v>
      </c>
      <c r="I30" s="203">
        <v>1.9031877837079214E-2</v>
      </c>
      <c r="J30" s="101"/>
    </row>
    <row r="31" spans="1:15" x14ac:dyDescent="0.2">
      <c r="A31" s="170" t="s">
        <v>6</v>
      </c>
      <c r="B31" s="282">
        <v>8369.7610000000004</v>
      </c>
      <c r="C31" s="324">
        <v>0.14063829023584823</v>
      </c>
      <c r="D31" s="196">
        <v>6965.5639999999994</v>
      </c>
      <c r="E31" s="324">
        <v>0.11385704586874189</v>
      </c>
      <c r="F31" s="282">
        <v>6766.9059999999999</v>
      </c>
      <c r="G31" s="324">
        <v>0.11861635283847163</v>
      </c>
      <c r="H31" s="196">
        <v>22102.231</v>
      </c>
      <c r="I31" s="203">
        <v>0.1243518182800416</v>
      </c>
      <c r="J31" s="101"/>
    </row>
    <row r="32" spans="1:15" x14ac:dyDescent="0.2">
      <c r="A32" s="170" t="s">
        <v>25</v>
      </c>
      <c r="B32" s="282">
        <v>282215.73100000003</v>
      </c>
      <c r="C32" s="324">
        <v>5.5931500738166058E-2</v>
      </c>
      <c r="D32" s="196">
        <v>241847.69199999998</v>
      </c>
      <c r="E32" s="324">
        <v>5.337536835066195E-2</v>
      </c>
      <c r="F32" s="282">
        <v>189774.71200000003</v>
      </c>
      <c r="G32" s="324">
        <v>5.704713319424369E-2</v>
      </c>
      <c r="H32" s="196">
        <v>713838.13500000001</v>
      </c>
      <c r="I32" s="203">
        <v>5.5321529682148658E-2</v>
      </c>
      <c r="J32" s="101"/>
    </row>
    <row r="33" spans="1:10" x14ac:dyDescent="0.2">
      <c r="A33" s="170" t="s">
        <v>5</v>
      </c>
      <c r="B33" s="282">
        <v>142547.63199999998</v>
      </c>
      <c r="C33" s="324">
        <v>5.4071327333141558E-2</v>
      </c>
      <c r="D33" s="196">
        <v>191025.36100000003</v>
      </c>
      <c r="E33" s="324">
        <v>7.5848186069251977E-2</v>
      </c>
      <c r="F33" s="282">
        <v>138956.65900000001</v>
      </c>
      <c r="G33" s="324">
        <v>7.3224548358296129E-2</v>
      </c>
      <c r="H33" s="196">
        <v>472529.652</v>
      </c>
      <c r="I33" s="203">
        <v>6.7001819696349732E-2</v>
      </c>
      <c r="J33" s="101"/>
    </row>
    <row r="34" spans="1:10" x14ac:dyDescent="0.2">
      <c r="A34" s="170" t="s">
        <v>3</v>
      </c>
      <c r="B34" s="282">
        <v>1963.1</v>
      </c>
      <c r="C34" s="324">
        <v>7.4392165117668002E-3</v>
      </c>
      <c r="D34" s="196">
        <v>1323.7</v>
      </c>
      <c r="E34" s="324">
        <v>5.6231174774847084E-3</v>
      </c>
      <c r="F34" s="282">
        <v>942.7</v>
      </c>
      <c r="G34" s="324">
        <v>5.4610222879630382E-3</v>
      </c>
      <c r="H34" s="196">
        <v>4229.5</v>
      </c>
      <c r="I34" s="203">
        <v>6.2947240553411854E-3</v>
      </c>
      <c r="J34" s="101"/>
    </row>
    <row r="35" spans="1:10" ht="12" customHeight="1" x14ac:dyDescent="0.2">
      <c r="A35" s="190" t="s">
        <v>324</v>
      </c>
      <c r="B35" s="71"/>
      <c r="C35" s="8"/>
      <c r="E35" s="103"/>
      <c r="F35" s="103"/>
      <c r="G35" s="103"/>
      <c r="I35" s="3"/>
    </row>
    <row r="36" spans="1:10" x14ac:dyDescent="0.2">
      <c r="A36" s="190"/>
      <c r="B36" s="71"/>
    </row>
    <row r="37" spans="1:10" x14ac:dyDescent="0.2">
      <c r="B37" s="78"/>
      <c r="C37" s="78"/>
    </row>
    <row r="38" spans="1:10" x14ac:dyDescent="0.2">
      <c r="A38" s="103" t="s">
        <v>164</v>
      </c>
      <c r="B38" s="104">
        <f>+I7</f>
        <v>2.674517113913923E-2</v>
      </c>
      <c r="C38" s="93" t="str">
        <f>+B5</f>
        <v>Leden</v>
      </c>
      <c r="D38" s="103" t="str">
        <f>+D5</f>
        <v>Únor</v>
      </c>
      <c r="E38" s="103" t="str">
        <f>+F5</f>
        <v>Březen</v>
      </c>
    </row>
    <row r="39" spans="1:10" x14ac:dyDescent="0.2">
      <c r="A39" s="103" t="s">
        <v>59</v>
      </c>
      <c r="B39" s="104">
        <f t="shared" ref="B39:B40" si="0">+I8</f>
        <v>4.551638811233516E-2</v>
      </c>
      <c r="C39" s="93"/>
      <c r="D39" s="103"/>
      <c r="E39" s="103"/>
      <c r="H39" s="116"/>
    </row>
    <row r="40" spans="1:10" x14ac:dyDescent="0.2">
      <c r="A40" s="103" t="s">
        <v>116</v>
      </c>
      <c r="B40" s="104">
        <f t="shared" si="0"/>
        <v>5.4433398358563888E-2</v>
      </c>
      <c r="C40" s="93"/>
      <c r="D40" s="103"/>
      <c r="E40" s="103"/>
      <c r="H40" s="116"/>
    </row>
    <row r="41" spans="1:10" x14ac:dyDescent="0.2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{923E33B5-C0A5-4B39-BC0E-09C621F13762}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23E33B5-C0A5-4B39-BC0E-09C621F13762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41"/>
  <dimension ref="A1:O42"/>
  <sheetViews>
    <sheetView showGridLines="0" zoomScaleNormal="100" zoomScaleSheetLayoutView="100" workbookViewId="0">
      <selection activeCell="J40" sqref="J40"/>
    </sheetView>
  </sheetViews>
  <sheetFormatPr defaultColWidth="9.109375" defaultRowHeight="11.4" x14ac:dyDescent="0.2"/>
  <cols>
    <col min="1" max="1" width="31.66406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 x14ac:dyDescent="0.3">
      <c r="A1" s="236" t="s">
        <v>272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x14ac:dyDescent="0.25">
      <c r="A3" s="7"/>
      <c r="B3" s="126"/>
      <c r="C3" s="126"/>
      <c r="D3" s="126"/>
    </row>
    <row r="4" spans="1:15" ht="12" x14ac:dyDescent="0.25">
      <c r="A4" s="130"/>
      <c r="B4" s="126"/>
      <c r="C4" s="126"/>
      <c r="D4" s="126"/>
    </row>
    <row r="5" spans="1:15" ht="12.75" customHeight="1" x14ac:dyDescent="0.2">
      <c r="A5" s="397">
        <v>2025</v>
      </c>
      <c r="B5" s="383" t="s">
        <v>8</v>
      </c>
      <c r="C5" s="385"/>
      <c r="D5" s="383" t="s">
        <v>9</v>
      </c>
      <c r="E5" s="385"/>
      <c r="F5" s="383" t="s">
        <v>10</v>
      </c>
      <c r="G5" s="385"/>
      <c r="H5" s="383" t="s">
        <v>7</v>
      </c>
      <c r="I5" s="384"/>
    </row>
    <row r="6" spans="1:15" ht="12" x14ac:dyDescent="0.2">
      <c r="A6" s="398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2" x14ac:dyDescent="0.2">
      <c r="A7" s="167" t="s">
        <v>192</v>
      </c>
      <c r="B7" s="280">
        <v>4552.1817000000001</v>
      </c>
      <c r="C7" s="323">
        <v>0.11605684903596304</v>
      </c>
      <c r="D7" s="195">
        <v>4529.7707</v>
      </c>
      <c r="E7" s="323">
        <v>0.11564213902536873</v>
      </c>
      <c r="F7" s="280">
        <v>4549.5636999999997</v>
      </c>
      <c r="G7" s="323">
        <v>0.1187407620957701</v>
      </c>
      <c r="H7" s="195">
        <v>4549.5636999999997</v>
      </c>
      <c r="I7" s="201">
        <v>0.1187407620957701</v>
      </c>
      <c r="J7" s="111"/>
      <c r="O7" s="60"/>
    </row>
    <row r="8" spans="1:15" ht="12" x14ac:dyDescent="0.2">
      <c r="A8" s="167" t="s">
        <v>314</v>
      </c>
      <c r="B8" s="280">
        <v>3285916.7310000001</v>
      </c>
      <c r="C8" s="323">
        <v>0.18601895079445854</v>
      </c>
      <c r="D8" s="195">
        <v>2938147.8619999983</v>
      </c>
      <c r="E8" s="323">
        <v>0.1840737346965097</v>
      </c>
      <c r="F8" s="280">
        <v>2467569.723999999</v>
      </c>
      <c r="G8" s="323">
        <v>0.17876811334068154</v>
      </c>
      <c r="H8" s="195">
        <v>8691634.3169999979</v>
      </c>
      <c r="I8" s="201">
        <v>0.18325412981299333</v>
      </c>
      <c r="J8" s="111"/>
      <c r="O8" s="60"/>
    </row>
    <row r="9" spans="1:15" ht="12" x14ac:dyDescent="0.2">
      <c r="A9" s="167" t="s">
        <v>315</v>
      </c>
      <c r="B9" s="280">
        <v>2643462.8629999994</v>
      </c>
      <c r="C9" s="323">
        <v>0.23475810621615398</v>
      </c>
      <c r="D9" s="195">
        <v>2441966.3850000002</v>
      </c>
      <c r="E9" s="323">
        <v>0.23649289930885364</v>
      </c>
      <c r="F9" s="280">
        <v>2019351.9699999997</v>
      </c>
      <c r="G9" s="323">
        <v>0.24619513009083244</v>
      </c>
      <c r="H9" s="195">
        <v>7104781.2179999994</v>
      </c>
      <c r="I9" s="202">
        <v>0.23850864077417566</v>
      </c>
      <c r="J9" s="101"/>
      <c r="O9" s="104"/>
    </row>
    <row r="10" spans="1:15" x14ac:dyDescent="0.2">
      <c r="A10" s="170" t="s">
        <v>40</v>
      </c>
      <c r="B10" s="282">
        <v>310888.96799999999</v>
      </c>
      <c r="C10" s="324">
        <v>0.23078790111483671</v>
      </c>
      <c r="D10" s="196">
        <v>288717.43700000003</v>
      </c>
      <c r="E10" s="324">
        <v>0.22851867801315787</v>
      </c>
      <c r="F10" s="282">
        <v>243482.04199999999</v>
      </c>
      <c r="G10" s="324">
        <v>0.20400443420547246</v>
      </c>
      <c r="H10" s="196">
        <v>843088.44700000004</v>
      </c>
      <c r="I10" s="203">
        <v>0.22163089600139133</v>
      </c>
      <c r="J10" s="101"/>
      <c r="O10" s="127"/>
    </row>
    <row r="11" spans="1:15" x14ac:dyDescent="0.2">
      <c r="A11" s="170" t="s">
        <v>39</v>
      </c>
      <c r="B11" s="282">
        <v>4273.665</v>
      </c>
      <c r="C11" s="324">
        <v>6.5281910577668606E-2</v>
      </c>
      <c r="D11" s="196">
        <v>4365.4650000000001</v>
      </c>
      <c r="E11" s="324">
        <v>7.5977493843084706E-2</v>
      </c>
      <c r="F11" s="282">
        <v>3695.627</v>
      </c>
      <c r="G11" s="324">
        <v>6.7569399140454622E-2</v>
      </c>
      <c r="H11" s="196">
        <v>12334.757000000001</v>
      </c>
      <c r="I11" s="203">
        <v>6.944624053294958E-2</v>
      </c>
      <c r="J11" s="101"/>
      <c r="O11" s="127"/>
    </row>
    <row r="12" spans="1:15" x14ac:dyDescent="0.2">
      <c r="A12" s="170" t="s">
        <v>38</v>
      </c>
      <c r="B12" s="282">
        <v>0</v>
      </c>
      <c r="C12" s="324">
        <v>0</v>
      </c>
      <c r="D12" s="196">
        <v>0</v>
      </c>
      <c r="E12" s="324">
        <v>0</v>
      </c>
      <c r="F12" s="282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 x14ac:dyDescent="0.2">
      <c r="A13" s="170" t="s">
        <v>60</v>
      </c>
      <c r="B13" s="282">
        <v>3156.6309999999999</v>
      </c>
      <c r="C13" s="324">
        <v>0.49626983758901311</v>
      </c>
      <c r="D13" s="196">
        <v>1934.9949999999999</v>
      </c>
      <c r="E13" s="324">
        <v>0.41093244529222051</v>
      </c>
      <c r="F13" s="282">
        <v>3335.2739999999999</v>
      </c>
      <c r="G13" s="324">
        <v>0.48239406317874028</v>
      </c>
      <c r="H13" s="196">
        <v>8426.9</v>
      </c>
      <c r="I13" s="203">
        <v>0.46859041803243179</v>
      </c>
      <c r="J13" s="101"/>
      <c r="O13" s="127"/>
    </row>
    <row r="14" spans="1:15" x14ac:dyDescent="0.2">
      <c r="A14" s="170" t="s">
        <v>61</v>
      </c>
      <c r="B14" s="282">
        <v>0</v>
      </c>
      <c r="C14" s="324">
        <v>0</v>
      </c>
      <c r="D14" s="196">
        <v>0</v>
      </c>
      <c r="E14" s="324">
        <v>0</v>
      </c>
      <c r="F14" s="282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 x14ac:dyDescent="0.2">
      <c r="A15" s="170" t="s">
        <v>62</v>
      </c>
      <c r="B15" s="282">
        <v>0</v>
      </c>
      <c r="C15" s="324">
        <v>0</v>
      </c>
      <c r="D15" s="196">
        <v>0</v>
      </c>
      <c r="E15" s="324">
        <v>0</v>
      </c>
      <c r="F15" s="282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 x14ac:dyDescent="0.2">
      <c r="A16" s="170" t="s">
        <v>37</v>
      </c>
      <c r="B16" s="282">
        <v>1706150.3649999998</v>
      </c>
      <c r="C16" s="324">
        <v>0.34600032452943563</v>
      </c>
      <c r="D16" s="196">
        <v>1546296.8409999998</v>
      </c>
      <c r="E16" s="324">
        <v>0.34584122388073052</v>
      </c>
      <c r="F16" s="282">
        <v>1204775.0089999998</v>
      </c>
      <c r="G16" s="324">
        <v>0.3508022552337014</v>
      </c>
      <c r="H16" s="196">
        <v>4457222.2149999989</v>
      </c>
      <c r="I16" s="203">
        <v>0.34722963813173158</v>
      </c>
      <c r="J16" s="101"/>
      <c r="O16" s="127"/>
    </row>
    <row r="17" spans="1:15" x14ac:dyDescent="0.2">
      <c r="A17" s="170" t="s">
        <v>72</v>
      </c>
      <c r="B17" s="282">
        <v>0</v>
      </c>
      <c r="C17" s="324">
        <v>0</v>
      </c>
      <c r="D17" s="196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196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58080</v>
      </c>
      <c r="C19" s="324">
        <v>0.44979225684798263</v>
      </c>
      <c r="D19" s="196">
        <v>69687</v>
      </c>
      <c r="E19" s="324">
        <v>0.51466000383814481</v>
      </c>
      <c r="F19" s="282">
        <v>68945</v>
      </c>
      <c r="G19" s="324">
        <v>0.49990750859120192</v>
      </c>
      <c r="H19" s="196">
        <v>196712</v>
      </c>
      <c r="I19" s="203">
        <v>0.48879135248404726</v>
      </c>
      <c r="J19" s="101"/>
      <c r="O19" s="127"/>
    </row>
    <row r="20" spans="1:15" x14ac:dyDescent="0.2">
      <c r="A20" s="170" t="s">
        <v>34</v>
      </c>
      <c r="B20" s="282">
        <v>1383.6190000000001</v>
      </c>
      <c r="C20" s="324">
        <v>1</v>
      </c>
      <c r="D20" s="196">
        <v>1779.2539999999999</v>
      </c>
      <c r="E20" s="324">
        <v>1</v>
      </c>
      <c r="F20" s="282">
        <v>1354.318</v>
      </c>
      <c r="G20" s="324">
        <v>1</v>
      </c>
      <c r="H20" s="196">
        <v>4517.1909999999998</v>
      </c>
      <c r="I20" s="203">
        <v>0.99999999999999989</v>
      </c>
      <c r="J20" s="101"/>
      <c r="O20" s="127"/>
    </row>
    <row r="21" spans="1:15" x14ac:dyDescent="0.2">
      <c r="A21" s="170" t="s">
        <v>33</v>
      </c>
      <c r="B21" s="282">
        <v>5629</v>
      </c>
      <c r="C21" s="324">
        <v>1.5276724055928172E-2</v>
      </c>
      <c r="D21" s="196">
        <v>6800</v>
      </c>
      <c r="E21" s="324">
        <v>2.0560753490416951E-2</v>
      </c>
      <c r="F21" s="282">
        <v>5888</v>
      </c>
      <c r="G21" s="324">
        <v>1.9121794313834383E-2</v>
      </c>
      <c r="H21" s="196">
        <v>18317</v>
      </c>
      <c r="I21" s="203">
        <v>1.8187556920328522E-2</v>
      </c>
      <c r="J21" s="101"/>
      <c r="O21" s="127"/>
    </row>
    <row r="22" spans="1:15" x14ac:dyDescent="0.2">
      <c r="A22" s="170" t="s">
        <v>32</v>
      </c>
      <c r="B22" s="282">
        <v>40215</v>
      </c>
      <c r="C22" s="324">
        <v>0.19101289075061528</v>
      </c>
      <c r="D22" s="196">
        <v>47296.32</v>
      </c>
      <c r="E22" s="324">
        <v>0.23263179732296402</v>
      </c>
      <c r="F22" s="282">
        <v>49747.93</v>
      </c>
      <c r="G22" s="324">
        <v>0.25782790844988057</v>
      </c>
      <c r="H22" s="196">
        <v>137259.25</v>
      </c>
      <c r="I22" s="203">
        <v>0.22620349358026742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196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2348.107</v>
      </c>
      <c r="C24" s="324">
        <v>9.7756030966267213E-2</v>
      </c>
      <c r="D24" s="196">
        <v>2768.9849999999997</v>
      </c>
      <c r="E24" s="324">
        <v>9.0553717891232191E-2</v>
      </c>
      <c r="F24" s="282">
        <v>1649.69</v>
      </c>
      <c r="G24" s="324">
        <v>0.11435508491559462</v>
      </c>
      <c r="H24" s="196">
        <v>6766.7819999999992</v>
      </c>
      <c r="I24" s="203">
        <v>9.8034533345875724E-2</v>
      </c>
      <c r="J24" s="101"/>
      <c r="O24" s="127"/>
    </row>
    <row r="25" spans="1:15" x14ac:dyDescent="0.2">
      <c r="A25" s="170" t="s">
        <v>30</v>
      </c>
      <c r="B25" s="282">
        <v>511337.50799999997</v>
      </c>
      <c r="C25" s="324">
        <v>0.1629491789629661</v>
      </c>
      <c r="D25" s="196">
        <v>472320.08800000005</v>
      </c>
      <c r="E25" s="324">
        <v>0.1649669104964025</v>
      </c>
      <c r="F25" s="282">
        <v>436479.07999999996</v>
      </c>
      <c r="G25" s="324">
        <v>0.20168582199911883</v>
      </c>
      <c r="H25" s="196">
        <v>1420136.676</v>
      </c>
      <c r="I25" s="203">
        <v>0.17392356297746475</v>
      </c>
      <c r="J25" s="101"/>
      <c r="O25" s="98"/>
    </row>
    <row r="26" spans="1:15" ht="13.5" customHeight="1" x14ac:dyDescent="0.2">
      <c r="A26" s="168" t="s">
        <v>320</v>
      </c>
      <c r="B26" s="280">
        <v>-1352837</v>
      </c>
      <c r="C26" s="323"/>
      <c r="D26" s="195">
        <v>-1217644</v>
      </c>
      <c r="E26" s="323"/>
      <c r="F26" s="280">
        <v>-953254</v>
      </c>
      <c r="G26" s="323"/>
      <c r="H26" s="195">
        <v>-3523735</v>
      </c>
      <c r="I26" s="202"/>
      <c r="J26" s="10"/>
      <c r="O26" s="78"/>
    </row>
    <row r="27" spans="1:15" ht="13.5" customHeight="1" x14ac:dyDescent="0.2">
      <c r="A27" s="168" t="s">
        <v>317</v>
      </c>
      <c r="B27" s="280">
        <v>1053664.189</v>
      </c>
      <c r="C27" s="323">
        <v>0.1033587449635489</v>
      </c>
      <c r="D27" s="195">
        <v>987745.90299999982</v>
      </c>
      <c r="E27" s="323">
        <v>0.10483244595794179</v>
      </c>
      <c r="F27" s="280">
        <v>824516.86400000006</v>
      </c>
      <c r="G27" s="323">
        <v>0.1133504263059114</v>
      </c>
      <c r="H27" s="195">
        <v>2865926.9559999998</v>
      </c>
      <c r="I27" s="202">
        <v>0.10657793518369346</v>
      </c>
      <c r="J27" s="10"/>
      <c r="O27" s="78"/>
    </row>
    <row r="28" spans="1:15" ht="12.75" customHeight="1" x14ac:dyDescent="0.2">
      <c r="A28" s="170" t="s">
        <v>26</v>
      </c>
      <c r="B28" s="282">
        <v>498207.50300000003</v>
      </c>
      <c r="C28" s="324">
        <v>0.27008553552193948</v>
      </c>
      <c r="D28" s="196">
        <v>479806.23700000002</v>
      </c>
      <c r="E28" s="324">
        <v>0.27072572148125673</v>
      </c>
      <c r="F28" s="282">
        <v>437516.85099999997</v>
      </c>
      <c r="G28" s="324">
        <v>0.28236301711813011</v>
      </c>
      <c r="H28" s="196">
        <v>1415530.591</v>
      </c>
      <c r="I28" s="203">
        <v>0.27398734752301901</v>
      </c>
      <c r="J28" s="101"/>
      <c r="O28" s="78"/>
    </row>
    <row r="29" spans="1:15" ht="12.75" customHeight="1" x14ac:dyDescent="0.2">
      <c r="A29" s="170" t="s">
        <v>0</v>
      </c>
      <c r="B29" s="282">
        <v>2432.7740000000003</v>
      </c>
      <c r="C29" s="324">
        <v>1.1550527736756067E-2</v>
      </c>
      <c r="D29" s="196">
        <v>2300.3850000000002</v>
      </c>
      <c r="E29" s="324">
        <v>1.2971471356586739E-2</v>
      </c>
      <c r="F29" s="282">
        <v>1901.336</v>
      </c>
      <c r="G29" s="324">
        <v>1.0835583418669604E-2</v>
      </c>
      <c r="H29" s="196">
        <v>6634.4950000000008</v>
      </c>
      <c r="I29" s="203">
        <v>1.177511581650225E-2</v>
      </c>
      <c r="J29" s="101"/>
      <c r="O29" s="78"/>
    </row>
    <row r="30" spans="1:15" ht="12.75" customHeight="1" x14ac:dyDescent="0.2">
      <c r="A30" s="170" t="s">
        <v>1</v>
      </c>
      <c r="B30" s="282">
        <v>3462.2</v>
      </c>
      <c r="C30" s="324">
        <v>3.5384499156953214E-2</v>
      </c>
      <c r="D30" s="196">
        <v>3297</v>
      </c>
      <c r="E30" s="324">
        <v>3.4944994279015831E-2</v>
      </c>
      <c r="F30" s="282">
        <v>2569</v>
      </c>
      <c r="G30" s="324">
        <v>3.5501943306450616E-2</v>
      </c>
      <c r="H30" s="196">
        <v>9328.2000000000007</v>
      </c>
      <c r="I30" s="203">
        <v>3.5259882612887407E-2</v>
      </c>
      <c r="J30" s="101"/>
      <c r="O30" s="78"/>
    </row>
    <row r="31" spans="1:15" ht="12.75" customHeight="1" x14ac:dyDescent="0.2">
      <c r="A31" s="170" t="s">
        <v>2</v>
      </c>
      <c r="B31" s="282">
        <v>210.42000000000002</v>
      </c>
      <c r="C31" s="324">
        <v>5.8901456759942895E-3</v>
      </c>
      <c r="D31" s="196">
        <v>193.93</v>
      </c>
      <c r="E31" s="324">
        <v>6.064907615160299E-3</v>
      </c>
      <c r="F31" s="282">
        <v>158.01</v>
      </c>
      <c r="G31" s="324">
        <v>6.944373332604367E-3</v>
      </c>
      <c r="H31" s="196">
        <v>562.36</v>
      </c>
      <c r="I31" s="203">
        <v>6.2171169447922548E-3</v>
      </c>
      <c r="J31" s="101"/>
    </row>
    <row r="32" spans="1:15" x14ac:dyDescent="0.2">
      <c r="A32" s="170" t="s">
        <v>6</v>
      </c>
      <c r="B32" s="282">
        <v>1349.6190000000001</v>
      </c>
      <c r="C32" s="324">
        <v>2.2677840935937745E-2</v>
      </c>
      <c r="D32" s="196">
        <v>1729.5050000000001</v>
      </c>
      <c r="E32" s="324">
        <v>2.8269976431947001E-2</v>
      </c>
      <c r="F32" s="282">
        <v>991.62400000000002</v>
      </c>
      <c r="G32" s="324">
        <v>1.7382068299322703E-2</v>
      </c>
      <c r="H32" s="196">
        <v>4070.7480000000005</v>
      </c>
      <c r="I32" s="203">
        <v>2.2902887747388162E-2</v>
      </c>
      <c r="J32" s="101"/>
    </row>
    <row r="33" spans="1:10" x14ac:dyDescent="0.2">
      <c r="A33" s="170" t="s">
        <v>25</v>
      </c>
      <c r="B33" s="282">
        <v>373509.81700000004</v>
      </c>
      <c r="C33" s="324">
        <v>7.4024805531651139E-2</v>
      </c>
      <c r="D33" s="196">
        <v>342030.99199999991</v>
      </c>
      <c r="E33" s="324">
        <v>7.548564980865026E-2</v>
      </c>
      <c r="F33" s="282">
        <v>258370.30900000004</v>
      </c>
      <c r="G33" s="324">
        <v>7.766727861487098E-2</v>
      </c>
      <c r="H33" s="196">
        <v>973911.1179999999</v>
      </c>
      <c r="I33" s="203">
        <v>7.5476848574658417E-2</v>
      </c>
      <c r="J33" s="101"/>
    </row>
    <row r="34" spans="1:10" x14ac:dyDescent="0.2">
      <c r="A34" s="170" t="s">
        <v>5</v>
      </c>
      <c r="B34" s="282">
        <v>172368.47</v>
      </c>
      <c r="C34" s="324">
        <v>6.5383000983718839E-2</v>
      </c>
      <c r="D34" s="196">
        <v>155670.11199999999</v>
      </c>
      <c r="E34" s="324">
        <v>6.181009452664922E-2</v>
      </c>
      <c r="F34" s="282">
        <v>120100.78600000004</v>
      </c>
      <c r="G34" s="324">
        <v>6.3288264669103603E-2</v>
      </c>
      <c r="H34" s="196">
        <v>448139.36800000002</v>
      </c>
      <c r="I34" s="203">
        <v>6.3543426336284445E-2</v>
      </c>
      <c r="J34" s="101"/>
    </row>
    <row r="35" spans="1:10" x14ac:dyDescent="0.2">
      <c r="A35" s="170" t="s">
        <v>3</v>
      </c>
      <c r="B35" s="282">
        <v>2123.386</v>
      </c>
      <c r="C35" s="324">
        <v>8.046624314632194E-3</v>
      </c>
      <c r="D35" s="196">
        <v>2717.7419999999997</v>
      </c>
      <c r="E35" s="324">
        <v>1.1545049890076486E-2</v>
      </c>
      <c r="F35" s="282">
        <v>2908.9480000000003</v>
      </c>
      <c r="G35" s="324">
        <v>1.6851415999284507E-2</v>
      </c>
      <c r="H35" s="196">
        <v>7750.076</v>
      </c>
      <c r="I35" s="203">
        <v>1.1534363359243975E-2</v>
      </c>
      <c r="J35" s="101"/>
    </row>
    <row r="36" spans="1:10" ht="12" customHeight="1" x14ac:dyDescent="0.2">
      <c r="A36" s="190" t="s">
        <v>324</v>
      </c>
      <c r="B36" s="71"/>
      <c r="C36" s="8"/>
      <c r="E36" s="103"/>
      <c r="F36" s="103"/>
      <c r="G36" s="103"/>
      <c r="I36" s="3"/>
    </row>
    <row r="37" spans="1:10" x14ac:dyDescent="0.2">
      <c r="A37" s="190"/>
      <c r="B37" s="71"/>
    </row>
    <row r="38" spans="1:10" x14ac:dyDescent="0.2">
      <c r="A38" s="103" t="s">
        <v>164</v>
      </c>
      <c r="B38" s="104">
        <f>+I7</f>
        <v>0.1187407620957701</v>
      </c>
      <c r="C38" s="93" t="str">
        <f>+B5</f>
        <v>Leden</v>
      </c>
      <c r="D38" s="103" t="str">
        <f>+D5</f>
        <v>Únor</v>
      </c>
      <c r="E38" s="103" t="str">
        <f>+F5</f>
        <v>Březen</v>
      </c>
    </row>
    <row r="39" spans="1:10" x14ac:dyDescent="0.2">
      <c r="A39" s="103" t="s">
        <v>59</v>
      </c>
      <c r="B39" s="104">
        <f>+I8</f>
        <v>0.18325412981299333</v>
      </c>
      <c r="C39" s="93"/>
      <c r="D39" s="103"/>
      <c r="E39" s="103"/>
    </row>
    <row r="40" spans="1:10" x14ac:dyDescent="0.2">
      <c r="A40" s="103" t="s">
        <v>116</v>
      </c>
      <c r="B40" s="104">
        <f t="shared" ref="B40" si="0">+I9</f>
        <v>0.23850864077417566</v>
      </c>
      <c r="C40" s="93"/>
      <c r="D40" s="103"/>
      <c r="E40" s="103"/>
      <c r="H40" s="116">
        <f>I7</f>
        <v>0.1187407620957701</v>
      </c>
    </row>
    <row r="41" spans="1:10" x14ac:dyDescent="0.2">
      <c r="B41" s="127"/>
      <c r="C41" s="78"/>
      <c r="H41" s="116">
        <f>I8</f>
        <v>0.18325412981299333</v>
      </c>
    </row>
    <row r="42" spans="1:10" x14ac:dyDescent="0.2">
      <c r="B42" s="78"/>
      <c r="C42" s="78"/>
      <c r="H42" s="116">
        <f>I9</f>
        <v>0.23850864077417566</v>
      </c>
    </row>
  </sheetData>
  <mergeCells count="5">
    <mergeCell ref="B5:C5"/>
    <mergeCell ref="D5:E5"/>
    <mergeCell ref="F5:G5"/>
    <mergeCell ref="H5:I5"/>
    <mergeCell ref="A5:A6"/>
  </mergeCells>
  <conditionalFormatting sqref="C10:C25 C28:C35 E10:E25 E28:E35 G10:G25 G28:G35 I10:I25 I28:I35">
    <cfRule type="dataBar" priority="1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{6534512B-0C0A-4CCF-B02D-9E89E9FE7565}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534512B-0C0A-4CCF-B02D-9E89E9FE7565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C28:C35 E10:E25 E28:E35 G10:G25 G28:G35 I10:I25 I28:I35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42"/>
  <dimension ref="A1:O41"/>
  <sheetViews>
    <sheetView showGridLines="0" zoomScaleNormal="100" zoomScaleSheetLayoutView="100" workbookViewId="0">
      <selection activeCell="K36" sqref="K36"/>
    </sheetView>
  </sheetViews>
  <sheetFormatPr defaultColWidth="9.109375" defaultRowHeight="11.4" x14ac:dyDescent="0.2"/>
  <cols>
    <col min="1" max="1" width="31.66406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 x14ac:dyDescent="0.3">
      <c r="A1" s="236" t="s">
        <v>273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ht="12" x14ac:dyDescent="0.25">
      <c r="A4" s="7"/>
      <c r="B4" s="126"/>
      <c r="C4" s="126"/>
      <c r="D4" s="126"/>
    </row>
    <row r="5" spans="1:15" ht="12.75" customHeight="1" x14ac:dyDescent="0.2">
      <c r="A5" s="397">
        <v>2025</v>
      </c>
      <c r="B5" s="383" t="s">
        <v>8</v>
      </c>
      <c r="C5" s="385"/>
      <c r="D5" s="383" t="s">
        <v>9</v>
      </c>
      <c r="E5" s="385"/>
      <c r="F5" s="383" t="s">
        <v>10</v>
      </c>
      <c r="G5" s="385"/>
      <c r="H5" s="383" t="s">
        <v>7</v>
      </c>
      <c r="I5" s="384"/>
    </row>
    <row r="6" spans="1:15" ht="12" x14ac:dyDescent="0.2">
      <c r="A6" s="398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2" x14ac:dyDescent="0.2">
      <c r="A7" s="167" t="s">
        <v>192</v>
      </c>
      <c r="B7" s="280">
        <v>11556.709799999997</v>
      </c>
      <c r="C7" s="323">
        <v>0.29463571821200246</v>
      </c>
      <c r="D7" s="195">
        <v>11556.429799999996</v>
      </c>
      <c r="E7" s="323">
        <v>0.29502823654374244</v>
      </c>
      <c r="F7" s="280">
        <v>11556.429799999996</v>
      </c>
      <c r="G7" s="323">
        <v>0.30161557723837734</v>
      </c>
      <c r="H7" s="195">
        <v>11556.429799999996</v>
      </c>
      <c r="I7" s="201">
        <v>0.30161557723837734</v>
      </c>
      <c r="J7" s="111"/>
      <c r="O7" s="60"/>
    </row>
    <row r="8" spans="1:15" ht="12" x14ac:dyDescent="0.2">
      <c r="A8" s="167" t="s">
        <v>314</v>
      </c>
      <c r="B8" s="280">
        <v>3261790.824000001</v>
      </c>
      <c r="C8" s="323">
        <v>0.1846531596699407</v>
      </c>
      <c r="D8" s="195">
        <v>3172949.324000001</v>
      </c>
      <c r="E8" s="323">
        <v>0.1987839480869007</v>
      </c>
      <c r="F8" s="280">
        <v>3065047.0980000007</v>
      </c>
      <c r="G8" s="323">
        <v>0.2220535783368168</v>
      </c>
      <c r="H8" s="195">
        <v>9499787.2460000031</v>
      </c>
      <c r="I8" s="201">
        <v>0.20029319937785683</v>
      </c>
      <c r="J8" s="111"/>
      <c r="O8" s="60"/>
    </row>
    <row r="9" spans="1:15" ht="12" x14ac:dyDescent="0.2">
      <c r="A9" s="167" t="s">
        <v>315</v>
      </c>
      <c r="B9" s="280">
        <v>1508281.0019999999</v>
      </c>
      <c r="C9" s="323">
        <v>0.13394596785425814</v>
      </c>
      <c r="D9" s="195">
        <v>1395729.8190000001</v>
      </c>
      <c r="E9" s="323">
        <v>0.135169834267449</v>
      </c>
      <c r="F9" s="280">
        <v>1187167.3770000003</v>
      </c>
      <c r="G9" s="323">
        <v>0.14473694094056691</v>
      </c>
      <c r="H9" s="195">
        <v>4091178.1980000003</v>
      </c>
      <c r="I9" s="202">
        <v>0.13734150584366686</v>
      </c>
      <c r="J9" s="101"/>
      <c r="O9" s="104"/>
    </row>
    <row r="10" spans="1:15" x14ac:dyDescent="0.2">
      <c r="A10" s="170" t="s">
        <v>40</v>
      </c>
      <c r="B10" s="282">
        <v>116678.88999999998</v>
      </c>
      <c r="C10" s="324">
        <v>8.6616377225418012E-2</v>
      </c>
      <c r="D10" s="196">
        <v>151061.67499999999</v>
      </c>
      <c r="E10" s="324">
        <v>0.11956470183494075</v>
      </c>
      <c r="F10" s="282">
        <v>198654.79500000001</v>
      </c>
      <c r="G10" s="324">
        <v>0.16644537200069615</v>
      </c>
      <c r="H10" s="196">
        <v>466395.36</v>
      </c>
      <c r="I10" s="203">
        <v>0.12260590439296042</v>
      </c>
      <c r="J10" s="101"/>
      <c r="O10" s="127"/>
    </row>
    <row r="11" spans="1:15" x14ac:dyDescent="0.2">
      <c r="A11" s="170" t="s">
        <v>39</v>
      </c>
      <c r="B11" s="282">
        <v>1854.5100000000002</v>
      </c>
      <c r="C11" s="324">
        <v>2.8328368270651123E-2</v>
      </c>
      <c r="D11" s="196">
        <v>1740.239</v>
      </c>
      <c r="E11" s="324">
        <v>3.0287494667348352E-2</v>
      </c>
      <c r="F11" s="282">
        <v>1366.778</v>
      </c>
      <c r="G11" s="324">
        <v>2.498963456495807E-2</v>
      </c>
      <c r="H11" s="196">
        <v>4961.527</v>
      </c>
      <c r="I11" s="203">
        <v>2.7934023949780583E-2</v>
      </c>
      <c r="J11" s="101"/>
      <c r="O11" s="127"/>
    </row>
    <row r="12" spans="1:15" x14ac:dyDescent="0.2">
      <c r="A12" s="170" t="s">
        <v>38</v>
      </c>
      <c r="B12" s="282">
        <v>529.74</v>
      </c>
      <c r="C12" s="324">
        <v>6.0864926382461781E-4</v>
      </c>
      <c r="D12" s="196">
        <v>646.54999999999995</v>
      </c>
      <c r="E12" s="324">
        <v>7.981522056121754E-4</v>
      </c>
      <c r="F12" s="282">
        <v>239.68</v>
      </c>
      <c r="G12" s="324">
        <v>3.9724090534987779E-4</v>
      </c>
      <c r="H12" s="196">
        <v>1415.97</v>
      </c>
      <c r="I12" s="203">
        <v>6.2001323484821617E-4</v>
      </c>
      <c r="J12" s="101"/>
      <c r="O12" s="127"/>
    </row>
    <row r="13" spans="1:15" x14ac:dyDescent="0.2">
      <c r="A13" s="170" t="s">
        <v>60</v>
      </c>
      <c r="B13" s="282">
        <v>70.930000000000007</v>
      </c>
      <c r="C13" s="324">
        <v>1.1151262082957653E-2</v>
      </c>
      <c r="D13" s="196">
        <v>121.68300000000001</v>
      </c>
      <c r="E13" s="324">
        <v>2.5841665089828797E-2</v>
      </c>
      <c r="F13" s="282">
        <v>185.69900000000001</v>
      </c>
      <c r="G13" s="324">
        <v>2.6858391585887369E-2</v>
      </c>
      <c r="H13" s="196">
        <v>378.31200000000001</v>
      </c>
      <c r="I13" s="203">
        <v>2.1036606370870112E-2</v>
      </c>
      <c r="J13" s="101"/>
      <c r="O13" s="127"/>
    </row>
    <row r="14" spans="1:15" x14ac:dyDescent="0.2">
      <c r="A14" s="170" t="s">
        <v>61</v>
      </c>
      <c r="B14" s="282">
        <v>417.6</v>
      </c>
      <c r="C14" s="324">
        <v>0.16721530852946231</v>
      </c>
      <c r="D14" s="196">
        <v>469.6</v>
      </c>
      <c r="E14" s="324">
        <v>0.20675502479431271</v>
      </c>
      <c r="F14" s="282">
        <v>483.1</v>
      </c>
      <c r="G14" s="324">
        <v>0.15313217262252871</v>
      </c>
      <c r="H14" s="196">
        <v>1370.3000000000002</v>
      </c>
      <c r="I14" s="203">
        <v>0.17294218924896043</v>
      </c>
      <c r="J14" s="101"/>
      <c r="O14" s="127"/>
    </row>
    <row r="15" spans="1:15" x14ac:dyDescent="0.2">
      <c r="A15" s="170" t="s">
        <v>62</v>
      </c>
      <c r="B15" s="282">
        <v>1</v>
      </c>
      <c r="C15" s="324">
        <v>7.8497248671434063E-3</v>
      </c>
      <c r="D15" s="196">
        <v>5</v>
      </c>
      <c r="E15" s="324">
        <v>5.4408740220028937E-2</v>
      </c>
      <c r="F15" s="282">
        <v>11</v>
      </c>
      <c r="G15" s="324">
        <v>0.20452559358905228</v>
      </c>
      <c r="H15" s="196">
        <v>17</v>
      </c>
      <c r="I15" s="203">
        <v>6.2254415485968946E-2</v>
      </c>
      <c r="J15" s="101"/>
      <c r="O15" s="127"/>
    </row>
    <row r="16" spans="1:15" x14ac:dyDescent="0.2">
      <c r="A16" s="170" t="s">
        <v>37</v>
      </c>
      <c r="B16" s="282">
        <v>1248941.1769999999</v>
      </c>
      <c r="C16" s="324">
        <v>0.25328016886728233</v>
      </c>
      <c r="D16" s="196">
        <v>1128969.9990000001</v>
      </c>
      <c r="E16" s="324">
        <v>0.25250285444952747</v>
      </c>
      <c r="F16" s="282">
        <v>874128.59200000006</v>
      </c>
      <c r="G16" s="324">
        <v>0.25452576551399902</v>
      </c>
      <c r="H16" s="196">
        <v>3252039.7680000002</v>
      </c>
      <c r="I16" s="203">
        <v>0.2533426733880354</v>
      </c>
      <c r="J16" s="101"/>
      <c r="O16" s="127"/>
    </row>
    <row r="17" spans="1:15" x14ac:dyDescent="0.2">
      <c r="A17" s="170" t="s">
        <v>72</v>
      </c>
      <c r="B17" s="282">
        <v>0</v>
      </c>
      <c r="C17" s="324">
        <v>0</v>
      </c>
      <c r="D17" s="196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196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421.73</v>
      </c>
      <c r="C19" s="324">
        <v>3.2660276942234798E-3</v>
      </c>
      <c r="D19" s="196">
        <v>455.99</v>
      </c>
      <c r="E19" s="324">
        <v>3.3676268909575051E-3</v>
      </c>
      <c r="F19" s="282">
        <v>544.87</v>
      </c>
      <c r="G19" s="324">
        <v>3.9507521097409265E-3</v>
      </c>
      <c r="H19" s="196">
        <v>1422.5900000000001</v>
      </c>
      <c r="I19" s="203">
        <v>3.5348615749434755E-3</v>
      </c>
      <c r="J19" s="101"/>
      <c r="O19" s="127"/>
    </row>
    <row r="20" spans="1:15" x14ac:dyDescent="0.2">
      <c r="A20" s="170" t="s">
        <v>34</v>
      </c>
      <c r="B20" s="282">
        <v>0</v>
      </c>
      <c r="C20" s="324">
        <v>0</v>
      </c>
      <c r="D20" s="196">
        <v>0</v>
      </c>
      <c r="E20" s="324">
        <v>0</v>
      </c>
      <c r="F20" s="282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 x14ac:dyDescent="0.2">
      <c r="A21" s="170" t="s">
        <v>33</v>
      </c>
      <c r="B21" s="282">
        <v>0</v>
      </c>
      <c r="C21" s="324">
        <v>0</v>
      </c>
      <c r="D21" s="196">
        <v>0</v>
      </c>
      <c r="E21" s="324">
        <v>0</v>
      </c>
      <c r="F21" s="282">
        <v>0</v>
      </c>
      <c r="G21" s="324">
        <v>0</v>
      </c>
      <c r="H21" s="196">
        <v>0</v>
      </c>
      <c r="I21" s="203">
        <v>0</v>
      </c>
      <c r="J21" s="101"/>
      <c r="O21" s="127"/>
    </row>
    <row r="22" spans="1:15" x14ac:dyDescent="0.2">
      <c r="A22" s="170" t="s">
        <v>32</v>
      </c>
      <c r="B22" s="282">
        <v>7800</v>
      </c>
      <c r="C22" s="324">
        <v>3.704837866106675E-2</v>
      </c>
      <c r="D22" s="196">
        <v>0</v>
      </c>
      <c r="E22" s="324">
        <v>0</v>
      </c>
      <c r="F22" s="282">
        <v>0</v>
      </c>
      <c r="G22" s="324">
        <v>0</v>
      </c>
      <c r="H22" s="196">
        <v>7800</v>
      </c>
      <c r="I22" s="203">
        <v>1.2854414182840763E-2</v>
      </c>
      <c r="J22" s="101"/>
      <c r="O22" s="127"/>
    </row>
    <row r="23" spans="1:15" x14ac:dyDescent="0.2">
      <c r="A23" s="170" t="s">
        <v>3</v>
      </c>
      <c r="B23" s="282">
        <v>0</v>
      </c>
      <c r="C23" s="324">
        <v>0</v>
      </c>
      <c r="D23" s="196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 x14ac:dyDescent="0.2">
      <c r="A24" s="170" t="s">
        <v>31</v>
      </c>
      <c r="B24" s="282">
        <v>1010.6440000000001</v>
      </c>
      <c r="C24" s="324">
        <v>4.2074976208440328E-2</v>
      </c>
      <c r="D24" s="196">
        <v>1421.557</v>
      </c>
      <c r="E24" s="324">
        <v>4.6488973954104625E-2</v>
      </c>
      <c r="F24" s="282">
        <v>173.24600000000004</v>
      </c>
      <c r="G24" s="324">
        <v>1.200926297746068E-2</v>
      </c>
      <c r="H24" s="196">
        <v>2605.4470000000001</v>
      </c>
      <c r="I24" s="203">
        <v>3.774671340120192E-2</v>
      </c>
      <c r="J24" s="101"/>
      <c r="O24" s="127"/>
    </row>
    <row r="25" spans="1:15" x14ac:dyDescent="0.2">
      <c r="A25" s="170" t="s">
        <v>30</v>
      </c>
      <c r="B25" s="282">
        <v>130554.781</v>
      </c>
      <c r="C25" s="324">
        <v>4.1604212561774066E-2</v>
      </c>
      <c r="D25" s="196">
        <v>110837.52600000001</v>
      </c>
      <c r="E25" s="324">
        <v>3.8712146054826882E-2</v>
      </c>
      <c r="F25" s="282">
        <v>111379.617</v>
      </c>
      <c r="G25" s="324">
        <v>5.1465673013680366E-2</v>
      </c>
      <c r="H25" s="196">
        <v>352771.924</v>
      </c>
      <c r="I25" s="203">
        <v>4.3203834516344401E-2</v>
      </c>
      <c r="J25" s="101"/>
      <c r="O25" s="98"/>
    </row>
    <row r="26" spans="1:15" ht="13.5" customHeight="1" x14ac:dyDescent="0.2">
      <c r="A26" s="168" t="s">
        <v>317</v>
      </c>
      <c r="B26" s="280">
        <v>1315415.82</v>
      </c>
      <c r="C26" s="323">
        <v>0.12903516099321238</v>
      </c>
      <c r="D26" s="195">
        <v>1224302.2829999998</v>
      </c>
      <c r="E26" s="323">
        <v>0.1299388866397376</v>
      </c>
      <c r="F26" s="280">
        <v>1022635.125</v>
      </c>
      <c r="G26" s="323">
        <v>0.14058672713108872</v>
      </c>
      <c r="H26" s="195">
        <v>3562353.2280000001</v>
      </c>
      <c r="I26" s="202">
        <v>0.13247659736768436</v>
      </c>
      <c r="J26" s="10"/>
      <c r="O26" s="78"/>
    </row>
    <row r="27" spans="1:15" ht="12.75" customHeight="1" x14ac:dyDescent="0.2">
      <c r="A27" s="170" t="s">
        <v>26</v>
      </c>
      <c r="B27" s="282">
        <v>378513.49100000004</v>
      </c>
      <c r="C27" s="324">
        <v>0.20519767025470476</v>
      </c>
      <c r="D27" s="196">
        <v>360226.49699999997</v>
      </c>
      <c r="E27" s="324">
        <v>0.20325408628856728</v>
      </c>
      <c r="F27" s="282">
        <v>362097.359</v>
      </c>
      <c r="G27" s="324">
        <v>0.23368906259052116</v>
      </c>
      <c r="H27" s="196">
        <v>1100837.3470000001</v>
      </c>
      <c r="I27" s="203">
        <v>0.2130759353958796</v>
      </c>
      <c r="J27" s="101"/>
      <c r="O27" s="78"/>
    </row>
    <row r="28" spans="1:15" ht="12.75" customHeight="1" x14ac:dyDescent="0.2">
      <c r="A28" s="170" t="s">
        <v>0</v>
      </c>
      <c r="B28" s="282">
        <v>58583.112999999998</v>
      </c>
      <c r="C28" s="324">
        <v>0.27814580047797899</v>
      </c>
      <c r="D28" s="196">
        <v>54623.067999999999</v>
      </c>
      <c r="E28" s="324">
        <v>0.3080099904889354</v>
      </c>
      <c r="F28" s="282">
        <v>47605.976000000002</v>
      </c>
      <c r="G28" s="324">
        <v>0.27130319111150425</v>
      </c>
      <c r="H28" s="196">
        <v>160812.15700000001</v>
      </c>
      <c r="I28" s="203">
        <v>0.28541460553916204</v>
      </c>
      <c r="J28" s="101"/>
      <c r="O28" s="78"/>
    </row>
    <row r="29" spans="1:15" ht="12.75" customHeight="1" x14ac:dyDescent="0.2">
      <c r="A29" s="170" t="s">
        <v>1</v>
      </c>
      <c r="B29" s="282">
        <v>21982.22</v>
      </c>
      <c r="C29" s="324">
        <v>0.22466346399917975</v>
      </c>
      <c r="D29" s="196">
        <v>20481.371999999999</v>
      </c>
      <c r="E29" s="324">
        <v>0.21708262886454202</v>
      </c>
      <c r="F29" s="282">
        <v>16287.8</v>
      </c>
      <c r="G29" s="324">
        <v>0.22508701914628507</v>
      </c>
      <c r="H29" s="196">
        <v>58751.392000000007</v>
      </c>
      <c r="I29" s="203">
        <v>0.2220757686653087</v>
      </c>
      <c r="J29" s="101"/>
      <c r="O29" s="78"/>
    </row>
    <row r="30" spans="1:15" ht="12.75" customHeight="1" x14ac:dyDescent="0.2">
      <c r="A30" s="170" t="s">
        <v>2</v>
      </c>
      <c r="B30" s="282">
        <v>1426.037</v>
      </c>
      <c r="C30" s="324">
        <v>3.9918095567711566E-2</v>
      </c>
      <c r="D30" s="196">
        <v>1337.5329999999999</v>
      </c>
      <c r="E30" s="324">
        <v>4.1829598706895267E-2</v>
      </c>
      <c r="F30" s="282">
        <v>925.625</v>
      </c>
      <c r="G30" s="324">
        <v>4.0680245338851451E-2</v>
      </c>
      <c r="H30" s="196">
        <v>3689.1949999999997</v>
      </c>
      <c r="I30" s="203">
        <v>4.0785540840640976E-2</v>
      </c>
      <c r="J30" s="101"/>
    </row>
    <row r="31" spans="1:15" x14ac:dyDescent="0.2">
      <c r="A31" s="170" t="s">
        <v>6</v>
      </c>
      <c r="B31" s="282">
        <v>24661.63</v>
      </c>
      <c r="C31" s="324">
        <v>0.41439289337283364</v>
      </c>
      <c r="D31" s="196">
        <v>27471.500000000004</v>
      </c>
      <c r="E31" s="324">
        <v>0.44904100164511357</v>
      </c>
      <c r="F31" s="282">
        <v>26419.43</v>
      </c>
      <c r="G31" s="324">
        <v>0.46310328984491622</v>
      </c>
      <c r="H31" s="196">
        <v>78552.56</v>
      </c>
      <c r="I31" s="203">
        <v>0.44195328817946311</v>
      </c>
      <c r="J31" s="101"/>
    </row>
    <row r="32" spans="1:15" x14ac:dyDescent="0.2">
      <c r="A32" s="170" t="s">
        <v>25</v>
      </c>
      <c r="B32" s="282">
        <v>552666.174</v>
      </c>
      <c r="C32" s="324">
        <v>0.10953127385744633</v>
      </c>
      <c r="D32" s="196">
        <v>502001.50900000002</v>
      </c>
      <c r="E32" s="324">
        <v>0.11079086690421319</v>
      </c>
      <c r="F32" s="282">
        <v>377029.07799999998</v>
      </c>
      <c r="G32" s="324">
        <v>0.11333663902896024</v>
      </c>
      <c r="H32" s="196">
        <v>1431696.7609999999</v>
      </c>
      <c r="I32" s="203">
        <v>0.11095464220260183</v>
      </c>
      <c r="J32" s="101"/>
    </row>
    <row r="33" spans="1:10" x14ac:dyDescent="0.2">
      <c r="A33" s="170" t="s">
        <v>5</v>
      </c>
      <c r="B33" s="282">
        <v>250887.674</v>
      </c>
      <c r="C33" s="324">
        <v>9.5166993336687003E-2</v>
      </c>
      <c r="D33" s="196">
        <v>233148.42199999999</v>
      </c>
      <c r="E33" s="324">
        <v>9.2573492865214255E-2</v>
      </c>
      <c r="F33" s="282">
        <v>173719.54200000004</v>
      </c>
      <c r="G33" s="324">
        <v>9.1543184007900319E-2</v>
      </c>
      <c r="H33" s="196">
        <v>657755.63800000004</v>
      </c>
      <c r="I33" s="203">
        <v>9.3265733642327028E-2</v>
      </c>
      <c r="J33" s="101"/>
    </row>
    <row r="34" spans="1:10" x14ac:dyDescent="0.2">
      <c r="A34" s="170" t="s">
        <v>3</v>
      </c>
      <c r="B34" s="282">
        <v>26695.481</v>
      </c>
      <c r="C34" s="324">
        <v>0.10116319242257496</v>
      </c>
      <c r="D34" s="196">
        <v>25012.381999999998</v>
      </c>
      <c r="E34" s="324">
        <v>0.1062533522533232</v>
      </c>
      <c r="F34" s="282">
        <v>18550.315000000002</v>
      </c>
      <c r="G34" s="324">
        <v>0.10746121105731948</v>
      </c>
      <c r="H34" s="196">
        <v>70258.178</v>
      </c>
      <c r="I34" s="203">
        <v>0.10456456865848039</v>
      </c>
      <c r="J34" s="101"/>
    </row>
    <row r="35" spans="1:10" ht="11.4" customHeight="1" x14ac:dyDescent="0.2">
      <c r="A35" s="190" t="s">
        <v>324</v>
      </c>
      <c r="B35" s="71"/>
      <c r="C35" s="8"/>
      <c r="E35" s="103"/>
      <c r="F35" s="103"/>
      <c r="G35" s="103"/>
      <c r="I35" s="3"/>
    </row>
    <row r="36" spans="1:10" x14ac:dyDescent="0.2">
      <c r="A36" s="190"/>
      <c r="B36" s="71"/>
    </row>
    <row r="37" spans="1:10" x14ac:dyDescent="0.2">
      <c r="B37" s="78"/>
      <c r="C37" s="78"/>
    </row>
    <row r="38" spans="1:10" x14ac:dyDescent="0.2">
      <c r="A38" s="103" t="s">
        <v>164</v>
      </c>
      <c r="B38" s="104">
        <f>+I7</f>
        <v>0.30161557723837734</v>
      </c>
      <c r="C38" s="93" t="str">
        <f>+B5</f>
        <v>Leden</v>
      </c>
      <c r="D38" s="103" t="str">
        <f>+D5</f>
        <v>Únor</v>
      </c>
      <c r="E38" s="103" t="str">
        <f>+F5</f>
        <v>Březen</v>
      </c>
    </row>
    <row r="39" spans="1:10" x14ac:dyDescent="0.2">
      <c r="A39" s="103" t="s">
        <v>59</v>
      </c>
      <c r="B39" s="104">
        <f>+I8</f>
        <v>0.20029319937785683</v>
      </c>
      <c r="C39" s="93"/>
      <c r="D39" s="103"/>
      <c r="E39" s="103"/>
      <c r="H39" s="116"/>
    </row>
    <row r="40" spans="1:10" x14ac:dyDescent="0.2">
      <c r="A40" s="103" t="s">
        <v>116</v>
      </c>
      <c r="B40" s="104">
        <f t="shared" ref="B40" si="0">+I9</f>
        <v>0.13734150584366686</v>
      </c>
      <c r="C40" s="93"/>
      <c r="D40" s="103"/>
      <c r="E40" s="103"/>
      <c r="H40" s="116"/>
    </row>
    <row r="41" spans="1:10" x14ac:dyDescent="0.2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{03C23AEA-A1D6-4B20-B6C9-E3C2D3661D87}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3C23AEA-A1D6-4B20-B6C9-E3C2D3661D87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3"/>
  <dimension ref="A1:O41"/>
  <sheetViews>
    <sheetView showGridLines="0" zoomScaleNormal="100" zoomScaleSheetLayoutView="100" workbookViewId="0">
      <selection activeCell="B4" sqref="B4"/>
    </sheetView>
  </sheetViews>
  <sheetFormatPr defaultColWidth="9.109375" defaultRowHeight="11.4" x14ac:dyDescent="0.2"/>
  <cols>
    <col min="1" max="1" width="31.66406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 x14ac:dyDescent="0.3">
      <c r="A1" s="236" t="s">
        <v>274</v>
      </c>
      <c r="I1" s="239" t="str">
        <f>'3'!N1</f>
        <v>IV. čtvrtletí 2023</v>
      </c>
    </row>
    <row r="2" spans="1:15" ht="1.5" customHeight="1" x14ac:dyDescent="0.2">
      <c r="E2" s="103"/>
      <c r="F2" s="103"/>
      <c r="G2" s="103"/>
    </row>
    <row r="3" spans="1:15" ht="12" customHeight="1" x14ac:dyDescent="0.2">
      <c r="E3" s="103"/>
      <c r="F3" s="103"/>
      <c r="G3" s="103"/>
    </row>
    <row r="4" spans="1:15" ht="12" x14ac:dyDescent="0.25">
      <c r="A4" s="7"/>
      <c r="B4" s="126"/>
      <c r="C4" s="126"/>
      <c r="D4" s="126"/>
    </row>
    <row r="5" spans="1:15" ht="12.75" customHeight="1" x14ac:dyDescent="0.2">
      <c r="A5" s="397">
        <v>2025</v>
      </c>
      <c r="B5" s="383" t="s">
        <v>8</v>
      </c>
      <c r="C5" s="385"/>
      <c r="D5" s="383" t="s">
        <v>9</v>
      </c>
      <c r="E5" s="385"/>
      <c r="F5" s="383" t="s">
        <v>10</v>
      </c>
      <c r="G5" s="385"/>
      <c r="H5" s="383" t="s">
        <v>7</v>
      </c>
      <c r="I5" s="384"/>
    </row>
    <row r="6" spans="1:15" ht="12" x14ac:dyDescent="0.2">
      <c r="A6" s="398"/>
      <c r="B6" s="274" t="s">
        <v>282</v>
      </c>
      <c r="C6" s="275" t="s">
        <v>283</v>
      </c>
      <c r="D6" s="274" t="s">
        <v>282</v>
      </c>
      <c r="E6" s="275" t="s">
        <v>283</v>
      </c>
      <c r="F6" s="274" t="s">
        <v>282</v>
      </c>
      <c r="G6" s="275" t="s">
        <v>283</v>
      </c>
      <c r="H6" s="274" t="s">
        <v>282</v>
      </c>
      <c r="I6" s="293" t="s">
        <v>283</v>
      </c>
      <c r="J6" s="109"/>
      <c r="O6" s="109"/>
    </row>
    <row r="7" spans="1:15" ht="13.2" x14ac:dyDescent="0.2">
      <c r="A7" s="167" t="s">
        <v>192</v>
      </c>
      <c r="B7" s="280">
        <v>1265.2026999999994</v>
      </c>
      <c r="C7" s="323">
        <v>3.2256058398062795E-2</v>
      </c>
      <c r="D7" s="195">
        <v>1264.4426999999994</v>
      </c>
      <c r="E7" s="323">
        <v>3.228041068458775E-2</v>
      </c>
      <c r="F7" s="280">
        <v>1264.4426999999994</v>
      </c>
      <c r="G7" s="323">
        <v>3.3001162248686211E-2</v>
      </c>
      <c r="H7" s="195">
        <v>1264.4426999999994</v>
      </c>
      <c r="I7" s="201">
        <v>3.3001162248686211E-2</v>
      </c>
      <c r="J7" s="111"/>
      <c r="O7" s="60"/>
    </row>
    <row r="8" spans="1:15" ht="12" x14ac:dyDescent="0.2">
      <c r="A8" s="167" t="s">
        <v>314</v>
      </c>
      <c r="B8" s="280">
        <v>832119.20599999966</v>
      </c>
      <c r="C8" s="323">
        <v>4.7107079791681376E-2</v>
      </c>
      <c r="D8" s="195">
        <v>728963.10900000017</v>
      </c>
      <c r="E8" s="323">
        <v>4.5669233895625154E-2</v>
      </c>
      <c r="F8" s="280">
        <v>620049.08600000013</v>
      </c>
      <c r="G8" s="323">
        <v>4.4920718634507792E-2</v>
      </c>
      <c r="H8" s="195">
        <v>2181131.4010000001</v>
      </c>
      <c r="I8" s="201">
        <v>4.598690215443979E-2</v>
      </c>
      <c r="J8" s="111"/>
      <c r="O8" s="60"/>
    </row>
    <row r="9" spans="1:15" ht="12" x14ac:dyDescent="0.2">
      <c r="A9" s="167" t="s">
        <v>315</v>
      </c>
      <c r="B9" s="280">
        <v>455111.59899999993</v>
      </c>
      <c r="C9" s="323">
        <v>4.0417112944418042E-2</v>
      </c>
      <c r="D9" s="195">
        <v>429400.11699999997</v>
      </c>
      <c r="E9" s="323">
        <v>4.1585371222417941E-2</v>
      </c>
      <c r="F9" s="280">
        <v>331542.48</v>
      </c>
      <c r="G9" s="323">
        <v>4.042095940027593E-2</v>
      </c>
      <c r="H9" s="195">
        <v>1216054.196</v>
      </c>
      <c r="I9" s="202">
        <v>4.0823133675232201E-2</v>
      </c>
      <c r="J9" s="101"/>
      <c r="O9" s="104"/>
    </row>
    <row r="10" spans="1:15" x14ac:dyDescent="0.2">
      <c r="A10" s="170" t="s">
        <v>40</v>
      </c>
      <c r="B10" s="282">
        <v>93871.054000000004</v>
      </c>
      <c r="C10" s="324">
        <v>6.968501863371844E-2</v>
      </c>
      <c r="D10" s="196">
        <v>85691.111999999994</v>
      </c>
      <c r="E10" s="324">
        <v>6.7824166891996357E-2</v>
      </c>
      <c r="F10" s="282">
        <v>74307.530999999988</v>
      </c>
      <c r="G10" s="324">
        <v>6.2259482031371348E-2</v>
      </c>
      <c r="H10" s="196">
        <v>253869.69699999999</v>
      </c>
      <c r="I10" s="203">
        <v>6.6737207245483376E-2</v>
      </c>
      <c r="J10" s="101"/>
      <c r="O10" s="127"/>
    </row>
    <row r="11" spans="1:15" x14ac:dyDescent="0.2">
      <c r="A11" s="170" t="s">
        <v>39</v>
      </c>
      <c r="B11" s="282">
        <v>850.67</v>
      </c>
      <c r="C11" s="324">
        <v>1.299431819553132E-2</v>
      </c>
      <c r="D11" s="196">
        <v>835</v>
      </c>
      <c r="E11" s="324">
        <v>1.45325199856088E-2</v>
      </c>
      <c r="F11" s="282">
        <v>690.72</v>
      </c>
      <c r="G11" s="324">
        <v>1.2628854420182238E-2</v>
      </c>
      <c r="H11" s="196">
        <v>2376.3900000000003</v>
      </c>
      <c r="I11" s="203">
        <v>1.3379375981228981E-2</v>
      </c>
      <c r="J11" s="101"/>
      <c r="O11" s="127"/>
    </row>
    <row r="12" spans="1:15" x14ac:dyDescent="0.2">
      <c r="A12" s="170" t="s">
        <v>38</v>
      </c>
      <c r="B12" s="282">
        <v>13332.87</v>
      </c>
      <c r="C12" s="324">
        <v>1.531891401474182E-2</v>
      </c>
      <c r="D12" s="196">
        <v>18255.111000000001</v>
      </c>
      <c r="E12" s="324">
        <v>2.253554575569575E-2</v>
      </c>
      <c r="F12" s="282">
        <v>15880.907999999999</v>
      </c>
      <c r="G12" s="324">
        <v>2.6320703737058228E-2</v>
      </c>
      <c r="H12" s="196">
        <v>47468.888999999996</v>
      </c>
      <c r="I12" s="203">
        <v>2.0785284591863459E-2</v>
      </c>
      <c r="J12" s="101"/>
      <c r="O12" s="127"/>
    </row>
    <row r="13" spans="1:15" x14ac:dyDescent="0.2">
      <c r="A13" s="170" t="s">
        <v>60</v>
      </c>
      <c r="B13" s="282">
        <v>0</v>
      </c>
      <c r="C13" s="324">
        <v>0</v>
      </c>
      <c r="D13" s="196">
        <v>0</v>
      </c>
      <c r="E13" s="324">
        <v>0</v>
      </c>
      <c r="F13" s="282">
        <v>0</v>
      </c>
      <c r="G13" s="324">
        <v>0</v>
      </c>
      <c r="H13" s="196">
        <v>0</v>
      </c>
      <c r="I13" s="203">
        <v>0</v>
      </c>
      <c r="J13" s="101"/>
      <c r="O13" s="127"/>
    </row>
    <row r="14" spans="1:15" x14ac:dyDescent="0.2">
      <c r="A14" s="170" t="s">
        <v>61</v>
      </c>
      <c r="B14" s="282">
        <v>504</v>
      </c>
      <c r="C14" s="324">
        <v>0.20181157925969587</v>
      </c>
      <c r="D14" s="196">
        <v>390</v>
      </c>
      <c r="E14" s="324">
        <v>0.17170881531043855</v>
      </c>
      <c r="F14" s="282">
        <v>441</v>
      </c>
      <c r="G14" s="324">
        <v>0.13978739003629714</v>
      </c>
      <c r="H14" s="196">
        <v>1335</v>
      </c>
      <c r="I14" s="203">
        <v>0.16848706315942649</v>
      </c>
      <c r="J14" s="101"/>
      <c r="O14" s="127"/>
    </row>
    <row r="15" spans="1:15" x14ac:dyDescent="0.2">
      <c r="A15" s="170" t="s">
        <v>62</v>
      </c>
      <c r="B15" s="282">
        <v>0</v>
      </c>
      <c r="C15" s="324">
        <v>0</v>
      </c>
      <c r="D15" s="196">
        <v>0</v>
      </c>
      <c r="E15" s="324">
        <v>0</v>
      </c>
      <c r="F15" s="282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 x14ac:dyDescent="0.2">
      <c r="A16" s="170" t="s">
        <v>37</v>
      </c>
      <c r="B16" s="282">
        <v>178273.85499999998</v>
      </c>
      <c r="C16" s="324">
        <v>3.6153209559061088E-2</v>
      </c>
      <c r="D16" s="196">
        <v>161411.91</v>
      </c>
      <c r="E16" s="324">
        <v>3.6101019560529732E-2</v>
      </c>
      <c r="F16" s="282">
        <v>125401.75</v>
      </c>
      <c r="G16" s="324">
        <v>3.6514051488142067E-2</v>
      </c>
      <c r="H16" s="196">
        <v>465087.51500000001</v>
      </c>
      <c r="I16" s="203">
        <v>3.6231572433064421E-2</v>
      </c>
      <c r="J16" s="101"/>
      <c r="O16" s="127"/>
    </row>
    <row r="17" spans="1:15" x14ac:dyDescent="0.2">
      <c r="A17" s="170" t="s">
        <v>72</v>
      </c>
      <c r="B17" s="282">
        <v>0</v>
      </c>
      <c r="C17" s="324">
        <v>0</v>
      </c>
      <c r="D17" s="196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 x14ac:dyDescent="0.2">
      <c r="A18" s="170" t="s">
        <v>36</v>
      </c>
      <c r="B18" s="282">
        <v>0</v>
      </c>
      <c r="C18" s="324">
        <v>0</v>
      </c>
      <c r="D18" s="196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 x14ac:dyDescent="0.2">
      <c r="A19" s="170" t="s">
        <v>35</v>
      </c>
      <c r="B19" s="282">
        <v>2082</v>
      </c>
      <c r="C19" s="324">
        <v>1.6123751356017558E-2</v>
      </c>
      <c r="D19" s="196">
        <v>2618</v>
      </c>
      <c r="E19" s="324">
        <v>1.9334738043656107E-2</v>
      </c>
      <c r="F19" s="282">
        <v>2164</v>
      </c>
      <c r="G19" s="324">
        <v>1.5690765807402435E-2</v>
      </c>
      <c r="H19" s="196">
        <v>6864</v>
      </c>
      <c r="I19" s="203">
        <v>1.705571517472498E-2</v>
      </c>
      <c r="J19" s="101"/>
      <c r="O19" s="127"/>
    </row>
    <row r="20" spans="1:15" x14ac:dyDescent="0.2">
      <c r="A20" s="170" t="s">
        <v>34</v>
      </c>
      <c r="B20" s="282">
        <v>0</v>
      </c>
      <c r="C20" s="324">
        <v>0</v>
      </c>
      <c r="D20" s="196">
        <v>0</v>
      </c>
      <c r="E20" s="324">
        <v>0</v>
      </c>
      <c r="F20" s="282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 x14ac:dyDescent="0.2">
      <c r="A21" s="170" t="s">
        <v>33</v>
      </c>
      <c r="B21" s="282">
        <v>2609.3000000000002</v>
      </c>
      <c r="C21" s="324">
        <v>7.0814631513827289E-3</v>
      </c>
      <c r="D21" s="196">
        <v>2681.6</v>
      </c>
      <c r="E21" s="324">
        <v>8.108193611750308E-3</v>
      </c>
      <c r="F21" s="282">
        <v>2503.6999999999998</v>
      </c>
      <c r="G21" s="324">
        <v>8.1309844469339559E-3</v>
      </c>
      <c r="H21" s="196">
        <v>7794.5999999999995</v>
      </c>
      <c r="I21" s="203">
        <v>7.7395169062178682E-3</v>
      </c>
      <c r="J21" s="101"/>
      <c r="O21" s="127"/>
    </row>
    <row r="22" spans="1:15" x14ac:dyDescent="0.2">
      <c r="A22" s="170" t="s">
        <v>32</v>
      </c>
      <c r="B22" s="282">
        <v>11982</v>
      </c>
      <c r="C22" s="324">
        <v>5.6912009373961764E-2</v>
      </c>
      <c r="D22" s="196">
        <v>17024</v>
      </c>
      <c r="E22" s="324">
        <v>8.3734288790885611E-2</v>
      </c>
      <c r="F22" s="282">
        <v>15069</v>
      </c>
      <c r="G22" s="324">
        <v>7.8097897790546267E-2</v>
      </c>
      <c r="H22" s="196">
        <v>44075</v>
      </c>
      <c r="I22" s="203">
        <v>7.2635680142141876E-2</v>
      </c>
      <c r="J22" s="101"/>
      <c r="O22" s="127"/>
    </row>
    <row r="23" spans="1:15" x14ac:dyDescent="0.2">
      <c r="A23" s="170" t="s">
        <v>3</v>
      </c>
      <c r="B23" s="282">
        <v>3.089</v>
      </c>
      <c r="C23" s="324">
        <v>0.99999999999999989</v>
      </c>
      <c r="D23" s="196">
        <v>4.7469999999999999</v>
      </c>
      <c r="E23" s="324">
        <v>1.0000000000000002</v>
      </c>
      <c r="F23" s="282">
        <v>36.307000000000002</v>
      </c>
      <c r="G23" s="324">
        <v>1.0000000000000002</v>
      </c>
      <c r="H23" s="196">
        <v>44.143000000000001</v>
      </c>
      <c r="I23" s="203">
        <v>1</v>
      </c>
      <c r="J23" s="101"/>
      <c r="O23" s="127"/>
    </row>
    <row r="24" spans="1:15" x14ac:dyDescent="0.2">
      <c r="A24" s="170" t="s">
        <v>31</v>
      </c>
      <c r="B24" s="282">
        <v>40.43</v>
      </c>
      <c r="C24" s="324">
        <v>1.6831755673681751E-3</v>
      </c>
      <c r="D24" s="196">
        <v>616.29</v>
      </c>
      <c r="E24" s="324">
        <v>2.0154443162092785E-2</v>
      </c>
      <c r="F24" s="282">
        <v>36.68</v>
      </c>
      <c r="G24" s="324">
        <v>2.5426258962011109E-3</v>
      </c>
      <c r="H24" s="196">
        <v>693.39999999999986</v>
      </c>
      <c r="I24" s="203">
        <v>1.00457123374198E-2</v>
      </c>
      <c r="J24" s="101"/>
      <c r="O24" s="127"/>
    </row>
    <row r="25" spans="1:15" x14ac:dyDescent="0.2">
      <c r="A25" s="170" t="s">
        <v>30</v>
      </c>
      <c r="B25" s="282">
        <v>151562.33099999998</v>
      </c>
      <c r="C25" s="324">
        <v>4.8298740091961542E-2</v>
      </c>
      <c r="D25" s="196">
        <v>139872.34700000001</v>
      </c>
      <c r="E25" s="324">
        <v>4.8853117906072954E-2</v>
      </c>
      <c r="F25" s="282">
        <v>95010.883999999991</v>
      </c>
      <c r="G25" s="324">
        <v>4.3902100046588552E-2</v>
      </c>
      <c r="H25" s="196">
        <v>386445.56199999992</v>
      </c>
      <c r="I25" s="203">
        <v>4.7327831310701778E-2</v>
      </c>
      <c r="J25" s="101"/>
      <c r="O25" s="98"/>
    </row>
    <row r="26" spans="1:15" ht="13.5" customHeight="1" x14ac:dyDescent="0.2">
      <c r="A26" s="168" t="s">
        <v>317</v>
      </c>
      <c r="B26" s="280">
        <v>446922.76699999999</v>
      </c>
      <c r="C26" s="323">
        <v>4.3840700647326057E-2</v>
      </c>
      <c r="D26" s="195">
        <v>421361.72700000001</v>
      </c>
      <c r="E26" s="323">
        <v>4.472038845244649E-2</v>
      </c>
      <c r="F26" s="280">
        <v>324006.88100000005</v>
      </c>
      <c r="G26" s="323">
        <v>4.4542834344500085E-2</v>
      </c>
      <c r="H26" s="195">
        <v>1192291.375</v>
      </c>
      <c r="I26" s="202">
        <v>4.4338866564199608E-2</v>
      </c>
      <c r="J26" s="10"/>
      <c r="O26" s="78"/>
    </row>
    <row r="27" spans="1:15" ht="12.75" customHeight="1" x14ac:dyDescent="0.2">
      <c r="A27" s="170" t="s">
        <v>26</v>
      </c>
      <c r="B27" s="282">
        <v>168041.86</v>
      </c>
      <c r="C27" s="324">
        <v>9.1097937054157085E-2</v>
      </c>
      <c r="D27" s="196">
        <v>166789.37</v>
      </c>
      <c r="E27" s="324">
        <v>9.4109182096051583E-2</v>
      </c>
      <c r="F27" s="282">
        <v>140830.99100000001</v>
      </c>
      <c r="G27" s="324">
        <v>9.0888987319247813E-2</v>
      </c>
      <c r="H27" s="196">
        <v>475662.22100000002</v>
      </c>
      <c r="I27" s="203">
        <v>9.206825417784141E-2</v>
      </c>
      <c r="J27" s="101"/>
      <c r="O27" s="78"/>
    </row>
    <row r="28" spans="1:15" ht="12.75" customHeight="1" x14ac:dyDescent="0.2">
      <c r="A28" s="170" t="s">
        <v>0</v>
      </c>
      <c r="B28" s="282">
        <v>128.25</v>
      </c>
      <c r="C28" s="324">
        <v>6.0891606957282724E-4</v>
      </c>
      <c r="D28" s="196">
        <v>117.18</v>
      </c>
      <c r="E28" s="324">
        <v>6.6075766168047266E-4</v>
      </c>
      <c r="F28" s="282">
        <v>81.38</v>
      </c>
      <c r="G28" s="324">
        <v>4.6377903674644155E-4</v>
      </c>
      <c r="H28" s="196">
        <v>326.81</v>
      </c>
      <c r="I28" s="203">
        <v>5.8003293392957568E-4</v>
      </c>
      <c r="J28" s="101"/>
      <c r="O28" s="78"/>
    </row>
    <row r="29" spans="1:15" ht="12.75" customHeight="1" x14ac:dyDescent="0.2">
      <c r="A29" s="170" t="s">
        <v>1</v>
      </c>
      <c r="B29" s="282">
        <v>2828.24</v>
      </c>
      <c r="C29" s="324">
        <v>2.8905278694373912E-2</v>
      </c>
      <c r="D29" s="196">
        <v>2575.1400000000003</v>
      </c>
      <c r="E29" s="324">
        <v>2.7293980153977812E-2</v>
      </c>
      <c r="F29" s="282">
        <v>1607.4299999999998</v>
      </c>
      <c r="G29" s="324">
        <v>2.2213658516577622E-2</v>
      </c>
      <c r="H29" s="196">
        <v>7010.8099999999995</v>
      </c>
      <c r="I29" s="203">
        <v>2.6500325638521595E-2</v>
      </c>
      <c r="J29" s="101"/>
      <c r="O29" s="78"/>
    </row>
    <row r="30" spans="1:15" ht="12.75" customHeight="1" x14ac:dyDescent="0.2">
      <c r="A30" s="170" t="s">
        <v>2</v>
      </c>
      <c r="B30" s="282">
        <v>1949.8420000000001</v>
      </c>
      <c r="C30" s="324">
        <v>5.4580616981142749E-2</v>
      </c>
      <c r="D30" s="196">
        <v>1728.7660000000001</v>
      </c>
      <c r="E30" s="324">
        <v>5.4064900109473568E-2</v>
      </c>
      <c r="F30" s="282">
        <v>1159.807</v>
      </c>
      <c r="G30" s="324">
        <v>5.0972297967013941E-2</v>
      </c>
      <c r="H30" s="196">
        <v>4838.415</v>
      </c>
      <c r="I30" s="203">
        <v>5.349063212610608E-2</v>
      </c>
      <c r="J30" s="101"/>
    </row>
    <row r="31" spans="1:15" x14ac:dyDescent="0.2">
      <c r="A31" s="170" t="s">
        <v>6</v>
      </c>
      <c r="B31" s="282">
        <v>1318.29</v>
      </c>
      <c r="C31" s="324">
        <v>2.2151415271596926E-2</v>
      </c>
      <c r="D31" s="196">
        <v>1250.49</v>
      </c>
      <c r="E31" s="324">
        <v>2.0440139131361518E-2</v>
      </c>
      <c r="F31" s="282">
        <v>1104.4100000000001</v>
      </c>
      <c r="G31" s="324">
        <v>1.9359081718932768E-2</v>
      </c>
      <c r="H31" s="196">
        <v>3673.1899999999996</v>
      </c>
      <c r="I31" s="203">
        <v>2.0666142498830364E-2</v>
      </c>
      <c r="J31" s="101"/>
    </row>
    <row r="32" spans="1:15" x14ac:dyDescent="0.2">
      <c r="A32" s="170" t="s">
        <v>25</v>
      </c>
      <c r="B32" s="282">
        <v>187284.80799999999</v>
      </c>
      <c r="C32" s="324">
        <v>3.7117421979922467E-2</v>
      </c>
      <c r="D32" s="196">
        <v>171195.06099999999</v>
      </c>
      <c r="E32" s="324">
        <v>3.7782454590011311E-2</v>
      </c>
      <c r="F32" s="282">
        <v>125288.64899999999</v>
      </c>
      <c r="G32" s="324">
        <v>3.7662332203828322E-2</v>
      </c>
      <c r="H32" s="196">
        <v>483768.51799999992</v>
      </c>
      <c r="I32" s="203">
        <v>3.7491432743119085E-2</v>
      </c>
      <c r="J32" s="101"/>
    </row>
    <row r="33" spans="1:10" x14ac:dyDescent="0.2">
      <c r="A33" s="170" t="s">
        <v>5</v>
      </c>
      <c r="B33" s="282">
        <v>84932.358999999997</v>
      </c>
      <c r="C33" s="324">
        <v>3.2216637486232616E-2</v>
      </c>
      <c r="D33" s="196">
        <v>77345.42300000001</v>
      </c>
      <c r="E33" s="324">
        <v>3.0710634465488596E-2</v>
      </c>
      <c r="F33" s="282">
        <v>53697.096999999994</v>
      </c>
      <c r="G33" s="324">
        <v>2.8296201882463345E-2</v>
      </c>
      <c r="H33" s="196">
        <v>215974.87900000002</v>
      </c>
      <c r="I33" s="203">
        <v>3.0623919240731483E-2</v>
      </c>
      <c r="J33" s="101"/>
    </row>
    <row r="34" spans="1:10" x14ac:dyDescent="0.2">
      <c r="A34" s="170" t="s">
        <v>3</v>
      </c>
      <c r="B34" s="282">
        <v>439.11799999999999</v>
      </c>
      <c r="C34" s="324">
        <v>1.6640486354307035E-3</v>
      </c>
      <c r="D34" s="196">
        <v>360.29700000000003</v>
      </c>
      <c r="E34" s="324">
        <v>1.5305525102253595E-3</v>
      </c>
      <c r="F34" s="282">
        <v>237.11699999999999</v>
      </c>
      <c r="G34" s="324">
        <v>1.3736090186219705E-3</v>
      </c>
      <c r="H34" s="196">
        <v>1036.5319999999999</v>
      </c>
      <c r="I34" s="203">
        <v>1.5426605779716063E-3</v>
      </c>
      <c r="J34" s="101"/>
    </row>
    <row r="35" spans="1:10" ht="11.4" customHeight="1" x14ac:dyDescent="0.2">
      <c r="A35" s="190" t="s">
        <v>324</v>
      </c>
      <c r="B35" s="71"/>
      <c r="C35" s="8"/>
      <c r="E35" s="103"/>
      <c r="F35" s="103"/>
      <c r="G35" s="103"/>
      <c r="I35" s="3"/>
    </row>
    <row r="36" spans="1:10" x14ac:dyDescent="0.2">
      <c r="A36" s="190"/>
      <c r="B36" s="71"/>
    </row>
    <row r="37" spans="1:10" x14ac:dyDescent="0.2">
      <c r="B37" s="78"/>
      <c r="C37" s="78"/>
    </row>
    <row r="38" spans="1:10" x14ac:dyDescent="0.2">
      <c r="A38" s="103" t="s">
        <v>164</v>
      </c>
      <c r="B38" s="104">
        <f>+I7</f>
        <v>3.3001162248686211E-2</v>
      </c>
      <c r="C38" s="93" t="str">
        <f>+B5</f>
        <v>Leden</v>
      </c>
      <c r="D38" s="103" t="str">
        <f>+D5</f>
        <v>Únor</v>
      </c>
      <c r="E38" s="103" t="str">
        <f>+F5</f>
        <v>Březen</v>
      </c>
    </row>
    <row r="39" spans="1:10" x14ac:dyDescent="0.2">
      <c r="A39" s="103" t="s">
        <v>59</v>
      </c>
      <c r="B39" s="104">
        <f>+I8</f>
        <v>4.598690215443979E-2</v>
      </c>
      <c r="C39" s="93"/>
      <c r="D39" s="103"/>
      <c r="E39" s="103"/>
      <c r="H39" s="116">
        <f>I7</f>
        <v>3.3001162248686211E-2</v>
      </c>
    </row>
    <row r="40" spans="1:10" x14ac:dyDescent="0.2">
      <c r="A40" s="103" t="s">
        <v>116</v>
      </c>
      <c r="B40" s="104">
        <f t="shared" ref="B40" si="0">+I9</f>
        <v>4.0823133675232201E-2</v>
      </c>
      <c r="C40" s="93"/>
      <c r="D40" s="103"/>
      <c r="E40" s="103"/>
      <c r="H40" s="116">
        <f>I8</f>
        <v>4.598690215443979E-2</v>
      </c>
    </row>
    <row r="41" spans="1:10" x14ac:dyDescent="0.2">
      <c r="B41" s="78"/>
      <c r="C41" s="78"/>
      <c r="H41" s="116">
        <f>I9</f>
        <v>4.0823133675232201E-2</v>
      </c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4 G25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{00C56957-FD89-4F86-A313-9C965C06D401}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0C56957-FD89-4F86-A313-9C965C06D401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G10:G24 G25 G10:G25 G27:G34 I10:I25 I27:I34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44"/>
  <dimension ref="A1:Q45"/>
  <sheetViews>
    <sheetView showGridLines="0" zoomScaleNormal="100" zoomScaleSheetLayoutView="80" workbookViewId="0">
      <selection activeCell="O20" sqref="O20"/>
    </sheetView>
  </sheetViews>
  <sheetFormatPr defaultColWidth="9.109375" defaultRowHeight="11.4" x14ac:dyDescent="0.2"/>
  <cols>
    <col min="1" max="1" width="30.5546875" style="66" customWidth="1"/>
    <col min="2" max="3" width="8.6640625" style="66" customWidth="1"/>
    <col min="4" max="4" width="7.33203125" style="66" customWidth="1"/>
    <col min="5" max="5" width="8.6640625" style="66" customWidth="1"/>
    <col min="6" max="6" width="8.33203125" style="66" customWidth="1"/>
    <col min="7" max="7" width="7.33203125" style="66" customWidth="1"/>
    <col min="8" max="8" width="8.6640625" style="66" customWidth="1"/>
    <col min="9" max="9" width="8.44140625" style="66" customWidth="1"/>
    <col min="10" max="10" width="7.33203125" style="66" customWidth="1"/>
    <col min="11" max="12" width="8.6640625" style="66" customWidth="1"/>
    <col min="13" max="13" width="7.33203125" style="66" customWidth="1"/>
    <col min="14" max="16384" width="9.109375" style="66"/>
  </cols>
  <sheetData>
    <row r="1" spans="1:17" s="76" customFormat="1" ht="21" x14ac:dyDescent="0.4">
      <c r="A1" s="177" t="s">
        <v>275</v>
      </c>
      <c r="B1" s="72"/>
      <c r="C1" s="72"/>
      <c r="D1" s="72"/>
      <c r="E1" s="72"/>
      <c r="F1" s="72"/>
      <c r="G1" s="72"/>
      <c r="H1" s="72"/>
      <c r="I1" s="72"/>
      <c r="J1" s="65"/>
      <c r="M1" s="239" t="str">
        <f>'3'!N1</f>
        <v>IV. čtvrtletí 2023</v>
      </c>
    </row>
    <row r="2" spans="1:17" ht="6" customHeight="1" x14ac:dyDescent="0.2">
      <c r="A2" s="7"/>
      <c r="B2" s="7"/>
      <c r="C2" s="7"/>
      <c r="D2" s="7"/>
      <c r="E2" s="7"/>
      <c r="F2" s="7"/>
      <c r="G2" s="7"/>
      <c r="H2" s="7"/>
      <c r="I2" s="7"/>
      <c r="J2" s="7"/>
    </row>
    <row r="3" spans="1:17" ht="12" x14ac:dyDescent="0.2">
      <c r="A3" s="382">
        <v>2025</v>
      </c>
      <c r="B3" s="383" t="s">
        <v>8</v>
      </c>
      <c r="C3" s="384"/>
      <c r="D3" s="385"/>
      <c r="E3" s="383" t="s">
        <v>9</v>
      </c>
      <c r="F3" s="384"/>
      <c r="G3" s="385"/>
      <c r="H3" s="383" t="s">
        <v>10</v>
      </c>
      <c r="I3" s="384"/>
      <c r="J3" s="385"/>
      <c r="K3" s="384" t="s">
        <v>7</v>
      </c>
      <c r="L3" s="384"/>
      <c r="M3" s="384"/>
    </row>
    <row r="4" spans="1:17" ht="27" customHeight="1" x14ac:dyDescent="0.2">
      <c r="A4" s="382"/>
      <c r="B4" s="274" t="s">
        <v>162</v>
      </c>
      <c r="C4" s="273" t="s">
        <v>165</v>
      </c>
      <c r="D4" s="285" t="s">
        <v>168</v>
      </c>
      <c r="E4" s="274" t="s">
        <v>162</v>
      </c>
      <c r="F4" s="273" t="s">
        <v>165</v>
      </c>
      <c r="G4" s="285" t="s">
        <v>168</v>
      </c>
      <c r="H4" s="274" t="s">
        <v>162</v>
      </c>
      <c r="I4" s="273" t="s">
        <v>165</v>
      </c>
      <c r="J4" s="285" t="s">
        <v>168</v>
      </c>
      <c r="K4" s="219" t="s">
        <v>162</v>
      </c>
      <c r="L4" s="219" t="s">
        <v>165</v>
      </c>
      <c r="M4" s="220" t="s">
        <v>168</v>
      </c>
      <c r="O4" s="131"/>
    </row>
    <row r="5" spans="1:17" ht="12" x14ac:dyDescent="0.2">
      <c r="A5" s="168" t="s">
        <v>184</v>
      </c>
      <c r="B5" s="280">
        <v>16708.345300999998</v>
      </c>
      <c r="C5" s="195">
        <v>11279.400652999999</v>
      </c>
      <c r="D5" s="286">
        <v>0.67507586477309178</v>
      </c>
      <c r="E5" s="280">
        <v>15092.114465999999</v>
      </c>
      <c r="F5" s="195">
        <v>10269.002071000003</v>
      </c>
      <c r="G5" s="286">
        <v>0.68042169267496222</v>
      </c>
      <c r="H5" s="280">
        <v>12918.777087000006</v>
      </c>
      <c r="I5" s="195">
        <v>8853.7141839999967</v>
      </c>
      <c r="J5" s="286">
        <v>0.68533686465643651</v>
      </c>
      <c r="K5" s="195">
        <v>44719.236854000002</v>
      </c>
      <c r="L5" s="195">
        <v>30402.116908</v>
      </c>
      <c r="M5" s="241">
        <v>0.67984426941938347</v>
      </c>
      <c r="O5" s="128"/>
    </row>
    <row r="6" spans="1:17" ht="12" x14ac:dyDescent="0.2">
      <c r="A6" s="166" t="s">
        <v>40</v>
      </c>
      <c r="B6" s="276">
        <v>2686.9153310000002</v>
      </c>
      <c r="C6" s="272">
        <v>2083.4546950000004</v>
      </c>
      <c r="D6" s="287">
        <v>0.77540764718648303</v>
      </c>
      <c r="E6" s="276">
        <v>2580.4097050000009</v>
      </c>
      <c r="F6" s="272">
        <v>1885.044627</v>
      </c>
      <c r="G6" s="287">
        <v>0.73052144523692963</v>
      </c>
      <c r="H6" s="276">
        <v>2623.3128120000015</v>
      </c>
      <c r="I6" s="272">
        <v>2030.5508379999997</v>
      </c>
      <c r="J6" s="287">
        <v>0.7740406819619492</v>
      </c>
      <c r="K6" s="216">
        <v>7890.6378480000021</v>
      </c>
      <c r="L6" s="216">
        <v>5999.0501600000007</v>
      </c>
      <c r="M6" s="242">
        <v>0.7602744259160934</v>
      </c>
      <c r="N6" s="121"/>
      <c r="O6" s="121"/>
      <c r="Q6" s="118"/>
    </row>
    <row r="7" spans="1:17" ht="12" x14ac:dyDescent="0.2">
      <c r="A7" s="166" t="s">
        <v>39</v>
      </c>
      <c r="B7" s="276">
        <v>237.19652500000012</v>
      </c>
      <c r="C7" s="272">
        <v>221.20293800000007</v>
      </c>
      <c r="D7" s="287">
        <v>0.93257242280425467</v>
      </c>
      <c r="E7" s="276">
        <v>207.05175799999992</v>
      </c>
      <c r="F7" s="272">
        <v>191.99555900000004</v>
      </c>
      <c r="G7" s="287">
        <v>0.92728292121045464</v>
      </c>
      <c r="H7" s="276">
        <v>199.746835</v>
      </c>
      <c r="I7" s="272">
        <v>182.99530199999998</v>
      </c>
      <c r="J7" s="287">
        <v>0.91613617807761494</v>
      </c>
      <c r="K7" s="216">
        <v>643.99511800000005</v>
      </c>
      <c r="L7" s="216">
        <v>596.19379900000013</v>
      </c>
      <c r="M7" s="242">
        <v>0.92577378668886134</v>
      </c>
      <c r="N7" s="121"/>
      <c r="O7" s="121"/>
      <c r="Q7" s="118"/>
    </row>
    <row r="8" spans="1:17" ht="12" x14ac:dyDescent="0.2">
      <c r="A8" s="166" t="s">
        <v>38</v>
      </c>
      <c r="B8" s="276">
        <v>1162.8252949999996</v>
      </c>
      <c r="C8" s="272">
        <v>882.65184099999999</v>
      </c>
      <c r="D8" s="287">
        <v>0.75905799847603095</v>
      </c>
      <c r="E8" s="276">
        <v>1046.0858529999998</v>
      </c>
      <c r="F8" s="272">
        <v>804.34618799999998</v>
      </c>
      <c r="G8" s="287">
        <v>0.76891030090242518</v>
      </c>
      <c r="H8" s="276">
        <v>827.45654000000002</v>
      </c>
      <c r="I8" s="272">
        <v>615.44655499999999</v>
      </c>
      <c r="J8" s="287">
        <v>0.74378112353792014</v>
      </c>
      <c r="K8" s="216">
        <v>3036.3676879999994</v>
      </c>
      <c r="L8" s="216">
        <v>2302.4445839999998</v>
      </c>
      <c r="M8" s="242">
        <v>0.75828912061588249</v>
      </c>
      <c r="N8" s="121"/>
      <c r="O8" s="121"/>
      <c r="Q8" s="118"/>
    </row>
    <row r="9" spans="1:17" ht="12" x14ac:dyDescent="0.2">
      <c r="A9" s="166" t="s">
        <v>60</v>
      </c>
      <c r="B9" s="276">
        <v>8.4552000000000014</v>
      </c>
      <c r="C9" s="272">
        <v>0</v>
      </c>
      <c r="D9" s="287">
        <v>0</v>
      </c>
      <c r="E9" s="276">
        <v>6.5282969999999994</v>
      </c>
      <c r="F9" s="272">
        <v>0</v>
      </c>
      <c r="G9" s="287">
        <v>0</v>
      </c>
      <c r="H9" s="276">
        <v>9.5147790000000008</v>
      </c>
      <c r="I9" s="272">
        <v>0</v>
      </c>
      <c r="J9" s="287">
        <v>0</v>
      </c>
      <c r="K9" s="216">
        <v>24.498276000000001</v>
      </c>
      <c r="L9" s="216">
        <v>0</v>
      </c>
      <c r="M9" s="242">
        <v>0</v>
      </c>
      <c r="N9" s="121"/>
      <c r="O9" s="121"/>
      <c r="Q9" s="118"/>
    </row>
    <row r="10" spans="1:17" ht="12" x14ac:dyDescent="0.2">
      <c r="A10" s="166" t="s">
        <v>61</v>
      </c>
      <c r="B10" s="276">
        <v>3.0566390000000001</v>
      </c>
      <c r="C10" s="272">
        <v>0</v>
      </c>
      <c r="D10" s="287">
        <v>0</v>
      </c>
      <c r="E10" s="276">
        <v>2.7460669999999996</v>
      </c>
      <c r="F10" s="272">
        <v>0</v>
      </c>
      <c r="G10" s="287">
        <v>0</v>
      </c>
      <c r="H10" s="276">
        <v>3.7077610000000001</v>
      </c>
      <c r="I10" s="272">
        <v>0</v>
      </c>
      <c r="J10" s="287">
        <v>0</v>
      </c>
      <c r="K10" s="216">
        <v>9.5104670000000002</v>
      </c>
      <c r="L10" s="216">
        <v>0</v>
      </c>
      <c r="M10" s="242">
        <v>0</v>
      </c>
      <c r="N10" s="121"/>
      <c r="O10" s="121"/>
      <c r="Q10" s="118"/>
    </row>
    <row r="11" spans="1:17" ht="12" x14ac:dyDescent="0.2">
      <c r="A11" s="166" t="s">
        <v>62</v>
      </c>
      <c r="B11" s="276">
        <v>0.13239300000000001</v>
      </c>
      <c r="C11" s="272">
        <v>0</v>
      </c>
      <c r="D11" s="287">
        <v>0</v>
      </c>
      <c r="E11" s="276">
        <v>9.1897000000000006E-2</v>
      </c>
      <c r="F11" s="272">
        <v>0</v>
      </c>
      <c r="G11" s="287">
        <v>0</v>
      </c>
      <c r="H11" s="276">
        <v>8.3782999999999996E-2</v>
      </c>
      <c r="I11" s="272">
        <v>0</v>
      </c>
      <c r="J11" s="287">
        <v>0</v>
      </c>
      <c r="K11" s="216">
        <v>0.30807300000000004</v>
      </c>
      <c r="L11" s="216">
        <v>0</v>
      </c>
      <c r="M11" s="242">
        <v>0</v>
      </c>
      <c r="N11" s="121"/>
      <c r="O11" s="121"/>
      <c r="Q11" s="118"/>
    </row>
    <row r="12" spans="1:17" ht="12" x14ac:dyDescent="0.2">
      <c r="A12" s="166" t="s">
        <v>37</v>
      </c>
      <c r="B12" s="276">
        <v>6462.5406609999991</v>
      </c>
      <c r="C12" s="272">
        <v>5514.1303909999988</v>
      </c>
      <c r="D12" s="287">
        <v>0.85324498215950173</v>
      </c>
      <c r="E12" s="276">
        <v>5873.4450859999997</v>
      </c>
      <c r="F12" s="272">
        <v>5166.6671410000008</v>
      </c>
      <c r="G12" s="287">
        <v>0.87966552259342956</v>
      </c>
      <c r="H12" s="276">
        <v>4867.1645690000005</v>
      </c>
      <c r="I12" s="272">
        <v>4211.0998519999994</v>
      </c>
      <c r="J12" s="287">
        <v>0.86520597203993965</v>
      </c>
      <c r="K12" s="216">
        <v>17203.150315999999</v>
      </c>
      <c r="L12" s="216">
        <v>14891.897384</v>
      </c>
      <c r="M12" s="242">
        <v>0.86564943690282181</v>
      </c>
      <c r="N12" s="121"/>
      <c r="O12" s="121"/>
      <c r="Q12" s="118"/>
    </row>
    <row r="13" spans="1:17" ht="12" x14ac:dyDescent="0.2">
      <c r="A13" s="166" t="s">
        <v>72</v>
      </c>
      <c r="B13" s="276">
        <v>288.73899999999998</v>
      </c>
      <c r="C13" s="272">
        <v>0</v>
      </c>
      <c r="D13" s="287">
        <v>0</v>
      </c>
      <c r="E13" s="276">
        <v>255.24299999999999</v>
      </c>
      <c r="F13" s="272">
        <v>0</v>
      </c>
      <c r="G13" s="287">
        <v>0</v>
      </c>
      <c r="H13" s="276">
        <v>163.875</v>
      </c>
      <c r="I13" s="272">
        <v>0</v>
      </c>
      <c r="J13" s="287">
        <v>0</v>
      </c>
      <c r="K13" s="216">
        <v>707.85699999999997</v>
      </c>
      <c r="L13" s="216">
        <v>0</v>
      </c>
      <c r="M13" s="242">
        <v>0</v>
      </c>
      <c r="N13" s="121"/>
      <c r="O13" s="121"/>
      <c r="Q13" s="118"/>
    </row>
    <row r="14" spans="1:17" ht="12" x14ac:dyDescent="0.2">
      <c r="A14" s="166" t="s">
        <v>36</v>
      </c>
      <c r="B14" s="276">
        <v>0</v>
      </c>
      <c r="C14" s="272">
        <v>0</v>
      </c>
      <c r="D14" s="287">
        <v>0</v>
      </c>
      <c r="E14" s="276">
        <v>0</v>
      </c>
      <c r="F14" s="272">
        <v>0</v>
      </c>
      <c r="G14" s="287">
        <v>0</v>
      </c>
      <c r="H14" s="276">
        <v>0</v>
      </c>
      <c r="I14" s="272">
        <v>0</v>
      </c>
      <c r="J14" s="287">
        <v>0</v>
      </c>
      <c r="K14" s="216">
        <v>0</v>
      </c>
      <c r="L14" s="216">
        <v>0</v>
      </c>
      <c r="M14" s="242">
        <v>0</v>
      </c>
      <c r="N14" s="121"/>
      <c r="O14" s="121"/>
      <c r="Q14" s="118"/>
    </row>
    <row r="15" spans="1:17" ht="12" x14ac:dyDescent="0.2">
      <c r="A15" s="166" t="s">
        <v>35</v>
      </c>
      <c r="B15" s="276">
        <v>606.60915399999999</v>
      </c>
      <c r="C15" s="272">
        <v>73.881140000000002</v>
      </c>
      <c r="D15" s="287">
        <v>0.12179364507249095</v>
      </c>
      <c r="E15" s="276">
        <v>513.49626599999999</v>
      </c>
      <c r="F15" s="272">
        <v>79.306950000000001</v>
      </c>
      <c r="G15" s="287">
        <v>0.15444503738611412</v>
      </c>
      <c r="H15" s="276">
        <v>559.43076399999995</v>
      </c>
      <c r="I15" s="272">
        <v>84.154075000000006</v>
      </c>
      <c r="J15" s="287">
        <v>0.15042804295975401</v>
      </c>
      <c r="K15" s="216">
        <v>1679.5361839999998</v>
      </c>
      <c r="L15" s="216">
        <v>237.34216499999999</v>
      </c>
      <c r="M15" s="242">
        <v>0.1413141123490079</v>
      </c>
      <c r="N15" s="121"/>
      <c r="O15" s="121"/>
      <c r="Q15" s="118"/>
    </row>
    <row r="16" spans="1:17" ht="12" x14ac:dyDescent="0.2">
      <c r="A16" s="166" t="s">
        <v>34</v>
      </c>
      <c r="B16" s="276">
        <v>2.6741980000000001</v>
      </c>
      <c r="C16" s="272">
        <v>1.054948</v>
      </c>
      <c r="D16" s="287">
        <v>0.39449135778278199</v>
      </c>
      <c r="E16" s="276">
        <v>2.8312179999999998</v>
      </c>
      <c r="F16" s="272">
        <v>1.4787600000000001</v>
      </c>
      <c r="G16" s="287">
        <v>0.5223052410658594</v>
      </c>
      <c r="H16" s="276">
        <v>2.3364059999999998</v>
      </c>
      <c r="I16" s="272">
        <v>0.97553900000000016</v>
      </c>
      <c r="J16" s="287">
        <v>0.41753830455836882</v>
      </c>
      <c r="K16" s="216">
        <v>7.8418220000000005</v>
      </c>
      <c r="L16" s="216">
        <v>3.5092470000000002</v>
      </c>
      <c r="M16" s="242">
        <v>0.44750403668943262</v>
      </c>
      <c r="N16" s="121"/>
      <c r="O16" s="121"/>
      <c r="Q16" s="118"/>
    </row>
    <row r="17" spans="1:17" ht="12" x14ac:dyDescent="0.2">
      <c r="A17" s="166" t="s">
        <v>33</v>
      </c>
      <c r="B17" s="276">
        <v>410.99577600000003</v>
      </c>
      <c r="C17" s="272">
        <v>332.60132500000003</v>
      </c>
      <c r="D17" s="287">
        <v>0.80925728297509314</v>
      </c>
      <c r="E17" s="276">
        <v>367.08744499999995</v>
      </c>
      <c r="F17" s="272">
        <v>298.215891</v>
      </c>
      <c r="G17" s="287">
        <v>0.81238379318584442</v>
      </c>
      <c r="H17" s="276">
        <v>344.44484500000004</v>
      </c>
      <c r="I17" s="272">
        <v>255.47823799999998</v>
      </c>
      <c r="J17" s="287">
        <v>0.7417101510112597</v>
      </c>
      <c r="K17" s="216">
        <v>1122.5280660000001</v>
      </c>
      <c r="L17" s="216">
        <v>886.29545400000006</v>
      </c>
      <c r="M17" s="242">
        <v>0.78955304623982558</v>
      </c>
      <c r="N17" s="121"/>
      <c r="O17" s="121"/>
      <c r="Q17" s="118"/>
    </row>
    <row r="18" spans="1:17" ht="12" x14ac:dyDescent="0.2">
      <c r="A18" s="166" t="s">
        <v>32</v>
      </c>
      <c r="B18" s="276">
        <v>536.67131600000016</v>
      </c>
      <c r="C18" s="272">
        <v>374.590127</v>
      </c>
      <c r="D18" s="287">
        <v>0.69798797854886641</v>
      </c>
      <c r="E18" s="276">
        <v>482.44648700000016</v>
      </c>
      <c r="F18" s="272">
        <v>344.42739599999999</v>
      </c>
      <c r="G18" s="287">
        <v>0.71391834178699254</v>
      </c>
      <c r="H18" s="276">
        <v>500.01606099999998</v>
      </c>
      <c r="I18" s="272">
        <v>333.23476299999999</v>
      </c>
      <c r="J18" s="287">
        <v>0.66644811835354223</v>
      </c>
      <c r="K18" s="216">
        <v>1519.1338640000004</v>
      </c>
      <c r="L18" s="216">
        <v>1052.2522859999999</v>
      </c>
      <c r="M18" s="242">
        <v>0.69266594007017646</v>
      </c>
      <c r="N18" s="121"/>
      <c r="O18" s="121"/>
      <c r="Q18" s="118"/>
    </row>
    <row r="19" spans="1:17" ht="12" x14ac:dyDescent="0.2">
      <c r="A19" s="166" t="s">
        <v>3</v>
      </c>
      <c r="B19" s="276">
        <v>3.4300000000000003E-3</v>
      </c>
      <c r="C19" s="272">
        <v>0</v>
      </c>
      <c r="D19" s="287">
        <v>0</v>
      </c>
      <c r="E19" s="276">
        <v>5.2900000000000004E-3</v>
      </c>
      <c r="F19" s="272">
        <v>0</v>
      </c>
      <c r="G19" s="287">
        <v>0</v>
      </c>
      <c r="H19" s="276">
        <v>4.1680000000000002E-2</v>
      </c>
      <c r="I19" s="272">
        <v>0</v>
      </c>
      <c r="J19" s="287">
        <v>0</v>
      </c>
      <c r="K19" s="216">
        <v>5.04E-2</v>
      </c>
      <c r="L19" s="216">
        <v>0</v>
      </c>
      <c r="M19" s="242">
        <v>0</v>
      </c>
      <c r="N19" s="121"/>
      <c r="O19" s="121"/>
      <c r="Q19" s="118"/>
    </row>
    <row r="20" spans="1:17" ht="12" x14ac:dyDescent="0.2">
      <c r="A20" s="166" t="s">
        <v>31</v>
      </c>
      <c r="B20" s="276">
        <v>31.913594999999997</v>
      </c>
      <c r="C20" s="272">
        <v>2.5519780000000001</v>
      </c>
      <c r="D20" s="287">
        <v>7.9965231118587554E-2</v>
      </c>
      <c r="E20" s="276">
        <v>39.705476000000004</v>
      </c>
      <c r="F20" s="272">
        <v>3.651484</v>
      </c>
      <c r="G20" s="287">
        <v>9.1964241909604602E-2</v>
      </c>
      <c r="H20" s="276">
        <v>17.098784999999999</v>
      </c>
      <c r="I20" s="272">
        <v>2.385205</v>
      </c>
      <c r="J20" s="287">
        <v>0.13949558404295978</v>
      </c>
      <c r="K20" s="216">
        <v>88.717856000000012</v>
      </c>
      <c r="L20" s="216">
        <v>8.5886670000000009</v>
      </c>
      <c r="M20" s="242">
        <v>9.6808775451020818E-2</v>
      </c>
      <c r="N20" s="121"/>
      <c r="O20" s="121"/>
      <c r="Q20" s="118"/>
    </row>
    <row r="21" spans="1:17" ht="12" x14ac:dyDescent="0.2">
      <c r="A21" s="166" t="s">
        <v>30</v>
      </c>
      <c r="B21" s="276">
        <v>4269.6167879999985</v>
      </c>
      <c r="C21" s="272">
        <v>1793.2812700000011</v>
      </c>
      <c r="D21" s="287">
        <v>0.42000988825042107</v>
      </c>
      <c r="E21" s="276">
        <v>3714.9406209999988</v>
      </c>
      <c r="F21" s="272">
        <v>1493.8680750000021</v>
      </c>
      <c r="G21" s="287">
        <v>0.40212434797891283</v>
      </c>
      <c r="H21" s="276">
        <v>2800.5464670000024</v>
      </c>
      <c r="I21" s="272">
        <v>1137.3938169999992</v>
      </c>
      <c r="J21" s="287">
        <v>0.4061328138641444</v>
      </c>
      <c r="K21" s="216">
        <v>10785.103875999999</v>
      </c>
      <c r="L21" s="216">
        <v>4424.5431620000027</v>
      </c>
      <c r="M21" s="242">
        <v>0.41024576238397681</v>
      </c>
      <c r="N21" s="121"/>
      <c r="O21" s="121"/>
      <c r="Q21" s="118"/>
    </row>
    <row r="22" spans="1:17" s="77" customFormat="1" ht="10.199999999999999" x14ac:dyDescent="0.2">
      <c r="A22" s="190"/>
      <c r="B22" s="4"/>
      <c r="C22" s="4"/>
      <c r="D22" s="4"/>
      <c r="E22" s="4"/>
      <c r="F22" s="4"/>
      <c r="G22" s="4"/>
      <c r="H22" s="4"/>
      <c r="I22" s="4"/>
      <c r="M22" s="3"/>
    </row>
    <row r="23" spans="1:17" x14ac:dyDescent="0.2">
      <c r="A23" s="16"/>
      <c r="B23" s="8"/>
      <c r="C23" s="130"/>
      <c r="D23" s="130"/>
      <c r="E23" s="130"/>
      <c r="F23" s="130"/>
      <c r="G23" s="130"/>
      <c r="H23" s="130"/>
      <c r="I23" s="130"/>
      <c r="J23" s="131"/>
      <c r="K23" s="131"/>
      <c r="L23" s="131"/>
      <c r="M23" s="131"/>
      <c r="O23" s="131"/>
    </row>
    <row r="24" spans="1:17" x14ac:dyDescent="0.2">
      <c r="A24" s="16"/>
      <c r="B24" s="8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</row>
    <row r="25" spans="1:17" x14ac:dyDescent="0.2">
      <c r="A25" s="16"/>
      <c r="B25" s="25" t="str">
        <f>+B3</f>
        <v>Leden</v>
      </c>
      <c r="C25" s="93"/>
      <c r="D25" s="25" t="str">
        <f>+E3</f>
        <v>Únor</v>
      </c>
      <c r="E25" s="93"/>
      <c r="F25" s="25" t="str">
        <f>+H3</f>
        <v>Březen</v>
      </c>
      <c r="G25" s="93"/>
      <c r="J25" s="78"/>
      <c r="K25" s="131"/>
      <c r="L25" s="131"/>
      <c r="M25" s="131"/>
    </row>
    <row r="26" spans="1:17" x14ac:dyDescent="0.2">
      <c r="A26" s="16"/>
      <c r="B26" s="25" t="str">
        <f>+B4</f>
        <v>Qnetto</v>
      </c>
      <c r="C26" s="93" t="str">
        <f>+C4</f>
        <v>QKVET</v>
      </c>
      <c r="D26" s="25" t="str">
        <f>+E4</f>
        <v>Qnetto</v>
      </c>
      <c r="E26" s="93" t="str">
        <f>+F4</f>
        <v>QKVET</v>
      </c>
      <c r="F26" s="25" t="str">
        <f>+H4</f>
        <v>Qnetto</v>
      </c>
      <c r="G26" s="93" t="str">
        <f>+I4</f>
        <v>QKVET</v>
      </c>
      <c r="J26" s="78"/>
      <c r="K26" s="131"/>
      <c r="L26" s="131"/>
      <c r="M26" s="131"/>
    </row>
    <row r="27" spans="1:17" x14ac:dyDescent="0.2">
      <c r="A27" s="16"/>
      <c r="B27" s="8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</row>
    <row r="28" spans="1:17" x14ac:dyDescent="0.2">
      <c r="A28" s="16"/>
      <c r="B28" s="8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</row>
    <row r="29" spans="1:17" x14ac:dyDescent="0.2">
      <c r="A29" s="16"/>
      <c r="B29" s="8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</row>
    <row r="30" spans="1:17" x14ac:dyDescent="0.2">
      <c r="A30" s="16"/>
      <c r="B30" s="8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</row>
    <row r="31" spans="1:17" x14ac:dyDescent="0.2">
      <c r="A31" s="16"/>
      <c r="B31" s="8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</row>
    <row r="32" spans="1:17" x14ac:dyDescent="0.2">
      <c r="A32" s="16"/>
      <c r="B32" s="8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</row>
    <row r="33" spans="1:13" x14ac:dyDescent="0.2">
      <c r="A33" s="16"/>
      <c r="B33" s="8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</row>
    <row r="34" spans="1:13" x14ac:dyDescent="0.2">
      <c r="A34" s="16"/>
      <c r="B34" s="8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</row>
    <row r="35" spans="1:13" x14ac:dyDescent="0.2">
      <c r="A35" s="16"/>
      <c r="B35" s="8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</row>
    <row r="36" spans="1:13" x14ac:dyDescent="0.2">
      <c r="A36" s="16"/>
      <c r="B36" s="8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</row>
    <row r="37" spans="1:13" x14ac:dyDescent="0.2">
      <c r="A37" s="16"/>
      <c r="B37" s="8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</row>
    <row r="38" spans="1:13" x14ac:dyDescent="0.2">
      <c r="A38" s="16"/>
      <c r="B38" s="8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</row>
    <row r="39" spans="1:13" x14ac:dyDescent="0.2">
      <c r="A39" s="131"/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</row>
    <row r="40" spans="1:13" x14ac:dyDescent="0.2">
      <c r="A40" s="131"/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</row>
    <row r="41" spans="1:13" x14ac:dyDescent="0.2">
      <c r="A41" s="131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</row>
    <row r="42" spans="1:13" x14ac:dyDescent="0.2">
      <c r="A42" s="131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</row>
    <row r="43" spans="1:13" x14ac:dyDescent="0.2">
      <c r="A43" s="131"/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</row>
    <row r="44" spans="1:13" x14ac:dyDescent="0.2">
      <c r="A44" s="131"/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</row>
    <row r="45" spans="1:13" x14ac:dyDescent="0.2">
      <c r="A45" s="131"/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</row>
  </sheetData>
  <mergeCells count="5">
    <mergeCell ref="K3:M3"/>
    <mergeCell ref="A3:A4"/>
    <mergeCell ref="B3:D3"/>
    <mergeCell ref="E3:G3"/>
    <mergeCell ref="H3:J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45"/>
  <dimension ref="A1:S38"/>
  <sheetViews>
    <sheetView showGridLines="0" zoomScaleNormal="100" zoomScaleSheetLayoutView="100" workbookViewId="0">
      <selection activeCell="B13" sqref="B13"/>
    </sheetView>
  </sheetViews>
  <sheetFormatPr defaultColWidth="9.109375" defaultRowHeight="11.4" x14ac:dyDescent="0.2"/>
  <cols>
    <col min="1" max="1" width="29.6640625" style="66" customWidth="1"/>
    <col min="2" max="6" width="10.6640625" style="66" customWidth="1"/>
    <col min="7" max="7" width="11.44140625" style="66" bestFit="1" customWidth="1"/>
    <col min="8" max="10" width="9.109375" style="66"/>
    <col min="11" max="11" width="9.109375" style="66" customWidth="1"/>
    <col min="12" max="12" width="12.6640625" style="66" customWidth="1"/>
    <col min="13" max="16384" width="9.109375" style="66"/>
  </cols>
  <sheetData>
    <row r="1" spans="1:14" s="131" customFormat="1" ht="21" x14ac:dyDescent="0.4">
      <c r="A1" s="174" t="s">
        <v>276</v>
      </c>
      <c r="L1" s="239" t="str">
        <f>'3'!N1</f>
        <v>IV. čtvrtletí 2023</v>
      </c>
    </row>
    <row r="2" spans="1:14" s="76" customFormat="1" ht="17.399999999999999" x14ac:dyDescent="0.3">
      <c r="A2" s="234" t="s">
        <v>277</v>
      </c>
      <c r="B2" s="147"/>
      <c r="C2" s="147"/>
      <c r="D2" s="147"/>
      <c r="E2" s="147"/>
    </row>
    <row r="3" spans="1:14" ht="6" customHeight="1" x14ac:dyDescent="0.2">
      <c r="A3" s="7"/>
      <c r="B3" s="7"/>
      <c r="C3" s="7"/>
      <c r="D3" s="7"/>
      <c r="E3" s="7"/>
    </row>
    <row r="4" spans="1:14" s="74" customFormat="1" ht="12" customHeight="1" x14ac:dyDescent="0.2">
      <c r="A4" s="243"/>
      <c r="B4" s="219" t="s">
        <v>42</v>
      </c>
      <c r="C4" s="219" t="s">
        <v>43</v>
      </c>
      <c r="D4" s="219" t="s">
        <v>44</v>
      </c>
      <c r="E4" s="219" t="s">
        <v>45</v>
      </c>
      <c r="F4" s="219" t="s">
        <v>7</v>
      </c>
    </row>
    <row r="5" spans="1:14" s="74" customFormat="1" x14ac:dyDescent="0.2">
      <c r="A5" s="243" t="s">
        <v>172</v>
      </c>
      <c r="B5" s="244">
        <v>59492.390077321405</v>
      </c>
      <c r="C5" s="244">
        <v>33647.194626035664</v>
      </c>
      <c r="D5" s="244">
        <v>26175.937773657737</v>
      </c>
      <c r="E5" s="244">
        <v>50852.251834295188</v>
      </c>
      <c r="F5" s="196">
        <f t="shared" ref="F5:F13" si="0">SUM(B5:E5)</f>
        <v>170167.77431131</v>
      </c>
      <c r="H5" s="145">
        <v>2017</v>
      </c>
    </row>
    <row r="6" spans="1:14" s="74" customFormat="1" x14ac:dyDescent="0.2">
      <c r="A6" s="243" t="s">
        <v>173</v>
      </c>
      <c r="B6" s="244">
        <v>59760.704269635316</v>
      </c>
      <c r="C6" s="244">
        <v>28688.566620999998</v>
      </c>
      <c r="D6" s="244">
        <v>24452.443356056858</v>
      </c>
      <c r="E6" s="244">
        <v>50022.54916319999</v>
      </c>
      <c r="F6" s="196">
        <f t="shared" si="0"/>
        <v>162924.26340989216</v>
      </c>
      <c r="H6" s="145">
        <f>+H5+1</f>
        <v>2018</v>
      </c>
    </row>
    <row r="7" spans="1:14" s="74" customFormat="1" x14ac:dyDescent="0.2">
      <c r="A7" s="243" t="s">
        <v>182</v>
      </c>
      <c r="B7" s="244">
        <v>55809.228224338687</v>
      </c>
      <c r="C7" s="244">
        <v>32753.71361992339</v>
      </c>
      <c r="D7" s="244">
        <v>24978.363623037163</v>
      </c>
      <c r="E7" s="244">
        <v>48372.261379309275</v>
      </c>
      <c r="F7" s="196">
        <f t="shared" si="0"/>
        <v>161913.56684660853</v>
      </c>
      <c r="H7" s="145">
        <f>+H6+1</f>
        <v>2019</v>
      </c>
    </row>
    <row r="8" spans="1:14" s="74" customFormat="1" x14ac:dyDescent="0.2">
      <c r="A8" s="243" t="s">
        <v>187</v>
      </c>
      <c r="B8" s="244">
        <v>53528.76771021785</v>
      </c>
      <c r="C8" s="244">
        <v>31489.553688778622</v>
      </c>
      <c r="D8" s="244">
        <v>24527.664056400004</v>
      </c>
      <c r="E8" s="244">
        <v>47371.722850400001</v>
      </c>
      <c r="F8" s="196">
        <f t="shared" si="0"/>
        <v>156917.70830579646</v>
      </c>
      <c r="H8" s="145"/>
    </row>
    <row r="9" spans="1:14" s="74" customFormat="1" x14ac:dyDescent="0.2">
      <c r="A9" s="243" t="s">
        <v>196</v>
      </c>
      <c r="B9" s="244">
        <v>55541.375279728229</v>
      </c>
      <c r="C9" s="244">
        <v>33762.132468309996</v>
      </c>
      <c r="D9" s="244">
        <v>24376.239993047431</v>
      </c>
      <c r="E9" s="244">
        <v>48025.460575200006</v>
      </c>
      <c r="F9" s="196">
        <f t="shared" si="0"/>
        <v>161705.20831628566</v>
      </c>
      <c r="H9" s="145"/>
    </row>
    <row r="10" spans="1:14" s="74" customFormat="1" x14ac:dyDescent="0.2">
      <c r="A10" s="243" t="s">
        <v>284</v>
      </c>
      <c r="B10" s="244">
        <v>51649.8799137733</v>
      </c>
      <c r="C10" s="244">
        <v>30879.657070071997</v>
      </c>
      <c r="D10" s="244">
        <v>24270.988412999999</v>
      </c>
      <c r="E10" s="244">
        <v>44292.940444376</v>
      </c>
      <c r="F10" s="196">
        <f t="shared" si="0"/>
        <v>151093.46584122127</v>
      </c>
      <c r="H10" s="145"/>
    </row>
    <row r="11" spans="1:14" s="74" customFormat="1" x14ac:dyDescent="0.2">
      <c r="A11" s="243" t="s">
        <v>309</v>
      </c>
      <c r="B11" s="244">
        <v>48006.112881209148</v>
      </c>
      <c r="C11" s="244">
        <v>29478.211146895621</v>
      </c>
      <c r="D11" s="244">
        <v>21441.523402999996</v>
      </c>
      <c r="E11" s="244">
        <v>42149.674503999995</v>
      </c>
      <c r="F11" s="196">
        <f t="shared" si="0"/>
        <v>141075.52193510477</v>
      </c>
      <c r="H11" s="145"/>
    </row>
    <row r="12" spans="1:14" s="74" customFormat="1" x14ac:dyDescent="0.2">
      <c r="A12" s="243" t="s">
        <v>321</v>
      </c>
      <c r="B12" s="244">
        <v>44946.430122999998</v>
      </c>
      <c r="C12" s="244">
        <v>25432.945527</v>
      </c>
      <c r="D12" s="244">
        <v>20203.737184000001</v>
      </c>
      <c r="E12" s="244">
        <v>42253.749194000004</v>
      </c>
      <c r="F12" s="196">
        <f t="shared" si="0"/>
        <v>132836.862028</v>
      </c>
      <c r="H12" s="145"/>
      <c r="N12" s="349"/>
    </row>
    <row r="13" spans="1:14" s="74" customFormat="1" x14ac:dyDescent="0.2">
      <c r="A13" s="243" t="s">
        <v>335</v>
      </c>
      <c r="B13" s="244">
        <f>+'3'!B5</f>
        <v>47429.404869999998</v>
      </c>
      <c r="C13" s="244"/>
      <c r="D13" s="244"/>
      <c r="E13" s="244"/>
      <c r="F13" s="362">
        <f t="shared" si="0"/>
        <v>47429.404869999998</v>
      </c>
      <c r="H13" s="145"/>
      <c r="N13" s="349"/>
    </row>
    <row r="14" spans="1:14" s="74" customFormat="1" x14ac:dyDescent="0.2">
      <c r="A14" s="243" t="s">
        <v>171</v>
      </c>
      <c r="B14" s="196">
        <f>+B13-B12</f>
        <v>2482.9747470000002</v>
      </c>
      <c r="C14" s="196"/>
      <c r="D14" s="196"/>
      <c r="E14" s="196"/>
      <c r="F14" s="362">
        <f>+F13-F12</f>
        <v>-85407.457158000005</v>
      </c>
    </row>
    <row r="15" spans="1:14" s="74" customFormat="1" ht="12" x14ac:dyDescent="0.2">
      <c r="A15" s="245" t="s">
        <v>171</v>
      </c>
      <c r="B15" s="201">
        <f>+(B13-B12)/B12</f>
        <v>5.524298014781405E-2</v>
      </c>
      <c r="C15" s="201"/>
      <c r="D15" s="201"/>
      <c r="E15" s="201"/>
      <c r="F15" s="364">
        <f>+(F13-F12)/F12</f>
        <v>-0.6429499752862079</v>
      </c>
    </row>
    <row r="16" spans="1:14" s="74" customFormat="1" x14ac:dyDescent="0.2">
      <c r="A16" s="243" t="s">
        <v>175</v>
      </c>
      <c r="B16" s="244">
        <v>37510.164867892709</v>
      </c>
      <c r="C16" s="244">
        <v>16101.258851967654</v>
      </c>
      <c r="D16" s="244">
        <v>10892.098498398203</v>
      </c>
      <c r="E16" s="244">
        <v>29809.263052627972</v>
      </c>
      <c r="F16" s="196">
        <f t="shared" ref="F16:F23" si="1">SUM(B16:E16)</f>
        <v>94312.785270886539</v>
      </c>
    </row>
    <row r="17" spans="1:11" s="74" customFormat="1" x14ac:dyDescent="0.2">
      <c r="A17" s="243" t="s">
        <v>176</v>
      </c>
      <c r="B17" s="244">
        <v>38059.708081806333</v>
      </c>
      <c r="C17" s="244">
        <v>12376.442392000001</v>
      </c>
      <c r="D17" s="244">
        <v>9704.6084629196266</v>
      </c>
      <c r="E17" s="244">
        <v>28893.454441721136</v>
      </c>
      <c r="F17" s="196">
        <f t="shared" si="1"/>
        <v>89034.213378447108</v>
      </c>
    </row>
    <row r="18" spans="1:11" s="74" customFormat="1" x14ac:dyDescent="0.2">
      <c r="A18" s="243" t="s">
        <v>183</v>
      </c>
      <c r="B18" s="244">
        <v>34400.185867995431</v>
      </c>
      <c r="C18" s="244">
        <v>15804.078629958018</v>
      </c>
      <c r="D18" s="244">
        <v>10045.79911108522</v>
      </c>
      <c r="E18" s="244">
        <v>27517.002409825865</v>
      </c>
      <c r="F18" s="196">
        <f t="shared" si="1"/>
        <v>87767.066018864542</v>
      </c>
    </row>
    <row r="19" spans="1:11" s="74" customFormat="1" x14ac:dyDescent="0.2">
      <c r="A19" s="243" t="s">
        <v>188</v>
      </c>
      <c r="B19" s="244">
        <v>32870.945788518613</v>
      </c>
      <c r="C19" s="244">
        <v>14818.914658930849</v>
      </c>
      <c r="D19" s="244">
        <v>9700.1600115525835</v>
      </c>
      <c r="E19" s="244">
        <v>28538.475790229295</v>
      </c>
      <c r="F19" s="196">
        <f t="shared" si="1"/>
        <v>85928.496249231335</v>
      </c>
    </row>
    <row r="20" spans="1:11" s="74" customFormat="1" x14ac:dyDescent="0.2">
      <c r="A20" s="243" t="s">
        <v>197</v>
      </c>
      <c r="B20" s="244">
        <v>35884.338605227051</v>
      </c>
      <c r="C20" s="244">
        <v>17769.04911468277</v>
      </c>
      <c r="D20" s="244">
        <v>9774.41938479083</v>
      </c>
      <c r="E20" s="244">
        <v>29062.793518273029</v>
      </c>
      <c r="F20" s="196">
        <f t="shared" si="1"/>
        <v>92490.600622973681</v>
      </c>
    </row>
    <row r="21" spans="1:11" s="74" customFormat="1" x14ac:dyDescent="0.2">
      <c r="A21" s="243" t="s">
        <v>285</v>
      </c>
      <c r="B21" s="244">
        <v>31881.908243022164</v>
      </c>
      <c r="C21" s="244">
        <v>14755.739691572808</v>
      </c>
      <c r="D21" s="244">
        <v>9897.3190016545013</v>
      </c>
      <c r="E21" s="244">
        <v>25535.021715121322</v>
      </c>
      <c r="F21" s="196">
        <f t="shared" si="1"/>
        <v>82069.988651370804</v>
      </c>
    </row>
    <row r="22" spans="1:11" s="74" customFormat="1" x14ac:dyDescent="0.2">
      <c r="A22" s="243" t="s">
        <v>310</v>
      </c>
      <c r="B22" s="244">
        <v>29537.161911276286</v>
      </c>
      <c r="C22" s="244">
        <v>14379.329966146561</v>
      </c>
      <c r="D22" s="244">
        <v>8040.447451</v>
      </c>
      <c r="E22" s="244">
        <v>23982.614303095688</v>
      </c>
      <c r="F22" s="196">
        <f t="shared" si="1"/>
        <v>75939.553631518531</v>
      </c>
    </row>
    <row r="23" spans="1:11" s="74" customFormat="1" x14ac:dyDescent="0.2">
      <c r="A23" s="243" t="s">
        <v>322</v>
      </c>
      <c r="B23" s="244">
        <v>27473.734489999995</v>
      </c>
      <c r="C23" s="244">
        <v>11714.858453000001</v>
      </c>
      <c r="D23" s="244">
        <v>8173.2212310000014</v>
      </c>
      <c r="E23" s="244">
        <v>25640.774159000001</v>
      </c>
      <c r="F23" s="196">
        <f t="shared" si="1"/>
        <v>73002.588332999992</v>
      </c>
    </row>
    <row r="24" spans="1:11" s="74" customFormat="1" x14ac:dyDescent="0.2">
      <c r="A24" s="243" t="s">
        <v>336</v>
      </c>
      <c r="B24" s="244">
        <f>+'3'!B13</f>
        <v>29788.359846999992</v>
      </c>
      <c r="C24" s="244"/>
      <c r="D24" s="244"/>
      <c r="E24" s="244"/>
      <c r="F24" s="362">
        <f>SUM(B24:E24)</f>
        <v>29788.359846999992</v>
      </c>
    </row>
    <row r="25" spans="1:11" s="74" customFormat="1" x14ac:dyDescent="0.2">
      <c r="A25" s="243" t="s">
        <v>174</v>
      </c>
      <c r="B25" s="196">
        <f>+B24-B23</f>
        <v>2314.6253569999972</v>
      </c>
      <c r="C25" s="196"/>
      <c r="D25" s="196"/>
      <c r="E25" s="196"/>
      <c r="F25" s="362">
        <f>+F24-F23</f>
        <v>-43214.228486</v>
      </c>
    </row>
    <row r="26" spans="1:11" s="74" customFormat="1" ht="12" x14ac:dyDescent="0.2">
      <c r="A26" s="245" t="s">
        <v>174</v>
      </c>
      <c r="B26" s="201">
        <f>+(B24-B23)/B23</f>
        <v>8.4248661493124793E-2</v>
      </c>
      <c r="C26" s="201"/>
      <c r="D26" s="201"/>
      <c r="E26" s="201"/>
      <c r="F26" s="364">
        <f>+(F24-F23)/F23</f>
        <v>-0.59195474397262571</v>
      </c>
      <c r="K26" s="74" t="s">
        <v>203</v>
      </c>
    </row>
    <row r="27" spans="1:11" s="77" customFormat="1" ht="10.199999999999999" x14ac:dyDescent="0.2">
      <c r="F27" s="99"/>
    </row>
    <row r="28" spans="1:11" x14ac:dyDescent="0.2">
      <c r="B28" s="144"/>
      <c r="C28" s="144"/>
      <c r="D28" s="144"/>
      <c r="E28" s="144"/>
      <c r="F28" s="144"/>
      <c r="H28" s="66" t="s">
        <v>203</v>
      </c>
    </row>
    <row r="36" spans="16:19" x14ac:dyDescent="0.2">
      <c r="P36" s="79"/>
      <c r="Q36" s="79"/>
      <c r="R36" s="79"/>
      <c r="S36" s="79"/>
    </row>
    <row r="37" spans="16:19" x14ac:dyDescent="0.2">
      <c r="Q37" s="128"/>
      <c r="R37" s="128"/>
      <c r="S37" s="128"/>
    </row>
    <row r="38" spans="16:19" x14ac:dyDescent="0.2">
      <c r="Q38" s="128"/>
      <c r="R38" s="128"/>
      <c r="S38" s="128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List46"/>
  <dimension ref="A1:N51"/>
  <sheetViews>
    <sheetView showGridLines="0" zoomScaleNormal="100" zoomScaleSheetLayoutView="100" workbookViewId="0">
      <selection activeCell="M46" sqref="M46"/>
    </sheetView>
  </sheetViews>
  <sheetFormatPr defaultColWidth="9.109375" defaultRowHeight="13.2" x14ac:dyDescent="0.25"/>
  <cols>
    <col min="1" max="1" width="29.6640625" style="134" customWidth="1"/>
    <col min="2" max="13" width="8.6640625" style="134" customWidth="1"/>
    <col min="14" max="14" width="8.88671875" style="134" customWidth="1"/>
    <col min="15" max="16384" width="9.109375" style="134"/>
  </cols>
  <sheetData>
    <row r="1" spans="1:14" ht="17.399999999999999" x14ac:dyDescent="0.3">
      <c r="A1" s="234" t="s">
        <v>278</v>
      </c>
      <c r="N1" s="239" t="str">
        <f>'3'!N1</f>
        <v>IV. čtvrtletí 2023</v>
      </c>
    </row>
    <row r="2" spans="1:14" s="74" customFormat="1" ht="6" customHeight="1" x14ac:dyDescent="0.2"/>
    <row r="3" spans="1:14" s="74" customFormat="1" ht="12" x14ac:dyDescent="0.2">
      <c r="A3" s="243"/>
      <c r="B3" s="219" t="s">
        <v>8</v>
      </c>
      <c r="C3" s="219" t="s">
        <v>9</v>
      </c>
      <c r="D3" s="219" t="s">
        <v>10</v>
      </c>
      <c r="E3" s="219" t="s">
        <v>11</v>
      </c>
      <c r="F3" s="219" t="s">
        <v>12</v>
      </c>
      <c r="G3" s="219" t="s">
        <v>13</v>
      </c>
      <c r="H3" s="219" t="s">
        <v>14</v>
      </c>
      <c r="I3" s="219" t="s">
        <v>15</v>
      </c>
      <c r="J3" s="219" t="s">
        <v>16</v>
      </c>
      <c r="K3" s="219" t="s">
        <v>17</v>
      </c>
      <c r="L3" s="219" t="s">
        <v>18</v>
      </c>
      <c r="M3" s="219" t="s">
        <v>19</v>
      </c>
      <c r="N3" s="219" t="s">
        <v>7</v>
      </c>
    </row>
    <row r="4" spans="1:14" s="74" customFormat="1" ht="11.4" x14ac:dyDescent="0.2">
      <c r="A4" s="243" t="s">
        <v>172</v>
      </c>
      <c r="B4" s="244">
        <v>24789.614332580783</v>
      </c>
      <c r="C4" s="244">
        <v>18587.654647233896</v>
      </c>
      <c r="D4" s="244">
        <v>16115.121097506728</v>
      </c>
      <c r="E4" s="244">
        <v>14166.977929142482</v>
      </c>
      <c r="F4" s="196">
        <v>11027.89462236002</v>
      </c>
      <c r="G4" s="196">
        <v>8452.32207453316</v>
      </c>
      <c r="H4" s="196">
        <v>7792.7375030096828</v>
      </c>
      <c r="I4" s="196">
        <v>8048.3981191524254</v>
      </c>
      <c r="J4" s="196">
        <v>10334.802151495629</v>
      </c>
      <c r="K4" s="196">
        <v>13440.563805668024</v>
      </c>
      <c r="L4" s="196">
        <v>17328.765497294422</v>
      </c>
      <c r="M4" s="196">
        <v>20082.922531332741</v>
      </c>
      <c r="N4" s="196">
        <f t="shared" ref="N4:N11" si="0">SUM(B4:M4)</f>
        <v>170167.77431131</v>
      </c>
    </row>
    <row r="5" spans="1:14" s="74" customFormat="1" ht="11.4" x14ac:dyDescent="0.2">
      <c r="A5" s="243" t="s">
        <v>173</v>
      </c>
      <c r="B5" s="244">
        <v>20205.211442418848</v>
      </c>
      <c r="C5" s="244">
        <v>19893.166386910842</v>
      </c>
      <c r="D5" s="244">
        <v>19662.32644030562</v>
      </c>
      <c r="E5" s="244">
        <v>11150.511060999999</v>
      </c>
      <c r="F5" s="244">
        <v>9168.1220959999991</v>
      </c>
      <c r="G5" s="244">
        <v>8369.9334639999997</v>
      </c>
      <c r="H5" s="244">
        <v>7962.9605086828506</v>
      </c>
      <c r="I5" s="244">
        <v>7784.6699982328555</v>
      </c>
      <c r="J5" s="244">
        <v>8704.8128491411517</v>
      </c>
      <c r="K5" s="244">
        <v>13135.075855999996</v>
      </c>
      <c r="L5" s="244">
        <v>16756.354485800002</v>
      </c>
      <c r="M5" s="244">
        <v>20131.118821399996</v>
      </c>
      <c r="N5" s="196">
        <f t="shared" si="0"/>
        <v>162924.26340989216</v>
      </c>
    </row>
    <row r="6" spans="1:14" s="74" customFormat="1" ht="11.4" x14ac:dyDescent="0.2">
      <c r="A6" s="243" t="s">
        <v>182</v>
      </c>
      <c r="B6" s="244">
        <v>22056.231138374733</v>
      </c>
      <c r="C6" s="244">
        <v>17612.441168614299</v>
      </c>
      <c r="D6" s="244">
        <v>16140.555917349662</v>
      </c>
      <c r="E6" s="244">
        <v>12700.30037967566</v>
      </c>
      <c r="F6" s="244">
        <v>11948.674272138687</v>
      </c>
      <c r="G6" s="244">
        <v>8104.7389681090417</v>
      </c>
      <c r="H6" s="244">
        <v>7552.761860120464</v>
      </c>
      <c r="I6" s="244">
        <v>7913.1296058622011</v>
      </c>
      <c r="J6" s="244">
        <v>9512.4721570544971</v>
      </c>
      <c r="K6" s="244">
        <v>13236.202923498169</v>
      </c>
      <c r="L6" s="244">
        <v>16157.598374748406</v>
      </c>
      <c r="M6" s="244">
        <v>18978.460081062705</v>
      </c>
      <c r="N6" s="196">
        <f t="shared" si="0"/>
        <v>161913.5668466085</v>
      </c>
    </row>
    <row r="7" spans="1:14" s="74" customFormat="1" ht="11.4" x14ac:dyDescent="0.2">
      <c r="A7" s="243" t="s">
        <v>187</v>
      </c>
      <c r="B7" s="244">
        <v>20414.695697199997</v>
      </c>
      <c r="C7" s="244">
        <v>16681.781302230935</v>
      </c>
      <c r="D7" s="244">
        <v>16432.290710786918</v>
      </c>
      <c r="E7" s="244">
        <v>12068.091523978623</v>
      </c>
      <c r="F7" s="244">
        <v>10838.722607399999</v>
      </c>
      <c r="G7" s="244">
        <v>8582.739557400002</v>
      </c>
      <c r="H7" s="244">
        <v>8024.1053863999996</v>
      </c>
      <c r="I7" s="244">
        <v>7694.3480824000017</v>
      </c>
      <c r="J7" s="244">
        <v>8809.2105876000023</v>
      </c>
      <c r="K7" s="244">
        <v>13094.066603000003</v>
      </c>
      <c r="L7" s="244">
        <v>16139.0916548</v>
      </c>
      <c r="M7" s="244">
        <v>18138.5645926</v>
      </c>
      <c r="N7" s="196">
        <f t="shared" si="0"/>
        <v>156917.70830579643</v>
      </c>
    </row>
    <row r="8" spans="1:14" s="74" customFormat="1" ht="11.4" x14ac:dyDescent="0.2">
      <c r="A8" s="243" t="s">
        <v>196</v>
      </c>
      <c r="B8" s="244">
        <v>20176.025784691454</v>
      </c>
      <c r="C8" s="244">
        <v>18164.750606779115</v>
      </c>
      <c r="D8" s="244">
        <v>17200.598888257657</v>
      </c>
      <c r="E8" s="244">
        <v>14288.328006858932</v>
      </c>
      <c r="F8" s="244">
        <v>11521.628364990023</v>
      </c>
      <c r="G8" s="244">
        <v>7952.1760964610366</v>
      </c>
      <c r="H8" s="244">
        <v>7518.2408620681244</v>
      </c>
      <c r="I8" s="244">
        <v>7904.9501709583219</v>
      </c>
      <c r="J8" s="244">
        <v>8953.0489600209839</v>
      </c>
      <c r="K8" s="244">
        <v>12887.296510599999</v>
      </c>
      <c r="L8" s="244">
        <v>16133.109281400002</v>
      </c>
      <c r="M8" s="244">
        <v>19005.054783200001</v>
      </c>
      <c r="N8" s="196">
        <f t="shared" si="0"/>
        <v>161705.20831628566</v>
      </c>
    </row>
    <row r="9" spans="1:14" s="74" customFormat="1" ht="11.4" x14ac:dyDescent="0.2">
      <c r="A9" s="243" t="s">
        <v>284</v>
      </c>
      <c r="B9" s="244">
        <v>19443.893473</v>
      </c>
      <c r="C9" s="244">
        <v>15892.034386651603</v>
      </c>
      <c r="D9" s="244">
        <v>16313.952054121697</v>
      </c>
      <c r="E9" s="244">
        <v>13523.164816279999</v>
      </c>
      <c r="F9" s="244">
        <v>9408.3478437360027</v>
      </c>
      <c r="G9" s="244">
        <v>7948.1444100559984</v>
      </c>
      <c r="H9" s="244">
        <v>7511.9053000000004</v>
      </c>
      <c r="I9" s="244">
        <v>7457.2335599999997</v>
      </c>
      <c r="J9" s="244">
        <v>9301.849553</v>
      </c>
      <c r="K9" s="244">
        <v>11147.413182376002</v>
      </c>
      <c r="L9" s="244">
        <v>14951.953478183999</v>
      </c>
      <c r="M9" s="244">
        <v>18193.573783816002</v>
      </c>
      <c r="N9" s="196">
        <f t="shared" si="0"/>
        <v>151093.4658412213</v>
      </c>
    </row>
    <row r="10" spans="1:14" s="74" customFormat="1" ht="11.4" x14ac:dyDescent="0.2">
      <c r="A10" s="243" t="s">
        <v>309</v>
      </c>
      <c r="B10" s="244">
        <v>17271.858659492998</v>
      </c>
      <c r="C10" s="244">
        <v>15740.750315129892</v>
      </c>
      <c r="D10" s="244">
        <v>14993.503906586255</v>
      </c>
      <c r="E10" s="244">
        <v>12962.13654067085</v>
      </c>
      <c r="F10" s="244">
        <v>9400.4603124830082</v>
      </c>
      <c r="G10" s="244">
        <v>7115.6142937417617</v>
      </c>
      <c r="H10" s="244">
        <v>7061.9835559999992</v>
      </c>
      <c r="I10" s="244">
        <v>7070.0370759999987</v>
      </c>
      <c r="J10" s="244">
        <v>7309.5027709999986</v>
      </c>
      <c r="K10" s="244">
        <v>10641.895201999998</v>
      </c>
      <c r="L10" s="244">
        <v>14270.517816999996</v>
      </c>
      <c r="M10" s="244">
        <v>17237.261485000003</v>
      </c>
      <c r="N10" s="196">
        <f t="shared" si="0"/>
        <v>141075.52193510477</v>
      </c>
    </row>
    <row r="11" spans="1:14" s="74" customFormat="1" ht="11.4" x14ac:dyDescent="0.2">
      <c r="A11" s="243" t="s">
        <v>321</v>
      </c>
      <c r="B11" s="244">
        <v>18457.258576</v>
      </c>
      <c r="C11" s="244">
        <v>13612.464886</v>
      </c>
      <c r="D11" s="244">
        <v>12876.706660999998</v>
      </c>
      <c r="E11" s="244">
        <v>10308.782688999998</v>
      </c>
      <c r="F11" s="244">
        <v>8104.0154730000013</v>
      </c>
      <c r="G11" s="244">
        <v>7020.1473650000016</v>
      </c>
      <c r="H11" s="244">
        <v>6486.0417599999992</v>
      </c>
      <c r="I11" s="244">
        <v>6271.9956180000017</v>
      </c>
      <c r="J11" s="244">
        <v>7445.6998060000005</v>
      </c>
      <c r="K11" s="244">
        <v>10568.480660000001</v>
      </c>
      <c r="L11" s="244">
        <v>14913.232501999999</v>
      </c>
      <c r="M11" s="244">
        <v>16772.036032</v>
      </c>
      <c r="N11" s="196">
        <f t="shared" si="0"/>
        <v>132836.862028</v>
      </c>
    </row>
    <row r="12" spans="1:14" s="74" customFormat="1" ht="11.4" x14ac:dyDescent="0.2">
      <c r="A12" s="243" t="s">
        <v>335</v>
      </c>
      <c r="B12" s="244">
        <f>+'3'!B6</f>
        <v>17664.419226999999</v>
      </c>
      <c r="C12" s="244">
        <f>+'3'!C6</f>
        <v>15961.798497999996</v>
      </c>
      <c r="D12" s="244">
        <f>+'3'!D6</f>
        <v>13803.187145000004</v>
      </c>
      <c r="E12" s="244"/>
      <c r="F12" s="244"/>
      <c r="G12" s="244"/>
      <c r="H12" s="244"/>
      <c r="I12" s="244"/>
      <c r="J12" s="244"/>
      <c r="K12" s="244"/>
      <c r="L12" s="244"/>
      <c r="M12" s="244"/>
      <c r="N12" s="196"/>
    </row>
    <row r="13" spans="1:14" s="74" customFormat="1" ht="11.4" x14ac:dyDescent="0.2">
      <c r="A13" s="243" t="s">
        <v>171</v>
      </c>
      <c r="B13" s="196">
        <f>+B12-B11</f>
        <v>-792.83934900000168</v>
      </c>
      <c r="C13" s="196">
        <f t="shared" ref="C13:D13" si="1">+C12-C11</f>
        <v>2349.3336119999967</v>
      </c>
      <c r="D13" s="196">
        <f t="shared" si="1"/>
        <v>926.48048400000516</v>
      </c>
      <c r="E13" s="196"/>
      <c r="F13" s="196"/>
      <c r="G13" s="196"/>
      <c r="H13" s="196"/>
      <c r="I13" s="196"/>
      <c r="J13" s="196"/>
      <c r="K13" s="196"/>
      <c r="L13" s="196"/>
      <c r="M13" s="196"/>
      <c r="N13" s="196"/>
    </row>
    <row r="14" spans="1:14" s="74" customFormat="1" ht="12" x14ac:dyDescent="0.2">
      <c r="A14" s="245" t="s">
        <v>171</v>
      </c>
      <c r="B14" s="201">
        <f>+(B12-B11)/B11</f>
        <v>-4.2955422970068359E-2</v>
      </c>
      <c r="C14" s="201">
        <f t="shared" ref="C14:D14" si="2">+(C12-C11)/C11</f>
        <v>0.17258693643472417</v>
      </c>
      <c r="D14" s="201">
        <f t="shared" si="2"/>
        <v>7.1950111809726908E-2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</row>
    <row r="15" spans="1:14" s="74" customFormat="1" ht="11.4" x14ac:dyDescent="0.2">
      <c r="A15" s="243" t="s">
        <v>175</v>
      </c>
      <c r="B15" s="244">
        <v>16476.822179766987</v>
      </c>
      <c r="C15" s="244">
        <v>11652.657417777555</v>
      </c>
      <c r="D15" s="244">
        <v>9380.6852703481654</v>
      </c>
      <c r="E15" s="244">
        <v>7846.1932239972994</v>
      </c>
      <c r="F15" s="196">
        <v>5061.2887705423545</v>
      </c>
      <c r="G15" s="196">
        <v>3193.7768574279994</v>
      </c>
      <c r="H15" s="196">
        <v>3007.0443668119992</v>
      </c>
      <c r="I15" s="196">
        <v>3096.8376864330003</v>
      </c>
      <c r="J15" s="196">
        <v>4788.2164451532044</v>
      </c>
      <c r="K15" s="196">
        <v>7068.3588332386571</v>
      </c>
      <c r="L15" s="196">
        <v>10311.594856714655</v>
      </c>
      <c r="M15" s="196">
        <v>12429.309362674659</v>
      </c>
      <c r="N15" s="196">
        <f t="shared" ref="N15:N22" si="3">SUM(B15:M15)</f>
        <v>94312.785270886539</v>
      </c>
    </row>
    <row r="16" spans="1:14" s="74" customFormat="1" ht="11.4" x14ac:dyDescent="0.2">
      <c r="A16" s="243" t="s">
        <v>176</v>
      </c>
      <c r="B16" s="244">
        <v>12397.069831099545</v>
      </c>
      <c r="C16" s="244">
        <v>13087.221872299897</v>
      </c>
      <c r="D16" s="244">
        <v>12575.416378406891</v>
      </c>
      <c r="E16" s="244">
        <v>5467.8344290000005</v>
      </c>
      <c r="F16" s="244">
        <v>3743.2424710000005</v>
      </c>
      <c r="G16" s="244">
        <v>3165.3654920000004</v>
      </c>
      <c r="H16" s="244">
        <v>3043.6241652031031</v>
      </c>
      <c r="I16" s="244">
        <v>2999.7638298816933</v>
      </c>
      <c r="J16" s="244">
        <v>3661.2204678348289</v>
      </c>
      <c r="K16" s="244">
        <v>6796.5151675803772</v>
      </c>
      <c r="L16" s="244">
        <v>9833.6370210698296</v>
      </c>
      <c r="M16" s="244">
        <v>12263.30225307093</v>
      </c>
      <c r="N16" s="196">
        <f t="shared" si="3"/>
        <v>89034.213378447079</v>
      </c>
    </row>
    <row r="17" spans="1:14" s="74" customFormat="1" ht="11.4" x14ac:dyDescent="0.2">
      <c r="A17" s="243" t="s">
        <v>183</v>
      </c>
      <c r="B17" s="244">
        <v>14046.377311420394</v>
      </c>
      <c r="C17" s="244">
        <v>10951.410166529384</v>
      </c>
      <c r="D17" s="244">
        <v>9402.3983900456515</v>
      </c>
      <c r="E17" s="244">
        <v>6672.4892621367935</v>
      </c>
      <c r="F17" s="244">
        <v>6033.9070927347129</v>
      </c>
      <c r="G17" s="244">
        <v>3097.6822750865108</v>
      </c>
      <c r="H17" s="244">
        <v>2995.5989487909433</v>
      </c>
      <c r="I17" s="244">
        <v>2998.0573648818945</v>
      </c>
      <c r="J17" s="244">
        <v>4052.1427974123826</v>
      </c>
      <c r="K17" s="244">
        <v>6857.3032858455736</v>
      </c>
      <c r="L17" s="244">
        <v>9198.7341189238577</v>
      </c>
      <c r="M17" s="244">
        <v>11460.965005056434</v>
      </c>
      <c r="N17" s="196">
        <f t="shared" si="3"/>
        <v>87767.066018864542</v>
      </c>
    </row>
    <row r="18" spans="1:14" s="74" customFormat="1" ht="11.4" x14ac:dyDescent="0.2">
      <c r="A18" s="243" t="s">
        <v>188</v>
      </c>
      <c r="B18" s="244">
        <v>12828.653282152001</v>
      </c>
      <c r="C18" s="244">
        <v>10230.655329161164</v>
      </c>
      <c r="D18" s="244">
        <v>9811.6371772054445</v>
      </c>
      <c r="E18" s="244">
        <v>6347.7918524037395</v>
      </c>
      <c r="F18" s="244">
        <v>5236.2863215845528</v>
      </c>
      <c r="G18" s="244">
        <v>3234.8364849425575</v>
      </c>
      <c r="H18" s="244">
        <v>3001.1451649450755</v>
      </c>
      <c r="I18" s="244">
        <v>2961.1161144077792</v>
      </c>
      <c r="J18" s="244">
        <v>3737.8987321997274</v>
      </c>
      <c r="K18" s="244">
        <v>7281.3866980098837</v>
      </c>
      <c r="L18" s="244">
        <v>9737.8378540964059</v>
      </c>
      <c r="M18" s="244">
        <v>11519.251238123004</v>
      </c>
      <c r="N18" s="196">
        <f t="shared" si="3"/>
        <v>85928.496249231335</v>
      </c>
    </row>
    <row r="19" spans="1:14" s="74" customFormat="1" ht="11.4" x14ac:dyDescent="0.2">
      <c r="A19" s="243" t="s">
        <v>197</v>
      </c>
      <c r="B19" s="244">
        <v>13037.750163676315</v>
      </c>
      <c r="C19" s="244">
        <v>12001.977727090547</v>
      </c>
      <c r="D19" s="244">
        <v>10844.610714460185</v>
      </c>
      <c r="E19" s="244">
        <v>8602.3087977396353</v>
      </c>
      <c r="F19" s="244">
        <v>5992.6151067167639</v>
      </c>
      <c r="G19" s="244">
        <v>3174.1252102263697</v>
      </c>
      <c r="H19" s="244">
        <v>2786.1713241585499</v>
      </c>
      <c r="I19" s="244">
        <v>3049.7825915463495</v>
      </c>
      <c r="J19" s="244">
        <v>3938.4654690859302</v>
      </c>
      <c r="K19" s="244">
        <v>7227.680271653624</v>
      </c>
      <c r="L19" s="244">
        <v>9693.6752158233594</v>
      </c>
      <c r="M19" s="244">
        <v>12141.438030796044</v>
      </c>
      <c r="N19" s="196">
        <f t="shared" si="3"/>
        <v>92490.600622973667</v>
      </c>
    </row>
    <row r="20" spans="1:14" s="74" customFormat="1" ht="11.4" x14ac:dyDescent="0.2">
      <c r="A20" s="243" t="s">
        <v>285</v>
      </c>
      <c r="B20" s="244">
        <v>12108.59828866639</v>
      </c>
      <c r="C20" s="244">
        <v>9829.5325508641927</v>
      </c>
      <c r="D20" s="244">
        <v>9943.7774034915819</v>
      </c>
      <c r="E20" s="244">
        <v>7782.3585524380142</v>
      </c>
      <c r="F20" s="244">
        <v>3971.3348682932165</v>
      </c>
      <c r="G20" s="244">
        <v>3002.0462708415785</v>
      </c>
      <c r="H20" s="244">
        <v>2836.0209574157179</v>
      </c>
      <c r="I20" s="244">
        <v>2853.2195907728974</v>
      </c>
      <c r="J20" s="244">
        <v>4208.0784534658869</v>
      </c>
      <c r="K20" s="244">
        <v>5671.6382388346465</v>
      </c>
      <c r="L20" s="244">
        <v>8529.203142023347</v>
      </c>
      <c r="M20" s="244">
        <v>11334.180334263327</v>
      </c>
      <c r="N20" s="196">
        <f t="shared" si="3"/>
        <v>82069.98865137079</v>
      </c>
    </row>
    <row r="21" spans="1:14" s="74" customFormat="1" ht="11.4" x14ac:dyDescent="0.2">
      <c r="A21" s="243" t="s">
        <v>310</v>
      </c>
      <c r="B21" s="244">
        <v>10502.688458235476</v>
      </c>
      <c r="C21" s="244">
        <v>10009.643718401046</v>
      </c>
      <c r="D21" s="244">
        <v>9024.829734639763</v>
      </c>
      <c r="E21" s="244">
        <v>7320.4813761318146</v>
      </c>
      <c r="F21" s="244">
        <v>4273.8042931853361</v>
      </c>
      <c r="G21" s="244">
        <v>2785.0442968294096</v>
      </c>
      <c r="H21" s="244">
        <v>2581.8491059999997</v>
      </c>
      <c r="I21" s="244">
        <v>2663.5396129999999</v>
      </c>
      <c r="J21" s="244">
        <v>2795.0587320000004</v>
      </c>
      <c r="K21" s="244">
        <v>5048.0970149296772</v>
      </c>
      <c r="L21" s="244">
        <v>8480.3642282333603</v>
      </c>
      <c r="M21" s="244">
        <v>10454.153059932652</v>
      </c>
      <c r="N21" s="196">
        <f t="shared" si="3"/>
        <v>75939.553631518531</v>
      </c>
    </row>
    <row r="22" spans="1:14" s="74" customFormat="1" ht="11.4" x14ac:dyDescent="0.2">
      <c r="A22" s="243" t="s">
        <v>322</v>
      </c>
      <c r="B22" s="244">
        <v>11768.183591999999</v>
      </c>
      <c r="C22" s="244">
        <v>8188.6469299999972</v>
      </c>
      <c r="D22" s="244">
        <v>7516.9039679999996</v>
      </c>
      <c r="E22" s="244">
        <v>5510.6873450000003</v>
      </c>
      <c r="F22" s="244">
        <v>3464.0072140000007</v>
      </c>
      <c r="G22" s="244">
        <v>2740.1638940000003</v>
      </c>
      <c r="H22" s="244">
        <v>2450.8204420000002</v>
      </c>
      <c r="I22" s="244">
        <v>2500.1212150000006</v>
      </c>
      <c r="J22" s="244">
        <v>3222.2795740000001</v>
      </c>
      <c r="K22" s="244">
        <v>5957.8148639999999</v>
      </c>
      <c r="L22" s="244">
        <v>9122.2104070000005</v>
      </c>
      <c r="M22" s="244">
        <v>10560.748887999998</v>
      </c>
      <c r="N22" s="196">
        <f t="shared" si="3"/>
        <v>73002.588332999992</v>
      </c>
    </row>
    <row r="23" spans="1:14" s="74" customFormat="1" ht="11.4" x14ac:dyDescent="0.2">
      <c r="A23" s="243" t="s">
        <v>336</v>
      </c>
      <c r="B23" s="244">
        <f>+'3'!B14</f>
        <v>11260.368834999997</v>
      </c>
      <c r="C23" s="244">
        <f>+'3'!C14</f>
        <v>10325.749280999997</v>
      </c>
      <c r="D23" s="244">
        <f>+'3'!D14</f>
        <v>8202.2417310000001</v>
      </c>
      <c r="E23" s="244"/>
      <c r="F23" s="244"/>
      <c r="G23" s="244"/>
      <c r="H23" s="244"/>
      <c r="I23" s="244"/>
      <c r="J23" s="244"/>
      <c r="K23" s="244"/>
      <c r="L23" s="244"/>
      <c r="M23" s="244"/>
      <c r="N23" s="196"/>
    </row>
    <row r="24" spans="1:14" s="75" customFormat="1" ht="11.4" x14ac:dyDescent="0.2">
      <c r="A24" s="243" t="s">
        <v>174</v>
      </c>
      <c r="B24" s="196">
        <f>+B23-B22</f>
        <v>-507.81475700000192</v>
      </c>
      <c r="C24" s="196">
        <f>+C23-C22</f>
        <v>2137.1023509999995</v>
      </c>
      <c r="D24" s="196">
        <f>+D23-D22</f>
        <v>685.33776300000045</v>
      </c>
      <c r="E24" s="196"/>
      <c r="F24" s="196"/>
      <c r="G24" s="196"/>
      <c r="H24" s="196"/>
      <c r="I24" s="196"/>
      <c r="J24" s="196"/>
      <c r="K24" s="196"/>
      <c r="L24" s="196"/>
      <c r="M24" s="196"/>
      <c r="N24" s="196"/>
    </row>
    <row r="25" spans="1:14" s="74" customFormat="1" ht="12" x14ac:dyDescent="0.2">
      <c r="A25" s="245" t="s">
        <v>174</v>
      </c>
      <c r="B25" s="201">
        <f>+(B23-B22)/B22</f>
        <v>-4.3151498532467997E-2</v>
      </c>
      <c r="C25" s="201">
        <f t="shared" ref="C25:D25" si="4">+(C23-C22)/C22</f>
        <v>0.26098357509718645</v>
      </c>
      <c r="D25" s="201">
        <f t="shared" si="4"/>
        <v>9.1172877279998857E-2</v>
      </c>
      <c r="E25" s="201"/>
      <c r="F25" s="201"/>
      <c r="G25" s="201"/>
      <c r="H25" s="201"/>
      <c r="I25" s="201"/>
      <c r="J25" s="201"/>
      <c r="K25" s="201"/>
      <c r="L25" s="201"/>
      <c r="M25" s="201"/>
      <c r="N25" s="201"/>
    </row>
    <row r="26" spans="1:14" s="74" customFormat="1" ht="11.4" x14ac:dyDescent="0.2">
      <c r="A26" s="75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99"/>
    </row>
    <row r="27" spans="1:14" s="74" customFormat="1" ht="11.4" x14ac:dyDescent="0.2"/>
    <row r="28" spans="1:14" s="74" customFormat="1" ht="11.4" x14ac:dyDescent="0.2"/>
    <row r="29" spans="1:14" s="74" customFormat="1" x14ac:dyDescent="0.25">
      <c r="A29" s="340"/>
      <c r="B29" s="340">
        <v>1</v>
      </c>
      <c r="C29" s="340">
        <v>2</v>
      </c>
      <c r="D29" s="340">
        <v>3</v>
      </c>
      <c r="E29" s="340">
        <v>4</v>
      </c>
      <c r="F29" s="340">
        <v>5</v>
      </c>
      <c r="G29" s="340">
        <v>6</v>
      </c>
      <c r="H29" s="340">
        <v>7</v>
      </c>
      <c r="I29" s="340">
        <v>8</v>
      </c>
      <c r="J29" s="340">
        <v>9</v>
      </c>
      <c r="K29" s="340">
        <v>10</v>
      </c>
      <c r="L29" s="340">
        <v>11</v>
      </c>
      <c r="M29" s="340">
        <v>12</v>
      </c>
      <c r="N29" s="103"/>
    </row>
    <row r="30" spans="1:14" s="74" customFormat="1" x14ac:dyDescent="0.25">
      <c r="A30" s="340" t="s">
        <v>59</v>
      </c>
      <c r="B30" s="340" t="s">
        <v>8</v>
      </c>
      <c r="C30" s="340" t="s">
        <v>9</v>
      </c>
      <c r="D30" s="340" t="s">
        <v>10</v>
      </c>
      <c r="E30" s="340" t="s">
        <v>11</v>
      </c>
      <c r="F30" s="340" t="s">
        <v>12</v>
      </c>
      <c r="G30" s="340" t="s">
        <v>13</v>
      </c>
      <c r="H30" s="340" t="s">
        <v>14</v>
      </c>
      <c r="I30" s="340" t="s">
        <v>15</v>
      </c>
      <c r="J30" s="340" t="s">
        <v>16</v>
      </c>
      <c r="K30" s="340" t="s">
        <v>17</v>
      </c>
      <c r="L30" s="340" t="s">
        <v>18</v>
      </c>
      <c r="M30" s="340" t="s">
        <v>19</v>
      </c>
      <c r="N30" s="103"/>
    </row>
    <row r="31" spans="1:14" s="74" customFormat="1" x14ac:dyDescent="0.25">
      <c r="A31" s="340" t="s">
        <v>286</v>
      </c>
      <c r="B31" s="339">
        <f>+MAX(B4:B11)</f>
        <v>24789.614332580783</v>
      </c>
      <c r="C31" s="339">
        <f t="shared" ref="C31:M31" si="5">+MAX(C4:C11)</f>
        <v>19893.166386910842</v>
      </c>
      <c r="D31" s="339">
        <f t="shared" si="5"/>
        <v>19662.32644030562</v>
      </c>
      <c r="E31" s="339">
        <f t="shared" si="5"/>
        <v>14288.328006858932</v>
      </c>
      <c r="F31" s="339">
        <f t="shared" si="5"/>
        <v>11948.674272138687</v>
      </c>
      <c r="G31" s="339">
        <f t="shared" si="5"/>
        <v>8582.739557400002</v>
      </c>
      <c r="H31" s="339">
        <f t="shared" si="5"/>
        <v>8024.1053863999996</v>
      </c>
      <c r="I31" s="339">
        <f t="shared" si="5"/>
        <v>8048.3981191524254</v>
      </c>
      <c r="J31" s="339">
        <f t="shared" si="5"/>
        <v>10334.802151495629</v>
      </c>
      <c r="K31" s="339">
        <f t="shared" si="5"/>
        <v>13440.563805668024</v>
      </c>
      <c r="L31" s="339">
        <f t="shared" si="5"/>
        <v>17328.765497294422</v>
      </c>
      <c r="M31" s="339">
        <f t="shared" si="5"/>
        <v>20131.118821399996</v>
      </c>
      <c r="N31" s="103"/>
    </row>
    <row r="32" spans="1:14" s="74" customFormat="1" x14ac:dyDescent="0.25">
      <c r="A32" s="340" t="s">
        <v>287</v>
      </c>
      <c r="B32" s="339">
        <f>+MIN(B4:B11)</f>
        <v>17271.858659492998</v>
      </c>
      <c r="C32" s="339">
        <f t="shared" ref="C32:M32" si="6">+MIN(C4:C11)</f>
        <v>13612.464886</v>
      </c>
      <c r="D32" s="339">
        <f t="shared" si="6"/>
        <v>12876.706660999998</v>
      </c>
      <c r="E32" s="339">
        <f t="shared" si="6"/>
        <v>10308.782688999998</v>
      </c>
      <c r="F32" s="339">
        <f t="shared" si="6"/>
        <v>8104.0154730000013</v>
      </c>
      <c r="G32" s="339">
        <f t="shared" si="6"/>
        <v>7020.1473650000016</v>
      </c>
      <c r="H32" s="339">
        <f t="shared" si="6"/>
        <v>6486.0417599999992</v>
      </c>
      <c r="I32" s="339">
        <f t="shared" si="6"/>
        <v>6271.9956180000017</v>
      </c>
      <c r="J32" s="339">
        <f t="shared" si="6"/>
        <v>7309.5027709999986</v>
      </c>
      <c r="K32" s="339">
        <f t="shared" si="6"/>
        <v>10568.480660000001</v>
      </c>
      <c r="L32" s="339">
        <f t="shared" si="6"/>
        <v>14270.517816999996</v>
      </c>
      <c r="M32" s="339">
        <f t="shared" si="6"/>
        <v>16772.036032</v>
      </c>
      <c r="N32" s="103"/>
    </row>
    <row r="33" spans="1:14" s="74" customFormat="1" x14ac:dyDescent="0.25">
      <c r="A33" s="340" t="s">
        <v>337</v>
      </c>
      <c r="B33" s="339">
        <f>+B31-B32</f>
        <v>7517.7556730877841</v>
      </c>
      <c r="C33" s="339">
        <f t="shared" ref="C33:M33" si="7">+C31-C32</f>
        <v>6280.7015009108418</v>
      </c>
      <c r="D33" s="339">
        <f t="shared" si="7"/>
        <v>6785.6197793056217</v>
      </c>
      <c r="E33" s="339">
        <f t="shared" si="7"/>
        <v>3979.5453178589341</v>
      </c>
      <c r="F33" s="339">
        <f t="shared" si="7"/>
        <v>3844.6587991386859</v>
      </c>
      <c r="G33" s="339">
        <f t="shared" si="7"/>
        <v>1562.5921924000004</v>
      </c>
      <c r="H33" s="339">
        <f t="shared" si="7"/>
        <v>1538.0636264000004</v>
      </c>
      <c r="I33" s="339">
        <f t="shared" si="7"/>
        <v>1776.4025011524236</v>
      </c>
      <c r="J33" s="339">
        <f t="shared" si="7"/>
        <v>3025.2993804956304</v>
      </c>
      <c r="K33" s="339">
        <f t="shared" si="7"/>
        <v>2872.0831456680226</v>
      </c>
      <c r="L33" s="339">
        <f t="shared" si="7"/>
        <v>3058.2476802944257</v>
      </c>
      <c r="M33" s="339">
        <f t="shared" si="7"/>
        <v>3359.0827893999958</v>
      </c>
      <c r="N33" s="103"/>
    </row>
    <row r="34" spans="1:14" s="74" customFormat="1" x14ac:dyDescent="0.25">
      <c r="A34" s="340">
        <v>2024</v>
      </c>
      <c r="B34" s="339">
        <f>+B11</f>
        <v>18457.258576</v>
      </c>
      <c r="C34" s="339">
        <f t="shared" ref="C34:M34" si="8">+C11</f>
        <v>13612.464886</v>
      </c>
      <c r="D34" s="339">
        <f t="shared" si="8"/>
        <v>12876.706660999998</v>
      </c>
      <c r="E34" s="339">
        <f t="shared" si="8"/>
        <v>10308.782688999998</v>
      </c>
      <c r="F34" s="339">
        <f t="shared" si="8"/>
        <v>8104.0154730000013</v>
      </c>
      <c r="G34" s="339">
        <f t="shared" si="8"/>
        <v>7020.1473650000016</v>
      </c>
      <c r="H34" s="339">
        <f t="shared" si="8"/>
        <v>6486.0417599999992</v>
      </c>
      <c r="I34" s="339">
        <f t="shared" si="8"/>
        <v>6271.9956180000017</v>
      </c>
      <c r="J34" s="339">
        <f t="shared" si="8"/>
        <v>7445.6998060000005</v>
      </c>
      <c r="K34" s="339">
        <f t="shared" si="8"/>
        <v>10568.480660000001</v>
      </c>
      <c r="L34" s="339">
        <f t="shared" si="8"/>
        <v>14913.232501999999</v>
      </c>
      <c r="M34" s="339">
        <f t="shared" si="8"/>
        <v>16772.036032</v>
      </c>
      <c r="N34" s="103"/>
    </row>
    <row r="35" spans="1:14" s="74" customFormat="1" x14ac:dyDescent="0.25">
      <c r="A35" s="340">
        <v>2025</v>
      </c>
      <c r="B35" s="339">
        <f>+B12</f>
        <v>17664.419226999999</v>
      </c>
      <c r="C35" s="339">
        <f t="shared" ref="C35:D35" si="9">+C12</f>
        <v>15961.798497999996</v>
      </c>
      <c r="D35" s="339">
        <f t="shared" si="9"/>
        <v>13803.187145000004</v>
      </c>
      <c r="E35" s="339"/>
      <c r="F35" s="339"/>
      <c r="G35" s="339"/>
      <c r="H35" s="339"/>
      <c r="I35" s="339"/>
      <c r="J35" s="339"/>
      <c r="K35" s="339"/>
      <c r="L35" s="339"/>
      <c r="M35" s="339"/>
      <c r="N35" s="103"/>
    </row>
    <row r="36" spans="1:14" s="74" customFormat="1" x14ac:dyDescent="0.25">
      <c r="A36" s="340"/>
      <c r="B36" s="340"/>
      <c r="C36" s="340"/>
      <c r="D36" s="340"/>
      <c r="E36" s="340"/>
      <c r="F36" s="340"/>
      <c r="G36" s="340"/>
      <c r="H36" s="340"/>
      <c r="I36" s="340"/>
      <c r="J36" s="340"/>
      <c r="K36" s="340"/>
      <c r="L36" s="340"/>
      <c r="M36" s="340"/>
      <c r="N36" s="103"/>
    </row>
    <row r="37" spans="1:14" s="74" customFormat="1" x14ac:dyDescent="0.25">
      <c r="A37" s="340" t="s">
        <v>116</v>
      </c>
      <c r="B37" s="340"/>
      <c r="C37" s="340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103"/>
    </row>
    <row r="38" spans="1:14" s="74" customFormat="1" x14ac:dyDescent="0.25">
      <c r="A38" s="340" t="s">
        <v>286</v>
      </c>
      <c r="B38" s="339">
        <f>+MAX(B15:B22)</f>
        <v>16476.822179766987</v>
      </c>
      <c r="C38" s="339">
        <f t="shared" ref="C38:M38" si="10">+MAX(C15:C22)</f>
        <v>13087.221872299897</v>
      </c>
      <c r="D38" s="339">
        <f t="shared" si="10"/>
        <v>12575.416378406891</v>
      </c>
      <c r="E38" s="339">
        <f t="shared" si="10"/>
        <v>8602.3087977396353</v>
      </c>
      <c r="F38" s="339">
        <f t="shared" si="10"/>
        <v>6033.9070927347129</v>
      </c>
      <c r="G38" s="339">
        <f t="shared" si="10"/>
        <v>3234.8364849425575</v>
      </c>
      <c r="H38" s="339">
        <f t="shared" si="10"/>
        <v>3043.6241652031031</v>
      </c>
      <c r="I38" s="339">
        <f t="shared" si="10"/>
        <v>3096.8376864330003</v>
      </c>
      <c r="J38" s="339">
        <f t="shared" si="10"/>
        <v>4788.2164451532044</v>
      </c>
      <c r="K38" s="339">
        <f t="shared" si="10"/>
        <v>7281.3866980098837</v>
      </c>
      <c r="L38" s="339">
        <f t="shared" si="10"/>
        <v>10311.594856714655</v>
      </c>
      <c r="M38" s="339">
        <f t="shared" si="10"/>
        <v>12429.309362674659</v>
      </c>
      <c r="N38" s="103"/>
    </row>
    <row r="39" spans="1:14" s="74" customFormat="1" x14ac:dyDescent="0.25">
      <c r="A39" s="340" t="s">
        <v>287</v>
      </c>
      <c r="B39" s="339">
        <f>+MIN(B15:B22)</f>
        <v>10502.688458235476</v>
      </c>
      <c r="C39" s="339">
        <f t="shared" ref="C39:M39" si="11">+MIN(C15:C22)</f>
        <v>8188.6469299999972</v>
      </c>
      <c r="D39" s="339">
        <f t="shared" si="11"/>
        <v>7516.9039679999996</v>
      </c>
      <c r="E39" s="339">
        <f t="shared" si="11"/>
        <v>5467.8344290000005</v>
      </c>
      <c r="F39" s="339">
        <f t="shared" si="11"/>
        <v>3464.0072140000007</v>
      </c>
      <c r="G39" s="339">
        <f t="shared" si="11"/>
        <v>2740.1638940000003</v>
      </c>
      <c r="H39" s="339">
        <f t="shared" si="11"/>
        <v>2450.8204420000002</v>
      </c>
      <c r="I39" s="339">
        <f t="shared" si="11"/>
        <v>2500.1212150000006</v>
      </c>
      <c r="J39" s="339">
        <f t="shared" si="11"/>
        <v>2795.0587320000004</v>
      </c>
      <c r="K39" s="339">
        <f t="shared" si="11"/>
        <v>5048.0970149296772</v>
      </c>
      <c r="L39" s="339">
        <f t="shared" si="11"/>
        <v>8480.3642282333603</v>
      </c>
      <c r="M39" s="339">
        <f t="shared" si="11"/>
        <v>10454.153059932652</v>
      </c>
      <c r="N39" s="103"/>
    </row>
    <row r="40" spans="1:14" s="74" customFormat="1" x14ac:dyDescent="0.25">
      <c r="A40" s="340" t="s">
        <v>337</v>
      </c>
      <c r="B40" s="339">
        <f>+B38-B39</f>
        <v>5974.1337215315107</v>
      </c>
      <c r="C40" s="339">
        <f t="shared" ref="C40:M40" si="12">+C38-C39</f>
        <v>4898.5749422998997</v>
      </c>
      <c r="D40" s="339">
        <f t="shared" si="12"/>
        <v>5058.5124104068918</v>
      </c>
      <c r="E40" s="339">
        <f t="shared" si="12"/>
        <v>3134.4743687396349</v>
      </c>
      <c r="F40" s="339">
        <f t="shared" si="12"/>
        <v>2569.8998787347123</v>
      </c>
      <c r="G40" s="339">
        <f t="shared" si="12"/>
        <v>494.67259094255724</v>
      </c>
      <c r="H40" s="339">
        <f t="shared" si="12"/>
        <v>592.80372320310289</v>
      </c>
      <c r="I40" s="339">
        <f t="shared" si="12"/>
        <v>596.7164714329997</v>
      </c>
      <c r="J40" s="339">
        <f t="shared" si="12"/>
        <v>1993.157713153204</v>
      </c>
      <c r="K40" s="339">
        <f t="shared" si="12"/>
        <v>2233.2896830802065</v>
      </c>
      <c r="L40" s="339">
        <f t="shared" si="12"/>
        <v>1831.2306284812948</v>
      </c>
      <c r="M40" s="339">
        <f t="shared" si="12"/>
        <v>1975.156302742007</v>
      </c>
      <c r="N40" s="103"/>
    </row>
    <row r="41" spans="1:14" s="74" customFormat="1" x14ac:dyDescent="0.25">
      <c r="A41" s="340">
        <v>2024</v>
      </c>
      <c r="B41" s="339">
        <f>+B22</f>
        <v>11768.183591999999</v>
      </c>
      <c r="C41" s="339">
        <f t="shared" ref="C41:M41" si="13">+C22</f>
        <v>8188.6469299999972</v>
      </c>
      <c r="D41" s="339">
        <f t="shared" si="13"/>
        <v>7516.9039679999996</v>
      </c>
      <c r="E41" s="339">
        <f t="shared" si="13"/>
        <v>5510.6873450000003</v>
      </c>
      <c r="F41" s="339">
        <f t="shared" si="13"/>
        <v>3464.0072140000007</v>
      </c>
      <c r="G41" s="339">
        <f t="shared" si="13"/>
        <v>2740.1638940000003</v>
      </c>
      <c r="H41" s="339">
        <f t="shared" si="13"/>
        <v>2450.8204420000002</v>
      </c>
      <c r="I41" s="339">
        <f t="shared" si="13"/>
        <v>2500.1212150000006</v>
      </c>
      <c r="J41" s="339">
        <f t="shared" si="13"/>
        <v>3222.2795740000001</v>
      </c>
      <c r="K41" s="339">
        <f t="shared" si="13"/>
        <v>5957.8148639999999</v>
      </c>
      <c r="L41" s="339">
        <f t="shared" si="13"/>
        <v>9122.2104070000005</v>
      </c>
      <c r="M41" s="339">
        <f t="shared" si="13"/>
        <v>10560.748887999998</v>
      </c>
      <c r="N41" s="103"/>
    </row>
    <row r="42" spans="1:14" s="74" customFormat="1" x14ac:dyDescent="0.25">
      <c r="A42" s="340">
        <v>2025</v>
      </c>
      <c r="B42" s="339">
        <f>+B23</f>
        <v>11260.368834999997</v>
      </c>
      <c r="C42" s="339">
        <f t="shared" ref="C42:D42" si="14">+C23</f>
        <v>10325.749280999997</v>
      </c>
      <c r="D42" s="339">
        <f t="shared" si="14"/>
        <v>8202.2417310000001</v>
      </c>
      <c r="E42" s="339"/>
      <c r="F42" s="339"/>
      <c r="G42" s="339"/>
      <c r="H42" s="339"/>
      <c r="I42" s="339"/>
      <c r="J42" s="339"/>
      <c r="K42" s="339"/>
      <c r="L42" s="339"/>
      <c r="M42" s="339"/>
      <c r="N42" s="103"/>
    </row>
    <row r="43" spans="1:14" s="74" customFormat="1" ht="11.4" x14ac:dyDescent="0.2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</row>
    <row r="44" spans="1:14" s="74" customFormat="1" ht="11.4" x14ac:dyDescent="0.2"/>
    <row r="45" spans="1:14" x14ac:dyDescent="0.25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</row>
    <row r="46" spans="1:14" x14ac:dyDescent="0.25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</row>
    <row r="50" spans="1:14" x14ac:dyDescent="0.25">
      <c r="A50" s="336"/>
      <c r="B50" s="336"/>
      <c r="C50" s="336"/>
      <c r="D50" s="336"/>
      <c r="E50" s="336"/>
      <c r="F50" s="336"/>
      <c r="G50" s="336"/>
      <c r="H50" s="336"/>
      <c r="I50" s="336"/>
      <c r="J50" s="336"/>
      <c r="K50" s="336"/>
      <c r="L50" s="336"/>
      <c r="M50" s="336"/>
      <c r="N50" s="336"/>
    </row>
    <row r="51" spans="1:14" x14ac:dyDescent="0.25">
      <c r="A51" s="336"/>
      <c r="B51" s="336"/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List47"/>
  <dimension ref="A1:P39"/>
  <sheetViews>
    <sheetView showGridLines="0" zoomScaleNormal="100" zoomScaleSheetLayoutView="100" workbookViewId="0">
      <selection activeCell="M19" sqref="M19"/>
    </sheetView>
  </sheetViews>
  <sheetFormatPr defaultColWidth="9.109375" defaultRowHeight="11.4" x14ac:dyDescent="0.2"/>
  <cols>
    <col min="1" max="1" width="21" style="66" customWidth="1"/>
    <col min="2" max="2" width="9.5546875" style="131" customWidth="1"/>
    <col min="3" max="3" width="10.6640625" style="131" customWidth="1"/>
    <col min="4" max="4" width="10.6640625" style="66" customWidth="1"/>
    <col min="5" max="5" width="8.6640625" style="66" customWidth="1"/>
    <col min="6" max="6" width="4.6640625" style="131" customWidth="1"/>
    <col min="7" max="7" width="18.6640625" style="66" bestFit="1" customWidth="1"/>
    <col min="8" max="8" width="9.5546875" style="131" customWidth="1"/>
    <col min="9" max="9" width="9.33203125" style="66" customWidth="1"/>
    <col min="10" max="10" width="10.6640625" style="131" customWidth="1"/>
    <col min="11" max="11" width="9.33203125" style="66" customWidth="1"/>
    <col min="12" max="12" width="7.88671875" style="66" customWidth="1"/>
    <col min="13" max="15" width="8.5546875" style="66" customWidth="1"/>
    <col min="16" max="16" width="10.44140625" style="66" customWidth="1"/>
    <col min="17" max="17" width="10" style="66" customWidth="1"/>
    <col min="18" max="18" width="11.44140625" style="66" bestFit="1" customWidth="1"/>
    <col min="19" max="16384" width="9.109375" style="66"/>
  </cols>
  <sheetData>
    <row r="1" spans="1:16" s="76" customFormat="1" ht="17.399999999999999" x14ac:dyDescent="0.3">
      <c r="A1" s="234" t="s">
        <v>288</v>
      </c>
      <c r="B1" s="132"/>
      <c r="C1" s="132"/>
      <c r="D1" s="72"/>
      <c r="E1" s="72"/>
      <c r="F1" s="132"/>
      <c r="G1" s="72"/>
      <c r="H1" s="132"/>
      <c r="K1" s="239" t="str">
        <f>'3'!N1</f>
        <v>IV. čtvrtletí 2023</v>
      </c>
      <c r="M1" s="72"/>
      <c r="N1" s="72"/>
    </row>
    <row r="2" spans="1:16" ht="6" customHeight="1" x14ac:dyDescent="0.2">
      <c r="A2" s="7"/>
      <c r="B2" s="130"/>
      <c r="C2" s="130"/>
      <c r="D2" s="7"/>
      <c r="E2" s="7"/>
      <c r="F2" s="130"/>
      <c r="G2" s="7"/>
      <c r="H2" s="130"/>
      <c r="I2" s="7"/>
      <c r="J2" s="130"/>
      <c r="K2" s="7"/>
      <c r="L2" s="7"/>
      <c r="M2" s="7"/>
      <c r="N2" s="7"/>
      <c r="O2" s="7"/>
      <c r="P2" s="7"/>
    </row>
    <row r="3" spans="1:16" ht="27.75" customHeight="1" x14ac:dyDescent="0.25">
      <c r="A3" s="245"/>
      <c r="B3" s="208" t="s">
        <v>339</v>
      </c>
      <c r="C3" s="208" t="s">
        <v>338</v>
      </c>
      <c r="D3" s="208" t="s">
        <v>340</v>
      </c>
      <c r="E3" s="208" t="s">
        <v>170</v>
      </c>
      <c r="F3" s="135"/>
      <c r="G3" s="245"/>
      <c r="H3" s="208" t="s">
        <v>339</v>
      </c>
      <c r="I3" s="208" t="s">
        <v>338</v>
      </c>
      <c r="J3" s="208" t="s">
        <v>340</v>
      </c>
      <c r="K3" s="208" t="s">
        <v>170</v>
      </c>
    </row>
    <row r="4" spans="1:16" s="79" customFormat="1" ht="12" x14ac:dyDescent="0.2">
      <c r="A4" s="246" t="s">
        <v>59</v>
      </c>
      <c r="B4" s="216">
        <f>SUM(B5:B20)</f>
        <v>47429.404869999998</v>
      </c>
      <c r="C4" s="216">
        <f>SUM(C5:C20)</f>
        <v>44946.430122999998</v>
      </c>
      <c r="D4" s="216">
        <f t="shared" ref="D4:D20" si="0">+B4-C4</f>
        <v>2482.9747470000002</v>
      </c>
      <c r="E4" s="204">
        <f t="shared" ref="E4:E17" si="1">+B4/C4-1</f>
        <v>5.5242980147814036E-2</v>
      </c>
      <c r="F4" s="133"/>
      <c r="G4" s="246" t="s">
        <v>116</v>
      </c>
      <c r="H4" s="216">
        <f>SUM(H5:H20)</f>
        <v>29788.359846999992</v>
      </c>
      <c r="I4" s="216">
        <f>SUM(I5:I20)</f>
        <v>27473.734489999999</v>
      </c>
      <c r="J4" s="216">
        <f t="shared" ref="J4:J20" si="2">+H4-I4</f>
        <v>2314.6253569999935</v>
      </c>
      <c r="K4" s="204">
        <f t="shared" ref="K4:K20" si="3">+H4/I4-1</f>
        <v>8.4248661493124599E-2</v>
      </c>
    </row>
    <row r="5" spans="1:16" x14ac:dyDescent="0.2">
      <c r="A5" s="198" t="s">
        <v>40</v>
      </c>
      <c r="B5" s="217">
        <f>+'4.1'!B8+'4.1'!C8+'4.1'!D8</f>
        <v>8451.2869229999997</v>
      </c>
      <c r="C5" s="217">
        <v>7676.4761210000015</v>
      </c>
      <c r="D5" s="217">
        <f t="shared" si="0"/>
        <v>774.81080199999815</v>
      </c>
      <c r="E5" s="247">
        <f t="shared" si="1"/>
        <v>0.10093313517649105</v>
      </c>
      <c r="G5" s="198" t="s">
        <v>40</v>
      </c>
      <c r="H5" s="217">
        <f>+'5.1'!B8+'5.1'!C8+'5.1'!D8</f>
        <v>3804.0203879999985</v>
      </c>
      <c r="I5" s="217">
        <v>3179.6866309999996</v>
      </c>
      <c r="J5" s="217">
        <f t="shared" si="2"/>
        <v>624.33375699999897</v>
      </c>
      <c r="K5" s="247">
        <f t="shared" si="3"/>
        <v>0.19635071925425818</v>
      </c>
    </row>
    <row r="6" spans="1:16" x14ac:dyDescent="0.2">
      <c r="A6" s="198" t="s">
        <v>39</v>
      </c>
      <c r="B6" s="290">
        <f>+'4.1'!B9+'4.1'!C9+'4.1'!D9</f>
        <v>1180.034478</v>
      </c>
      <c r="C6" s="217">
        <v>1135.2005590000001</v>
      </c>
      <c r="D6" s="217">
        <f t="shared" si="0"/>
        <v>44.833918999999923</v>
      </c>
      <c r="E6" s="247">
        <f t="shared" si="1"/>
        <v>3.9494271425918104E-2</v>
      </c>
      <c r="G6" s="198" t="s">
        <v>39</v>
      </c>
      <c r="H6" s="217">
        <f>+'5.1'!B9+'5.1'!C9+'5.1'!D9</f>
        <v>177.61590699999999</v>
      </c>
      <c r="I6" s="217">
        <v>160.577834</v>
      </c>
      <c r="J6" s="217">
        <f t="shared" si="2"/>
        <v>17.038072999999997</v>
      </c>
      <c r="K6" s="247">
        <f t="shared" si="3"/>
        <v>0.10610476287779536</v>
      </c>
    </row>
    <row r="7" spans="1:16" x14ac:dyDescent="0.2">
      <c r="A7" s="198" t="s">
        <v>38</v>
      </c>
      <c r="B7" s="290">
        <f>+'4.1'!B10+'4.1'!C10+'4.1'!D10</f>
        <v>3104.3813259999997</v>
      </c>
      <c r="C7" s="217">
        <v>3082.3240900000001</v>
      </c>
      <c r="D7" s="217">
        <f t="shared" si="0"/>
        <v>22.057235999999648</v>
      </c>
      <c r="E7" s="247">
        <f t="shared" si="1"/>
        <v>7.1560404928086019E-3</v>
      </c>
      <c r="G7" s="198" t="s">
        <v>38</v>
      </c>
      <c r="H7" s="217">
        <f>+'5.1'!B10+'5.1'!C10+'5.1'!D10</f>
        <v>2283.7738300000001</v>
      </c>
      <c r="I7" s="217">
        <v>2267.5767500000002</v>
      </c>
      <c r="J7" s="217">
        <f t="shared" si="2"/>
        <v>16.197079999999914</v>
      </c>
      <c r="K7" s="247">
        <f t="shared" si="3"/>
        <v>7.1429026602958245E-3</v>
      </c>
    </row>
    <row r="8" spans="1:16" x14ac:dyDescent="0.2">
      <c r="A8" s="198" t="s">
        <v>60</v>
      </c>
      <c r="B8" s="290">
        <f>+'4.1'!B11+'4.1'!C11+'4.1'!D11</f>
        <v>24.556276</v>
      </c>
      <c r="C8" s="217">
        <v>28.160943000000003</v>
      </c>
      <c r="D8" s="217">
        <f t="shared" si="0"/>
        <v>-3.6046670000000027</v>
      </c>
      <c r="E8" s="247">
        <f t="shared" si="1"/>
        <v>-0.1280023541825287</v>
      </c>
      <c r="G8" s="198" t="s">
        <v>60</v>
      </c>
      <c r="H8" s="217">
        <f>+'5.1'!B11+'5.1'!C11+'5.1'!D11</f>
        <v>17.983509000000002</v>
      </c>
      <c r="I8" s="217">
        <v>22.114585000000002</v>
      </c>
      <c r="J8" s="217">
        <f t="shared" si="2"/>
        <v>-4.1310760000000002</v>
      </c>
      <c r="K8" s="247">
        <f t="shared" si="3"/>
        <v>-0.18680323415519662</v>
      </c>
    </row>
    <row r="9" spans="1:16" x14ac:dyDescent="0.2">
      <c r="A9" s="198" t="s">
        <v>189</v>
      </c>
      <c r="B9" s="290">
        <f>+'4.1'!B12+'4.1'!C12+'4.1'!D12</f>
        <v>9.5104670000000002</v>
      </c>
      <c r="C9" s="217">
        <v>31.268870351584564</v>
      </c>
      <c r="D9" s="217">
        <f t="shared" si="0"/>
        <v>-21.758403351584562</v>
      </c>
      <c r="E9" s="247">
        <f t="shared" si="1"/>
        <v>-0.69584871813195992</v>
      </c>
      <c r="G9" s="198" t="s">
        <v>189</v>
      </c>
      <c r="H9" s="217">
        <f>+'5.1'!B12+'5.1'!C12+'5.1'!D12</f>
        <v>7.923457</v>
      </c>
      <c r="I9" s="217">
        <v>29.653869351584561</v>
      </c>
      <c r="J9" s="217">
        <f t="shared" si="2"/>
        <v>-21.730412351584562</v>
      </c>
      <c r="K9" s="247">
        <f t="shared" si="3"/>
        <v>-0.7328019184930884</v>
      </c>
    </row>
    <row r="10" spans="1:16" x14ac:dyDescent="0.2">
      <c r="A10" s="198" t="s">
        <v>190</v>
      </c>
      <c r="B10" s="290">
        <f>+'4.1'!B13+'4.1'!C13+'4.1'!D13</f>
        <v>0.30807300000000004</v>
      </c>
      <c r="C10" s="217">
        <v>0.60321000000000002</v>
      </c>
      <c r="D10" s="217">
        <f t="shared" si="0"/>
        <v>-0.29513699999999998</v>
      </c>
      <c r="E10" s="247">
        <f t="shared" si="1"/>
        <v>-0.48927736609141093</v>
      </c>
      <c r="G10" s="198" t="s">
        <v>190</v>
      </c>
      <c r="H10" s="217">
        <f>+'5.1'!B13+'5.1'!C13+'5.1'!D13</f>
        <v>0.27307300000000001</v>
      </c>
      <c r="I10" s="217">
        <v>0.59121000000000001</v>
      </c>
      <c r="J10" s="217">
        <f t="shared" si="2"/>
        <v>-0.318137</v>
      </c>
      <c r="K10" s="247">
        <f t="shared" si="3"/>
        <v>-0.53811166928840848</v>
      </c>
    </row>
    <row r="11" spans="1:16" x14ac:dyDescent="0.2">
      <c r="A11" s="198" t="s">
        <v>37</v>
      </c>
      <c r="B11" s="290">
        <f>+'4.1'!B14+'4.1'!C14+'4.1'!D14</f>
        <v>17873.102347</v>
      </c>
      <c r="C11" s="217">
        <v>17681.906266999995</v>
      </c>
      <c r="D11" s="217">
        <f t="shared" si="0"/>
        <v>191.19608000000517</v>
      </c>
      <c r="E11" s="247">
        <f t="shared" si="1"/>
        <v>1.0813092045218964E-2</v>
      </c>
      <c r="G11" s="198" t="s">
        <v>37</v>
      </c>
      <c r="H11" s="217">
        <f>+'5.1'!B14+'5.1'!C14+'5.1'!D14</f>
        <v>12836.525818999999</v>
      </c>
      <c r="I11" s="217">
        <v>12197.261902999999</v>
      </c>
      <c r="J11" s="217">
        <f t="shared" si="2"/>
        <v>639.26391599999988</v>
      </c>
      <c r="K11" s="247">
        <f t="shared" si="3"/>
        <v>5.2410444334459072E-2</v>
      </c>
    </row>
    <row r="12" spans="1:16" x14ac:dyDescent="0.2">
      <c r="A12" s="198" t="s">
        <v>72</v>
      </c>
      <c r="B12" s="290">
        <f>+'4.1'!B15+'4.1'!C15+'4.1'!D15</f>
        <v>707.85699999999997</v>
      </c>
      <c r="C12" s="217">
        <v>603.74800000000005</v>
      </c>
      <c r="D12" s="217">
        <f t="shared" si="0"/>
        <v>104.10899999999992</v>
      </c>
      <c r="E12" s="247">
        <f t="shared" si="1"/>
        <v>0.17243783830339798</v>
      </c>
      <c r="G12" s="198" t="s">
        <v>72</v>
      </c>
      <c r="H12" s="217">
        <f>+'5.1'!B15+'5.1'!C15+'5.1'!D15</f>
        <v>405.00775000000004</v>
      </c>
      <c r="I12" s="217">
        <v>366.56203999999997</v>
      </c>
      <c r="J12" s="217">
        <f t="shared" si="2"/>
        <v>38.445710000000076</v>
      </c>
      <c r="K12" s="247">
        <f t="shared" si="3"/>
        <v>0.10488186392677235</v>
      </c>
    </row>
    <row r="13" spans="1:16" x14ac:dyDescent="0.2">
      <c r="A13" s="198" t="s">
        <v>36</v>
      </c>
      <c r="B13" s="290">
        <f>+'4.1'!B16+'4.1'!C16+'4.1'!D16</f>
        <v>0</v>
      </c>
      <c r="C13" s="217">
        <v>0</v>
      </c>
      <c r="D13" s="217">
        <f t="shared" si="0"/>
        <v>0</v>
      </c>
      <c r="E13" s="247">
        <v>0</v>
      </c>
      <c r="G13" s="198" t="s">
        <v>36</v>
      </c>
      <c r="H13" s="217">
        <f>+'5.1'!B16+'5.1'!C16+'5.1'!D16</f>
        <v>0</v>
      </c>
      <c r="I13" s="217">
        <v>0</v>
      </c>
      <c r="J13" s="217">
        <f t="shared" si="2"/>
        <v>0</v>
      </c>
      <c r="K13" s="247">
        <v>0</v>
      </c>
    </row>
    <row r="14" spans="1:16" x14ac:dyDescent="0.2">
      <c r="A14" s="198" t="s">
        <v>35</v>
      </c>
      <c r="B14" s="290">
        <f>+'4.1'!B17+'4.1'!C17+'4.1'!D17</f>
        <v>1793.3691439999998</v>
      </c>
      <c r="C14" s="217">
        <v>1792.2010889999999</v>
      </c>
      <c r="D14" s="217">
        <f t="shared" si="0"/>
        <v>1.1680549999998675</v>
      </c>
      <c r="E14" s="247">
        <f t="shared" si="1"/>
        <v>6.5174327098049822E-4</v>
      </c>
      <c r="G14" s="198" t="s">
        <v>35</v>
      </c>
      <c r="H14" s="217">
        <f>+'5.1'!B17+'5.1'!C17+'5.1'!D17</f>
        <v>402.44574499999999</v>
      </c>
      <c r="I14" s="217">
        <v>250.82476700000001</v>
      </c>
      <c r="J14" s="217">
        <f t="shared" si="2"/>
        <v>151.62097799999998</v>
      </c>
      <c r="K14" s="247">
        <f t="shared" si="3"/>
        <v>0.60448965950798628</v>
      </c>
    </row>
    <row r="15" spans="1:16" x14ac:dyDescent="0.2">
      <c r="A15" s="198" t="s">
        <v>34</v>
      </c>
      <c r="B15" s="290">
        <f>+'4.1'!B18+'4.1'!C18+'4.1'!D18</f>
        <v>7.8418220000000005</v>
      </c>
      <c r="C15" s="217">
        <v>64.569495000000003</v>
      </c>
      <c r="D15" s="217">
        <f t="shared" si="0"/>
        <v>-56.727673000000003</v>
      </c>
      <c r="E15" s="247">
        <f t="shared" si="1"/>
        <v>-0.87855221726606347</v>
      </c>
      <c r="G15" s="198" t="s">
        <v>34</v>
      </c>
      <c r="H15" s="217">
        <f>+'5.1'!B18+'5.1'!C18+'5.1'!D18</f>
        <v>4.5171910000000004</v>
      </c>
      <c r="I15" s="217">
        <v>12.397625000000001</v>
      </c>
      <c r="J15" s="217">
        <f t="shared" si="2"/>
        <v>-7.880434000000001</v>
      </c>
      <c r="K15" s="247">
        <f t="shared" si="3"/>
        <v>-0.63564061665036653</v>
      </c>
    </row>
    <row r="16" spans="1:16" x14ac:dyDescent="0.2">
      <c r="A16" s="198" t="s">
        <v>33</v>
      </c>
      <c r="B16" s="290">
        <f>+'4.1'!B19+'4.1'!C19+'4.1'!D19</f>
        <v>1424.742041</v>
      </c>
      <c r="C16" s="217">
        <v>1348.0452330000001</v>
      </c>
      <c r="D16" s="217">
        <f t="shared" si="0"/>
        <v>76.696807999999919</v>
      </c>
      <c r="E16" s="247">
        <f t="shared" si="1"/>
        <v>5.6894832697353515E-2</v>
      </c>
      <c r="G16" s="198" t="s">
        <v>33</v>
      </c>
      <c r="H16" s="217">
        <f>+'5.1'!B19+'5.1'!C19+'5.1'!D19</f>
        <v>1007.117123</v>
      </c>
      <c r="I16" s="217">
        <v>981.21240999999998</v>
      </c>
      <c r="J16" s="217">
        <f t="shared" si="2"/>
        <v>25.904713000000015</v>
      </c>
      <c r="K16" s="247">
        <f t="shared" si="3"/>
        <v>2.6400718882061414E-2</v>
      </c>
    </row>
    <row r="17" spans="1:14" x14ac:dyDescent="0.2">
      <c r="A17" s="198" t="s">
        <v>32</v>
      </c>
      <c r="B17" s="290">
        <f>+'4.1'!B20+'4.1'!C20+'4.1'!D20</f>
        <v>1643.4209499999999</v>
      </c>
      <c r="C17" s="217">
        <v>1675.984316</v>
      </c>
      <c r="D17" s="217">
        <f t="shared" si="0"/>
        <v>-32.563366000000087</v>
      </c>
      <c r="E17" s="247">
        <f t="shared" si="1"/>
        <v>-1.9429397810665439E-2</v>
      </c>
      <c r="G17" s="198" t="s">
        <v>32</v>
      </c>
      <c r="H17" s="217">
        <f>+'5.1'!B20+'5.1'!C20+'5.1'!D20</f>
        <v>606.79544699999997</v>
      </c>
      <c r="I17" s="217">
        <v>607.07145500000001</v>
      </c>
      <c r="J17" s="217">
        <f t="shared" si="2"/>
        <v>-0.2760080000000471</v>
      </c>
      <c r="K17" s="247">
        <f t="shared" si="3"/>
        <v>-4.5465488078344496E-4</v>
      </c>
    </row>
    <row r="18" spans="1:14" x14ac:dyDescent="0.2">
      <c r="A18" s="198" t="s">
        <v>3</v>
      </c>
      <c r="B18" s="290">
        <f>+'4.1'!B21+'4.1'!C21+'4.1'!D21</f>
        <v>5.04E-2</v>
      </c>
      <c r="C18" s="217">
        <v>0</v>
      </c>
      <c r="D18" s="217">
        <f t="shared" si="0"/>
        <v>5.04E-2</v>
      </c>
      <c r="E18" s="247">
        <v>0</v>
      </c>
      <c r="G18" s="198" t="s">
        <v>3</v>
      </c>
      <c r="H18" s="217">
        <f>+'5.1'!B21+'5.1'!C21+'5.1'!D21</f>
        <v>4.4143000000000002E-2</v>
      </c>
      <c r="I18" s="217">
        <v>0</v>
      </c>
      <c r="J18" s="217">
        <f t="shared" si="2"/>
        <v>4.4143000000000002E-2</v>
      </c>
      <c r="K18" s="247">
        <v>0</v>
      </c>
    </row>
    <row r="19" spans="1:14" x14ac:dyDescent="0.2">
      <c r="A19" s="198" t="s">
        <v>31</v>
      </c>
      <c r="B19" s="290">
        <f>+'4.1'!B22+'4.1'!C22+'4.1'!D22</f>
        <v>93.240797000000015</v>
      </c>
      <c r="C19" s="217">
        <v>156.41573399999999</v>
      </c>
      <c r="D19" s="217">
        <f t="shared" si="0"/>
        <v>-63.174936999999971</v>
      </c>
      <c r="E19" s="247">
        <f>+B19/C19-1</f>
        <v>-0.40389119038369869</v>
      </c>
      <c r="G19" s="198" t="s">
        <v>31</v>
      </c>
      <c r="H19" s="217">
        <f>+'5.1'!B22+'5.1'!C22+'5.1'!D22</f>
        <v>69.024473</v>
      </c>
      <c r="I19" s="217">
        <v>118.79982600000002</v>
      </c>
      <c r="J19" s="217">
        <f t="shared" si="2"/>
        <v>-49.775353000000024</v>
      </c>
      <c r="K19" s="247">
        <f t="shared" si="3"/>
        <v>-0.41898506652694945</v>
      </c>
    </row>
    <row r="20" spans="1:14" x14ac:dyDescent="0.2">
      <c r="A20" s="198" t="s">
        <v>30</v>
      </c>
      <c r="B20" s="290">
        <f>+'4.1'!B23+'4.1'!C23+'4.1'!D23</f>
        <v>11115.702825999997</v>
      </c>
      <c r="C20" s="217">
        <v>9669.5261956484155</v>
      </c>
      <c r="D20" s="217">
        <f t="shared" si="0"/>
        <v>1446.1766303515815</v>
      </c>
      <c r="E20" s="247">
        <f>+B20/C20-1</f>
        <v>0.14956023708818389</v>
      </c>
      <c r="G20" s="198" t="s">
        <v>30</v>
      </c>
      <c r="H20" s="217">
        <f>+'5.1'!B23+'5.1'!C23+'5.1'!D23</f>
        <v>8165.2919919999968</v>
      </c>
      <c r="I20" s="217">
        <v>7279.4035846484139</v>
      </c>
      <c r="J20" s="217">
        <f t="shared" si="2"/>
        <v>885.88840735158283</v>
      </c>
      <c r="K20" s="247">
        <f t="shared" si="3"/>
        <v>0.12169793816897845</v>
      </c>
    </row>
    <row r="21" spans="1:14" s="77" customFormat="1" ht="10.199999999999999" x14ac:dyDescent="0.2">
      <c r="A21" s="190"/>
      <c r="B21" s="4"/>
      <c r="C21" s="4"/>
      <c r="D21" s="4"/>
      <c r="E21" s="163"/>
      <c r="F21" s="4"/>
      <c r="G21" s="190"/>
      <c r="H21" s="4"/>
      <c r="I21" s="4"/>
      <c r="K21" s="163"/>
    </row>
    <row r="22" spans="1:14" s="77" customFormat="1" x14ac:dyDescent="0.2">
      <c r="A22" s="71"/>
      <c r="B22" s="4"/>
      <c r="C22" s="4"/>
      <c r="D22" s="4"/>
      <c r="E22" s="4"/>
      <c r="F22" s="4"/>
      <c r="G22" s="71"/>
      <c r="H22" s="4"/>
      <c r="I22" s="4"/>
      <c r="J22" s="131"/>
      <c r="K22" s="131"/>
      <c r="L22" s="131"/>
      <c r="M22" s="131"/>
      <c r="N22" s="131"/>
    </row>
    <row r="23" spans="1:14" ht="27.75" customHeight="1" x14ac:dyDescent="0.25">
      <c r="A23" s="245"/>
      <c r="B23" s="208" t="s">
        <v>339</v>
      </c>
      <c r="C23" s="208" t="s">
        <v>338</v>
      </c>
      <c r="D23" s="208" t="s">
        <v>340</v>
      </c>
      <c r="E23" s="208" t="s">
        <v>170</v>
      </c>
      <c r="G23" s="245"/>
      <c r="H23" s="208" t="s">
        <v>339</v>
      </c>
      <c r="I23" s="208" t="s">
        <v>338</v>
      </c>
      <c r="J23" s="208" t="s">
        <v>340</v>
      </c>
      <c r="K23" s="208" t="s">
        <v>170</v>
      </c>
    </row>
    <row r="24" spans="1:14" ht="12" x14ac:dyDescent="0.2">
      <c r="A24" s="246" t="s">
        <v>59</v>
      </c>
      <c r="B24" s="216">
        <f>SUM(B25:B38)</f>
        <v>47429.407769999998</v>
      </c>
      <c r="C24" s="216">
        <f>SUM(C25:C38)</f>
        <v>44946.430123000006</v>
      </c>
      <c r="D24" s="216">
        <f t="shared" ref="D24:D38" si="4">+B24-C24</f>
        <v>2482.9776469999924</v>
      </c>
      <c r="E24" s="204">
        <f t="shared" ref="E24:E38" si="5">+B24/C24-1</f>
        <v>5.5243044669067043E-2</v>
      </c>
      <c r="F24" s="133"/>
      <c r="G24" s="246" t="s">
        <v>116</v>
      </c>
      <c r="H24" s="216">
        <f>SUM(H25:H38)</f>
        <v>29788.362747000006</v>
      </c>
      <c r="I24" s="216">
        <f>SUM(I25:I38)</f>
        <v>27473.734489999992</v>
      </c>
      <c r="J24" s="216">
        <f t="shared" ref="J24:J38" si="6">+H24-I24</f>
        <v>2314.6282570000149</v>
      </c>
      <c r="K24" s="204">
        <f t="shared" ref="K24:K38" si="7">+H24/I24-1</f>
        <v>8.4248767048487938E-2</v>
      </c>
    </row>
    <row r="25" spans="1:14" x14ac:dyDescent="0.2">
      <c r="A25" s="198" t="s">
        <v>129</v>
      </c>
      <c r="B25" s="217">
        <f>+'4.2'!B7+'4.2'!C7+'4.2'!D7</f>
        <v>1878.6338040000001</v>
      </c>
      <c r="C25" s="217">
        <v>1641.0545209999998</v>
      </c>
      <c r="D25" s="217">
        <f t="shared" si="4"/>
        <v>237.57928300000026</v>
      </c>
      <c r="E25" s="247">
        <f t="shared" si="5"/>
        <v>0.14477232776838389</v>
      </c>
      <c r="G25" s="198" t="s">
        <v>129</v>
      </c>
      <c r="H25" s="217">
        <f>+'5.2'!B7+'5.2'!C7+'5.2'!D7</f>
        <v>1404.014651</v>
      </c>
      <c r="I25" s="217">
        <v>1274.43264</v>
      </c>
      <c r="J25" s="217">
        <f t="shared" si="6"/>
        <v>129.58201099999997</v>
      </c>
      <c r="K25" s="247">
        <f t="shared" si="7"/>
        <v>0.10167819540466261</v>
      </c>
    </row>
    <row r="26" spans="1:14" x14ac:dyDescent="0.2">
      <c r="A26" s="198" t="s">
        <v>99</v>
      </c>
      <c r="B26" s="290">
        <f>+'4.2'!B8+'4.2'!C8+'4.2'!D8</f>
        <v>2469.1771090000007</v>
      </c>
      <c r="C26" s="217">
        <v>2304.4053729999991</v>
      </c>
      <c r="D26" s="217">
        <f t="shared" si="4"/>
        <v>164.77173600000151</v>
      </c>
      <c r="E26" s="247">
        <f t="shared" si="5"/>
        <v>7.150292996648111E-2</v>
      </c>
      <c r="G26" s="198" t="s">
        <v>99</v>
      </c>
      <c r="H26" s="217">
        <f>+'5.2'!B8+'5.2'!C8+'5.2'!D8</f>
        <v>1670.0702219999998</v>
      </c>
      <c r="I26" s="217">
        <v>1528.5195140000001</v>
      </c>
      <c r="J26" s="217">
        <f t="shared" si="6"/>
        <v>141.55070799999976</v>
      </c>
      <c r="K26" s="247">
        <f t="shared" si="7"/>
        <v>9.2606412089286438E-2</v>
      </c>
    </row>
    <row r="27" spans="1:14" x14ac:dyDescent="0.2">
      <c r="A27" s="198" t="s">
        <v>100</v>
      </c>
      <c r="B27" s="290">
        <f>+'4.2'!B9+'4.2'!C9+'4.2'!D9</f>
        <v>2697.975829999999</v>
      </c>
      <c r="C27" s="217">
        <v>2402.8404780000001</v>
      </c>
      <c r="D27" s="217">
        <f t="shared" si="4"/>
        <v>295.13535199999887</v>
      </c>
      <c r="E27" s="247">
        <f t="shared" si="5"/>
        <v>0.12282769276704308</v>
      </c>
      <c r="G27" s="198" t="s">
        <v>100</v>
      </c>
      <c r="H27" s="217">
        <f>+'5.2'!B9+'5.2'!C9+'5.2'!D9</f>
        <v>2001.7665700000002</v>
      </c>
      <c r="I27" s="217">
        <v>1791.4139119999998</v>
      </c>
      <c r="J27" s="217">
        <f t="shared" si="6"/>
        <v>210.35265800000047</v>
      </c>
      <c r="K27" s="247">
        <f t="shared" si="7"/>
        <v>0.11742269979647246</v>
      </c>
    </row>
    <row r="28" spans="1:14" x14ac:dyDescent="0.2">
      <c r="A28" s="198" t="s">
        <v>101</v>
      </c>
      <c r="B28" s="290">
        <f>+'4.2'!B10+'4.2'!C10+'4.2'!D10</f>
        <v>2075.0429710000003</v>
      </c>
      <c r="C28" s="217">
        <v>2259.3719580000002</v>
      </c>
      <c r="D28" s="217">
        <f t="shared" si="4"/>
        <v>-184.32898699999987</v>
      </c>
      <c r="E28" s="247">
        <f t="shared" si="5"/>
        <v>-8.1584170480352491E-2</v>
      </c>
      <c r="G28" s="198" t="s">
        <v>101</v>
      </c>
      <c r="H28" s="217">
        <f>+'5.2'!B10+'5.2'!C10+'5.2'!D10</f>
        <v>1244.4251109999998</v>
      </c>
      <c r="I28" s="217">
        <v>1159.4146840000003</v>
      </c>
      <c r="J28" s="217">
        <f t="shared" si="6"/>
        <v>85.010426999999481</v>
      </c>
      <c r="K28" s="247">
        <f t="shared" si="7"/>
        <v>7.3321847802299667E-2</v>
      </c>
    </row>
    <row r="29" spans="1:14" x14ac:dyDescent="0.2">
      <c r="A29" s="198" t="s">
        <v>128</v>
      </c>
      <c r="B29" s="290">
        <f>+'4.2'!B11+'4.2'!C11+'4.2'!D11</f>
        <v>1280.9438950000006</v>
      </c>
      <c r="C29" s="217">
        <v>1209.2161660000002</v>
      </c>
      <c r="D29" s="217">
        <f t="shared" si="4"/>
        <v>71.727729000000409</v>
      </c>
      <c r="E29" s="247">
        <f t="shared" si="5"/>
        <v>5.9317540582731754E-2</v>
      </c>
      <c r="G29" s="198" t="s">
        <v>128</v>
      </c>
      <c r="H29" s="217">
        <f>+'5.2'!B11+'5.2'!C11+'5.2'!D11</f>
        <v>625.45519100000001</v>
      </c>
      <c r="I29" s="217">
        <v>582.0068369999999</v>
      </c>
      <c r="J29" s="217">
        <f t="shared" si="6"/>
        <v>43.448354000000108</v>
      </c>
      <c r="K29" s="247">
        <f t="shared" si="7"/>
        <v>7.4652652233362149E-2</v>
      </c>
    </row>
    <row r="30" spans="1:14" x14ac:dyDescent="0.2">
      <c r="A30" s="198" t="s">
        <v>102</v>
      </c>
      <c r="B30" s="290">
        <f>+'4.2'!B12+'4.2'!C12+'4.2'!D12</f>
        <v>1432.0044770000002</v>
      </c>
      <c r="C30" s="217">
        <v>1388.6189009999998</v>
      </c>
      <c r="D30" s="217">
        <f t="shared" si="4"/>
        <v>43.385576000000356</v>
      </c>
      <c r="E30" s="247">
        <f t="shared" si="5"/>
        <v>3.1243688220545351E-2</v>
      </c>
      <c r="G30" s="198" t="s">
        <v>102</v>
      </c>
      <c r="H30" s="217">
        <f>+'5.2'!B12+'5.2'!C12+'5.2'!D12</f>
        <v>1034.3597730000001</v>
      </c>
      <c r="I30" s="217">
        <v>967.97999999999979</v>
      </c>
      <c r="J30" s="217">
        <f t="shared" si="6"/>
        <v>66.379773000000341</v>
      </c>
      <c r="K30" s="247">
        <f t="shared" si="7"/>
        <v>6.8575562511622445E-2</v>
      </c>
    </row>
    <row r="31" spans="1:14" x14ac:dyDescent="0.2">
      <c r="A31" s="198" t="s">
        <v>103</v>
      </c>
      <c r="B31" s="290">
        <f>+'4.2'!B13+'4.2'!C13+'4.2'!D13</f>
        <v>837.17480699999987</v>
      </c>
      <c r="C31" s="217">
        <v>800.39526799999987</v>
      </c>
      <c r="D31" s="217">
        <f t="shared" si="4"/>
        <v>36.779539</v>
      </c>
      <c r="E31" s="247">
        <f t="shared" si="5"/>
        <v>4.5951719694574678E-2</v>
      </c>
      <c r="G31" s="198" t="s">
        <v>103</v>
      </c>
      <c r="H31" s="217">
        <f>+'5.2'!B13+'5.2'!C13+'5.2'!D13</f>
        <v>742.11019399999998</v>
      </c>
      <c r="I31" s="217">
        <v>710.09575100000006</v>
      </c>
      <c r="J31" s="217">
        <f t="shared" si="6"/>
        <v>32.014442999999915</v>
      </c>
      <c r="K31" s="247">
        <f t="shared" si="7"/>
        <v>4.5084684642761497E-2</v>
      </c>
    </row>
    <row r="32" spans="1:14" x14ac:dyDescent="0.2">
      <c r="A32" s="198" t="s">
        <v>104</v>
      </c>
      <c r="B32" s="290">
        <f>+'4.2'!B14+'4.2'!C14+'4.2'!D14</f>
        <v>7726.1458780000003</v>
      </c>
      <c r="C32" s="217">
        <v>7561.7844300000006</v>
      </c>
      <c r="D32" s="217">
        <f t="shared" si="4"/>
        <v>164.36144799999965</v>
      </c>
      <c r="E32" s="247">
        <f t="shared" si="5"/>
        <v>2.1735801849616987E-2</v>
      </c>
      <c r="G32" s="198" t="s">
        <v>104</v>
      </c>
      <c r="H32" s="217">
        <f>+'5.2'!B14+'5.2'!C14+'5.2'!D14</f>
        <v>4209.0012750000005</v>
      </c>
      <c r="I32" s="217">
        <v>3945.9280140000001</v>
      </c>
      <c r="J32" s="217">
        <f t="shared" si="6"/>
        <v>263.07326100000046</v>
      </c>
      <c r="K32" s="247">
        <f t="shared" si="7"/>
        <v>6.6669554048281343E-2</v>
      </c>
    </row>
    <row r="33" spans="1:11" x14ac:dyDescent="0.2">
      <c r="A33" s="198" t="s">
        <v>105</v>
      </c>
      <c r="B33" s="290">
        <f>+'4.2'!B15+'4.2'!C15+'4.2'!D15</f>
        <v>2169.5848709999996</v>
      </c>
      <c r="C33" s="217">
        <v>1998.1478529999995</v>
      </c>
      <c r="D33" s="217">
        <f t="shared" si="4"/>
        <v>171.43701800000008</v>
      </c>
      <c r="E33" s="247">
        <f t="shared" si="5"/>
        <v>8.5797964221019152E-2</v>
      </c>
      <c r="G33" s="198" t="s">
        <v>105</v>
      </c>
      <c r="H33" s="217">
        <f>+'5.2'!B15+'5.2'!C15+'5.2'!D15</f>
        <v>1215.2007780000004</v>
      </c>
      <c r="I33" s="217">
        <v>1132.6086729999997</v>
      </c>
      <c r="J33" s="217">
        <f t="shared" si="6"/>
        <v>82.592105000000629</v>
      </c>
      <c r="K33" s="247">
        <f t="shared" si="7"/>
        <v>7.2922013550571263E-2</v>
      </c>
    </row>
    <row r="34" spans="1:11" x14ac:dyDescent="0.2">
      <c r="A34" s="198" t="s">
        <v>106</v>
      </c>
      <c r="B34" s="290">
        <f>+'4.2'!B16+'4.2'!C16+'4.2'!D16</f>
        <v>2331.3559640000003</v>
      </c>
      <c r="C34" s="217">
        <v>2146.4288970000002</v>
      </c>
      <c r="D34" s="217">
        <f t="shared" si="4"/>
        <v>184.92706700000008</v>
      </c>
      <c r="E34" s="247">
        <f t="shared" si="5"/>
        <v>8.6155692023373032E-2</v>
      </c>
      <c r="G34" s="198" t="s">
        <v>106</v>
      </c>
      <c r="H34" s="217">
        <f>+'5.2'!B16+'5.2'!C16+'5.2'!D16</f>
        <v>1608.4637120000002</v>
      </c>
      <c r="I34" s="217">
        <v>1451.498192</v>
      </c>
      <c r="J34" s="217">
        <f t="shared" si="6"/>
        <v>156.9655200000002</v>
      </c>
      <c r="K34" s="247">
        <f t="shared" si="7"/>
        <v>0.10814034827264885</v>
      </c>
    </row>
    <row r="35" spans="1:11" x14ac:dyDescent="0.2">
      <c r="A35" s="198" t="s">
        <v>107</v>
      </c>
      <c r="B35" s="290">
        <f>+'4.2'!B17+'4.2'!C17+'4.2'!D17</f>
        <v>2158.8151999999995</v>
      </c>
      <c r="C35" s="217">
        <v>1981.7174410000002</v>
      </c>
      <c r="D35" s="217">
        <f t="shared" si="4"/>
        <v>177.09775899999931</v>
      </c>
      <c r="E35" s="247">
        <f t="shared" si="5"/>
        <v>8.9365797230221533E-2</v>
      </c>
      <c r="G35" s="198" t="s">
        <v>107</v>
      </c>
      <c r="H35" s="217">
        <f>+'5.2'!B17+'5.2'!C17+'5.2'!D17</f>
        <v>1621.4816580000006</v>
      </c>
      <c r="I35" s="217">
        <v>1440.5102180000001</v>
      </c>
      <c r="J35" s="217">
        <f t="shared" si="6"/>
        <v>180.97144000000048</v>
      </c>
      <c r="K35" s="247">
        <f t="shared" si="7"/>
        <v>0.12563009809903369</v>
      </c>
    </row>
    <row r="36" spans="1:11" x14ac:dyDescent="0.2">
      <c r="A36" s="198" t="s">
        <v>108</v>
      </c>
      <c r="B36" s="290">
        <f>+'4.2'!B18+'4.2'!C18+'4.2'!D18</f>
        <v>8691.6343169999982</v>
      </c>
      <c r="C36" s="217">
        <v>7848.6962380000014</v>
      </c>
      <c r="D36" s="217">
        <f t="shared" si="4"/>
        <v>842.93807899999683</v>
      </c>
      <c r="E36" s="247">
        <f t="shared" si="5"/>
        <v>0.10739848421179232</v>
      </c>
      <c r="G36" s="198" t="s">
        <v>108</v>
      </c>
      <c r="H36" s="217">
        <f>+'5.2'!B18+'5.2'!C18+'5.2'!D18</f>
        <v>7104.7812180000001</v>
      </c>
      <c r="I36" s="217">
        <v>6340.7225659999986</v>
      </c>
      <c r="J36" s="217">
        <f t="shared" si="6"/>
        <v>764.05865200000153</v>
      </c>
      <c r="K36" s="247">
        <f t="shared" si="7"/>
        <v>0.12050024962407435</v>
      </c>
    </row>
    <row r="37" spans="1:11" x14ac:dyDescent="0.2">
      <c r="A37" s="198" t="s">
        <v>109</v>
      </c>
      <c r="B37" s="290">
        <f>+'4.2'!B19+'4.2'!C19+'4.2'!D19</f>
        <v>9499.7872460000035</v>
      </c>
      <c r="C37" s="217">
        <v>9264.4965859999993</v>
      </c>
      <c r="D37" s="217">
        <f t="shared" si="4"/>
        <v>235.29066000000421</v>
      </c>
      <c r="E37" s="247">
        <f t="shared" si="5"/>
        <v>2.5397025927513805E-2</v>
      </c>
      <c r="G37" s="198" t="s">
        <v>109</v>
      </c>
      <c r="H37" s="217">
        <f>+'5.2'!B19+'5.2'!C19+'5.2'!D19</f>
        <v>4091.1781980000001</v>
      </c>
      <c r="I37" s="217">
        <v>3955.6021229999988</v>
      </c>
      <c r="J37" s="217">
        <f t="shared" si="6"/>
        <v>135.57607500000131</v>
      </c>
      <c r="K37" s="247">
        <f t="shared" si="7"/>
        <v>3.4274446919645651E-2</v>
      </c>
    </row>
    <row r="38" spans="1:11" x14ac:dyDescent="0.2">
      <c r="A38" s="198" t="s">
        <v>110</v>
      </c>
      <c r="B38" s="290">
        <f>+'4.2'!B20+'4.2'!C20+'4.2'!D20</f>
        <v>2181.1314009999996</v>
      </c>
      <c r="C38" s="217">
        <v>2139.2560129999997</v>
      </c>
      <c r="D38" s="217">
        <f t="shared" si="4"/>
        <v>41.87538799999993</v>
      </c>
      <c r="E38" s="247">
        <f t="shared" si="5"/>
        <v>1.9574743623731017E-2</v>
      </c>
      <c r="G38" s="198" t="s">
        <v>110</v>
      </c>
      <c r="H38" s="217">
        <f>+'5.2'!B20+'5.2'!C20+'5.2'!D20</f>
        <v>1216.054196</v>
      </c>
      <c r="I38" s="217">
        <v>1193.001366</v>
      </c>
      <c r="J38" s="217">
        <f t="shared" si="6"/>
        <v>23.052830000000085</v>
      </c>
      <c r="K38" s="247">
        <f t="shared" si="7"/>
        <v>1.9323389441953109E-2</v>
      </c>
    </row>
    <row r="39" spans="1:11" s="77" customFormat="1" ht="10.199999999999999" x14ac:dyDescent="0.2">
      <c r="E39" s="163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R39"/>
  <sheetViews>
    <sheetView showGridLines="0" zoomScaleNormal="100" zoomScaleSheetLayoutView="85" workbookViewId="0">
      <selection activeCell="B41" sqref="B41"/>
    </sheetView>
  </sheetViews>
  <sheetFormatPr defaultColWidth="9.109375" defaultRowHeight="11.4" x14ac:dyDescent="0.2"/>
  <cols>
    <col min="1" max="1" width="32.109375" style="160" bestFit="1" customWidth="1"/>
    <col min="2" max="2" width="9" style="160" bestFit="1" customWidth="1"/>
    <col min="3" max="3" width="9.5546875" style="160" bestFit="1" customWidth="1"/>
    <col min="4" max="4" width="10" style="160" bestFit="1" customWidth="1"/>
    <col min="5" max="5" width="10.33203125" style="160" bestFit="1" customWidth="1"/>
    <col min="6" max="6" width="8.6640625" style="160" customWidth="1"/>
    <col min="7" max="9" width="9.109375" style="160"/>
    <col min="10" max="10" width="9.109375" style="160" customWidth="1"/>
    <col min="11" max="11" width="12.6640625" style="160" customWidth="1"/>
    <col min="12" max="12" width="9.6640625" style="160" customWidth="1"/>
    <col min="13" max="16384" width="9.109375" style="160"/>
  </cols>
  <sheetData>
    <row r="1" spans="1:18" ht="17.399999999999999" x14ac:dyDescent="0.3">
      <c r="A1" s="237" t="s">
        <v>294</v>
      </c>
      <c r="B1" s="159"/>
      <c r="C1" s="159"/>
      <c r="D1" s="159"/>
      <c r="E1" s="159"/>
      <c r="K1" s="240" t="str">
        <f>'3'!N1</f>
        <v>IV. čtvrtletí 2023</v>
      </c>
    </row>
    <row r="2" spans="1:18" ht="6" customHeight="1" x14ac:dyDescent="0.2">
      <c r="A2" s="159"/>
      <c r="B2" s="159"/>
      <c r="C2" s="159"/>
      <c r="D2" s="159"/>
      <c r="E2" s="159"/>
    </row>
    <row r="3" spans="1:18" s="4" customFormat="1" ht="10.199999999999999" x14ac:dyDescent="0.2">
      <c r="E3" s="163"/>
      <c r="N3" s="3"/>
    </row>
    <row r="4" spans="1:18" ht="12" customHeight="1" x14ac:dyDescent="0.2">
      <c r="A4" s="243" t="s">
        <v>26</v>
      </c>
      <c r="B4" s="318" t="s">
        <v>42</v>
      </c>
      <c r="C4" s="318" t="s">
        <v>43</v>
      </c>
      <c r="D4" s="318" t="s">
        <v>44</v>
      </c>
      <c r="E4" s="318" t="s">
        <v>45</v>
      </c>
      <c r="F4" s="318" t="s">
        <v>7</v>
      </c>
    </row>
    <row r="5" spans="1:18" x14ac:dyDescent="0.2">
      <c r="A5" s="243" t="s">
        <v>289</v>
      </c>
      <c r="B5" s="244">
        <v>7671.9408000000003</v>
      </c>
      <c r="C5" s="244">
        <v>4633.9967153999996</v>
      </c>
      <c r="D5" s="244">
        <v>3745.8223309999994</v>
      </c>
      <c r="E5" s="244">
        <v>6136.9892919999984</v>
      </c>
      <c r="F5" s="196">
        <f t="shared" ref="F5:F6" si="0">SUM(B5:E5)</f>
        <v>22188.749138399999</v>
      </c>
    </row>
    <row r="6" spans="1:18" x14ac:dyDescent="0.2">
      <c r="A6" s="243" t="s">
        <v>290</v>
      </c>
      <c r="B6" s="244">
        <v>7021.2371049999983</v>
      </c>
      <c r="C6" s="244">
        <v>3965.4027319999996</v>
      </c>
      <c r="D6" s="244">
        <v>3547.4660890000009</v>
      </c>
      <c r="E6" s="244">
        <v>6203.9500329999992</v>
      </c>
      <c r="F6" s="196">
        <f t="shared" si="0"/>
        <v>20738.055958999998</v>
      </c>
      <c r="O6" s="161"/>
      <c r="P6" s="161"/>
      <c r="Q6" s="161"/>
      <c r="R6" s="161"/>
    </row>
    <row r="7" spans="1:18" x14ac:dyDescent="0.2">
      <c r="A7" s="243" t="s">
        <v>291</v>
      </c>
      <c r="B7" s="244">
        <v>7667.5807229664297</v>
      </c>
      <c r="C7" s="244">
        <v>4621.9647687183515</v>
      </c>
      <c r="D7" s="244">
        <v>3456.9184949999994</v>
      </c>
      <c r="E7" s="244">
        <v>6278.3488349999998</v>
      </c>
      <c r="F7" s="196">
        <f>SUM(B7:E7)</f>
        <v>22024.81282168478</v>
      </c>
      <c r="P7" s="162"/>
      <c r="Q7" s="162"/>
      <c r="R7" s="162"/>
    </row>
    <row r="8" spans="1:18" x14ac:dyDescent="0.2">
      <c r="A8" s="243" t="s">
        <v>292</v>
      </c>
      <c r="B8" s="244">
        <v>6952.8222269999997</v>
      </c>
      <c r="C8" s="244">
        <v>4444.882713</v>
      </c>
      <c r="D8" s="244">
        <v>3569.6563310000001</v>
      </c>
      <c r="E8" s="244">
        <v>5485.4993239999994</v>
      </c>
      <c r="F8" s="196">
        <f>SUM(B8:E8)</f>
        <v>20452.860594999998</v>
      </c>
      <c r="P8" s="162"/>
      <c r="Q8" s="162"/>
      <c r="R8" s="162"/>
    </row>
    <row r="9" spans="1:18" x14ac:dyDescent="0.2">
      <c r="A9" s="243" t="s">
        <v>311</v>
      </c>
      <c r="B9" s="244">
        <v>6362.3415779999996</v>
      </c>
      <c r="C9" s="244">
        <v>3693.0485550000003</v>
      </c>
      <c r="D9" s="244">
        <v>2884.346661</v>
      </c>
      <c r="E9" s="244">
        <v>4785.7502970000005</v>
      </c>
      <c r="F9" s="196">
        <f>SUM(B9:E9)</f>
        <v>17725.487091000003</v>
      </c>
    </row>
    <row r="10" spans="1:18" x14ac:dyDescent="0.2">
      <c r="A10" s="243" t="s">
        <v>323</v>
      </c>
      <c r="B10" s="244">
        <v>4895.8526029999994</v>
      </c>
      <c r="C10" s="244">
        <v>3047.2187430000004</v>
      </c>
      <c r="D10" s="244">
        <v>2458.8822540000001</v>
      </c>
      <c r="E10" s="244">
        <v>4339.2736840000007</v>
      </c>
      <c r="F10" s="196">
        <f>SUM(B10:E10)</f>
        <v>14741.227284000001</v>
      </c>
    </row>
    <row r="11" spans="1:18" x14ac:dyDescent="0.2">
      <c r="A11" s="243" t="s">
        <v>341</v>
      </c>
      <c r="B11" s="244">
        <f>+'7.1'!B8+'7.1'!C8+'7.1'!D8</f>
        <v>5166.4086089999992</v>
      </c>
      <c r="C11" s="244"/>
      <c r="D11" s="244"/>
      <c r="E11" s="244"/>
      <c r="F11" s="196"/>
    </row>
    <row r="12" spans="1:18" x14ac:dyDescent="0.2">
      <c r="A12" s="243" t="s">
        <v>293</v>
      </c>
      <c r="B12" s="196">
        <f>+B11-B10</f>
        <v>270.5560059999998</v>
      </c>
      <c r="C12" s="196"/>
      <c r="D12" s="196"/>
      <c r="E12" s="196"/>
      <c r="F12" s="196"/>
    </row>
    <row r="13" spans="1:18" ht="12" x14ac:dyDescent="0.2">
      <c r="A13" s="245" t="s">
        <v>293</v>
      </c>
      <c r="B13" s="201">
        <f>+(B11-B10)/B10</f>
        <v>5.5262285844596908E-2</v>
      </c>
      <c r="C13" s="201"/>
      <c r="D13" s="201"/>
      <c r="E13" s="201"/>
      <c r="F13" s="201"/>
    </row>
    <row r="15" spans="1:18" x14ac:dyDescent="0.2">
      <c r="B15" s="326">
        <v>2019</v>
      </c>
      <c r="C15" s="326">
        <v>2020</v>
      </c>
      <c r="D15" s="326">
        <v>2021</v>
      </c>
      <c r="E15" s="326">
        <v>2022</v>
      </c>
    </row>
    <row r="17" spans="1:6" ht="12" x14ac:dyDescent="0.2">
      <c r="A17" s="243" t="s">
        <v>25</v>
      </c>
      <c r="B17" s="318" t="s">
        <v>42</v>
      </c>
      <c r="C17" s="318" t="s">
        <v>43</v>
      </c>
      <c r="D17" s="318" t="s">
        <v>44</v>
      </c>
      <c r="E17" s="318" t="s">
        <v>45</v>
      </c>
      <c r="F17" s="318" t="s">
        <v>7</v>
      </c>
    </row>
    <row r="18" spans="1:6" x14ac:dyDescent="0.2">
      <c r="A18" s="243" t="s">
        <v>289</v>
      </c>
      <c r="B18" s="244">
        <v>14015.397265597716</v>
      </c>
      <c r="C18" s="244">
        <v>5663.1111253245599</v>
      </c>
      <c r="D18" s="244">
        <v>3090.2147482706205</v>
      </c>
      <c r="E18" s="244">
        <v>11080.062526775408</v>
      </c>
      <c r="F18" s="196">
        <f t="shared" ref="F18:F19" si="1">SUM(B18:E18)</f>
        <v>33848.785665968302</v>
      </c>
    </row>
    <row r="19" spans="1:6" x14ac:dyDescent="0.2">
      <c r="A19" s="243" t="s">
        <v>290</v>
      </c>
      <c r="B19" s="244">
        <v>13365.702517027044</v>
      </c>
      <c r="C19" s="244">
        <v>5557.4149748755744</v>
      </c>
      <c r="D19" s="244">
        <v>2881.1293208541133</v>
      </c>
      <c r="E19" s="244">
        <v>11704.285397282179</v>
      </c>
      <c r="F19" s="196">
        <f t="shared" si="1"/>
        <v>33508.532210038917</v>
      </c>
    </row>
    <row r="20" spans="1:6" x14ac:dyDescent="0.2">
      <c r="A20" s="243" t="s">
        <v>291</v>
      </c>
      <c r="B20" s="244">
        <v>14475.47323926062</v>
      </c>
      <c r="C20" s="244">
        <v>6886.6457983141918</v>
      </c>
      <c r="D20" s="244">
        <v>3111.065786985374</v>
      </c>
      <c r="E20" s="244">
        <v>12285.201532999999</v>
      </c>
      <c r="F20" s="196">
        <f>SUM(B20:E20)</f>
        <v>36758.386357560186</v>
      </c>
    </row>
    <row r="21" spans="1:6" x14ac:dyDescent="0.2">
      <c r="A21" s="243" t="s">
        <v>292</v>
      </c>
      <c r="B21" s="244">
        <v>12966.086234000002</v>
      </c>
      <c r="C21" s="244">
        <v>5233.3896450000011</v>
      </c>
      <c r="D21" s="244">
        <v>3145.012549</v>
      </c>
      <c r="E21" s="244">
        <v>10944.489931000007</v>
      </c>
      <c r="F21" s="196">
        <f>SUM(B21:E21)</f>
        <v>32288.978359000012</v>
      </c>
    </row>
    <row r="22" spans="1:6" x14ac:dyDescent="0.2">
      <c r="A22" s="243" t="s">
        <v>311</v>
      </c>
      <c r="B22" s="244">
        <v>12336.449079</v>
      </c>
      <c r="C22" s="244">
        <v>5396.062098999997</v>
      </c>
      <c r="D22" s="244">
        <v>2443.3230830000002</v>
      </c>
      <c r="E22" s="244">
        <v>10421.358761</v>
      </c>
      <c r="F22" s="196">
        <f>SUM(B22:E22)</f>
        <v>30597.193021999996</v>
      </c>
    </row>
    <row r="23" spans="1:6" x14ac:dyDescent="0.2">
      <c r="A23" s="243" t="s">
        <v>323</v>
      </c>
      <c r="B23" s="244">
        <v>11845.086124000001</v>
      </c>
      <c r="C23" s="244">
        <v>4175.0276430000004</v>
      </c>
      <c r="D23" s="244">
        <v>2892.3020450000004</v>
      </c>
      <c r="E23" s="244">
        <v>12026.564933000001</v>
      </c>
      <c r="F23" s="196">
        <f>SUM(B23:E23)</f>
        <v>30938.980745000004</v>
      </c>
    </row>
    <row r="24" spans="1:6" x14ac:dyDescent="0.2">
      <c r="A24" s="243" t="s">
        <v>341</v>
      </c>
      <c r="B24" s="244">
        <f>+'7.1'!B13+'7.1'!C13+'7.1'!D13</f>
        <v>12903.441736000004</v>
      </c>
      <c r="C24" s="244"/>
      <c r="D24" s="244"/>
      <c r="E24" s="244"/>
      <c r="F24" s="196"/>
    </row>
    <row r="25" spans="1:6" x14ac:dyDescent="0.2">
      <c r="A25" s="243" t="s">
        <v>293</v>
      </c>
      <c r="B25" s="196">
        <f>+B24-B23</f>
        <v>1058.355612000003</v>
      </c>
      <c r="C25" s="196"/>
      <c r="D25" s="196"/>
      <c r="E25" s="196"/>
      <c r="F25" s="196"/>
    </row>
    <row r="26" spans="1:6" ht="12" x14ac:dyDescent="0.2">
      <c r="A26" s="245" t="s">
        <v>293</v>
      </c>
      <c r="B26" s="201">
        <f>+(B24-B23)/B23</f>
        <v>8.9349760813947035E-2</v>
      </c>
      <c r="C26" s="201"/>
      <c r="D26" s="201"/>
      <c r="E26" s="201"/>
      <c r="F26" s="201"/>
    </row>
    <row r="30" spans="1:6" ht="12" x14ac:dyDescent="0.2">
      <c r="A30" s="243" t="s">
        <v>5</v>
      </c>
      <c r="B30" s="318" t="s">
        <v>42</v>
      </c>
      <c r="C30" s="318" t="s">
        <v>43</v>
      </c>
      <c r="D30" s="318" t="s">
        <v>44</v>
      </c>
      <c r="E30" s="318" t="s">
        <v>45</v>
      </c>
      <c r="F30" s="318" t="s">
        <v>7</v>
      </c>
    </row>
    <row r="31" spans="1:6" x14ac:dyDescent="0.2">
      <c r="A31" s="243" t="s">
        <v>289</v>
      </c>
      <c r="B31" s="244">
        <v>8000.2277954508227</v>
      </c>
      <c r="C31" s="244">
        <v>2947.9774611584162</v>
      </c>
      <c r="D31" s="244">
        <v>1375.0624167794851</v>
      </c>
      <c r="E31" s="244">
        <v>6345.6836996429729</v>
      </c>
      <c r="F31" s="196">
        <f t="shared" ref="F31:F32" si="2">SUM(B31:E31)</f>
        <v>18668.951373031698</v>
      </c>
    </row>
    <row r="32" spans="1:6" x14ac:dyDescent="0.2">
      <c r="A32" s="243" t="s">
        <v>290</v>
      </c>
      <c r="B32" s="244">
        <v>7761.4412209729589</v>
      </c>
      <c r="C32" s="244">
        <v>2666.4454051244275</v>
      </c>
      <c r="D32" s="244">
        <v>1502.5578261458868</v>
      </c>
      <c r="E32" s="244">
        <v>6727.5190452424795</v>
      </c>
      <c r="F32" s="196">
        <f t="shared" si="2"/>
        <v>18657.963497485754</v>
      </c>
    </row>
    <row r="33" spans="1:6" x14ac:dyDescent="0.2">
      <c r="A33" s="243" t="s">
        <v>291</v>
      </c>
      <c r="B33" s="244">
        <v>8891.9809219999988</v>
      </c>
      <c r="C33" s="244">
        <v>3340.5134649999991</v>
      </c>
      <c r="D33" s="244">
        <v>1333.2217679999999</v>
      </c>
      <c r="E33" s="244">
        <v>6446.5769939999973</v>
      </c>
      <c r="F33" s="196">
        <f>SUM(B33:E33)</f>
        <v>20012.293148999997</v>
      </c>
    </row>
    <row r="34" spans="1:6" x14ac:dyDescent="0.2">
      <c r="A34" s="243" t="s">
        <v>292</v>
      </c>
      <c r="B34" s="244">
        <v>7390.9582169999985</v>
      </c>
      <c r="C34" s="244">
        <v>2754.0628879999995</v>
      </c>
      <c r="D34" s="244">
        <v>1384.4316569999996</v>
      </c>
      <c r="E34" s="244">
        <v>5576.0934020000022</v>
      </c>
      <c r="F34" s="196">
        <f>SUM(B34:E34)</f>
        <v>17105.546163999999</v>
      </c>
    </row>
    <row r="35" spans="1:6" x14ac:dyDescent="0.2">
      <c r="A35" s="243" t="s">
        <v>311</v>
      </c>
      <c r="B35" s="244">
        <v>6707.7180779999999</v>
      </c>
      <c r="C35" s="244">
        <v>2778.9903609999997</v>
      </c>
      <c r="D35" s="244">
        <v>1044.651339</v>
      </c>
      <c r="E35" s="244">
        <v>5311.0865730000005</v>
      </c>
      <c r="F35" s="196">
        <f>SUM(B35:E35)</f>
        <v>15842.446351000001</v>
      </c>
    </row>
    <row r="36" spans="1:6" x14ac:dyDescent="0.2">
      <c r="A36" s="243" t="s">
        <v>323</v>
      </c>
      <c r="B36" s="244">
        <v>6487.5884129999977</v>
      </c>
      <c r="C36" s="244">
        <v>2082.5843759999984</v>
      </c>
      <c r="D36" s="244">
        <v>1051.9801230000003</v>
      </c>
      <c r="E36" s="244">
        <v>5577.5144519999967</v>
      </c>
      <c r="F36" s="196">
        <f>SUM(B36:E36)</f>
        <v>15199.667363999994</v>
      </c>
    </row>
    <row r="37" spans="1:6" x14ac:dyDescent="0.2">
      <c r="A37" s="243" t="s">
        <v>341</v>
      </c>
      <c r="B37" s="244">
        <f>+'7.1'!B14+'7.1'!C14+'7.1'!D14</f>
        <v>7052.4898299999977</v>
      </c>
      <c r="C37" s="244"/>
      <c r="D37" s="244"/>
      <c r="E37" s="244"/>
      <c r="F37" s="196"/>
    </row>
    <row r="38" spans="1:6" x14ac:dyDescent="0.2">
      <c r="A38" s="243" t="s">
        <v>293</v>
      </c>
      <c r="B38" s="196">
        <f>+B37-B36</f>
        <v>564.90141700000004</v>
      </c>
      <c r="C38" s="196"/>
      <c r="D38" s="196"/>
      <c r="E38" s="196"/>
      <c r="F38" s="196"/>
    </row>
    <row r="39" spans="1:6" ht="12" x14ac:dyDescent="0.2">
      <c r="A39" s="245" t="s">
        <v>293</v>
      </c>
      <c r="B39" s="201">
        <f>+(B37-B36)/B36</f>
        <v>8.7074176263715483E-2</v>
      </c>
      <c r="C39" s="201"/>
      <c r="D39" s="201"/>
      <c r="E39" s="201"/>
      <c r="F39" s="201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List48"/>
  <dimension ref="A1:I23"/>
  <sheetViews>
    <sheetView showGridLines="0" zoomScaleNormal="100" zoomScaleSheetLayoutView="100" workbookViewId="0">
      <selection activeCell="B5" sqref="B5"/>
    </sheetView>
  </sheetViews>
  <sheetFormatPr defaultRowHeight="13.2" x14ac:dyDescent="0.25"/>
  <cols>
    <col min="1" max="1" width="31.33203125" customWidth="1"/>
    <col min="2" max="3" width="9.6640625" customWidth="1"/>
    <col min="4" max="4" width="10.5546875" customWidth="1"/>
    <col min="10" max="10" width="20.6640625" customWidth="1"/>
    <col min="11" max="11" width="15.33203125" customWidth="1"/>
  </cols>
  <sheetData>
    <row r="1" spans="1:9" ht="17.399999999999999" x14ac:dyDescent="0.3">
      <c r="A1" s="234" t="s">
        <v>295</v>
      </c>
      <c r="I1" s="239" t="str">
        <f>'3'!N1</f>
        <v>IV. čtvrtletí 2023</v>
      </c>
    </row>
    <row r="2" spans="1:9" ht="6" customHeight="1" x14ac:dyDescent="0.25"/>
    <row r="3" spans="1:9" ht="24" x14ac:dyDescent="0.25">
      <c r="A3" s="165"/>
      <c r="B3" s="208" t="s">
        <v>339</v>
      </c>
      <c r="C3" s="208" t="s">
        <v>338</v>
      </c>
      <c r="D3" s="208" t="s">
        <v>340</v>
      </c>
      <c r="E3" s="208" t="s">
        <v>170</v>
      </c>
    </row>
    <row r="4" spans="1:9" x14ac:dyDescent="0.25">
      <c r="A4" s="167" t="s">
        <v>195</v>
      </c>
      <c r="B4" s="216">
        <f>SUM(B5:B20)</f>
        <v>30402.116908</v>
      </c>
      <c r="C4" s="216">
        <f>SUM(C5:C20)</f>
        <v>28536.291993999999</v>
      </c>
      <c r="D4" s="216">
        <f t="shared" ref="D4:D20" si="0">+B4-C4</f>
        <v>1865.8249140000007</v>
      </c>
      <c r="E4" s="204">
        <f t="shared" ref="E4:E20" si="1">+B4/C4-1</f>
        <v>6.538428028393839E-2</v>
      </c>
    </row>
    <row r="5" spans="1:9" x14ac:dyDescent="0.25">
      <c r="A5" s="166" t="s">
        <v>40</v>
      </c>
      <c r="B5" s="217">
        <f>+'9'!L6</f>
        <v>5999.0501600000007</v>
      </c>
      <c r="C5" s="217">
        <v>5533.8727340000005</v>
      </c>
      <c r="D5" s="217">
        <f t="shared" si="0"/>
        <v>465.1774260000002</v>
      </c>
      <c r="E5" s="247">
        <f t="shared" si="1"/>
        <v>8.4060015175621894E-2</v>
      </c>
      <c r="I5" s="156"/>
    </row>
    <row r="6" spans="1:9" x14ac:dyDescent="0.25">
      <c r="A6" s="166" t="s">
        <v>39</v>
      </c>
      <c r="B6" s="217">
        <f>+'9'!L7</f>
        <v>596.19379900000013</v>
      </c>
      <c r="C6" s="217">
        <v>554.43162500000017</v>
      </c>
      <c r="D6" s="217">
        <f t="shared" si="0"/>
        <v>41.762173999999959</v>
      </c>
      <c r="E6" s="247">
        <f t="shared" si="1"/>
        <v>7.5324299908036352E-2</v>
      </c>
      <c r="I6" s="156"/>
    </row>
    <row r="7" spans="1:9" x14ac:dyDescent="0.25">
      <c r="A7" s="166" t="s">
        <v>38</v>
      </c>
      <c r="B7" s="217">
        <f>+'9'!L8</f>
        <v>2302.4445839999998</v>
      </c>
      <c r="C7" s="217">
        <v>2164.1460689999999</v>
      </c>
      <c r="D7" s="217">
        <f t="shared" si="0"/>
        <v>138.29851499999995</v>
      </c>
      <c r="E7" s="247">
        <f t="shared" si="1"/>
        <v>6.3904427238547834E-2</v>
      </c>
      <c r="I7" s="156"/>
    </row>
    <row r="8" spans="1:9" x14ac:dyDescent="0.25">
      <c r="A8" s="166" t="s">
        <v>60</v>
      </c>
      <c r="B8" s="217">
        <f>+'9'!L9</f>
        <v>0</v>
      </c>
      <c r="C8" s="217">
        <v>0</v>
      </c>
      <c r="D8" s="217">
        <f t="shared" si="0"/>
        <v>0</v>
      </c>
      <c r="E8" s="247">
        <v>0</v>
      </c>
      <c r="I8" s="156"/>
    </row>
    <row r="9" spans="1:9" x14ac:dyDescent="0.25">
      <c r="A9" s="166" t="s">
        <v>61</v>
      </c>
      <c r="B9" s="217">
        <f>+'9'!L10</f>
        <v>0</v>
      </c>
      <c r="C9" s="217">
        <v>0</v>
      </c>
      <c r="D9" s="217">
        <f t="shared" si="0"/>
        <v>0</v>
      </c>
      <c r="E9" s="247">
        <v>0</v>
      </c>
      <c r="I9" s="156"/>
    </row>
    <row r="10" spans="1:9" x14ac:dyDescent="0.25">
      <c r="A10" s="166" t="s">
        <v>62</v>
      </c>
      <c r="B10" s="217">
        <f>+'9'!L11</f>
        <v>0</v>
      </c>
      <c r="C10" s="217">
        <v>0</v>
      </c>
      <c r="D10" s="217">
        <f t="shared" si="0"/>
        <v>0</v>
      </c>
      <c r="E10" s="247">
        <v>0</v>
      </c>
      <c r="I10" s="156"/>
    </row>
    <row r="11" spans="1:9" x14ac:dyDescent="0.25">
      <c r="A11" s="166" t="s">
        <v>37</v>
      </c>
      <c r="B11" s="217">
        <f>+'9'!L12</f>
        <v>14891.897384</v>
      </c>
      <c r="C11" s="217">
        <v>14418.603309999999</v>
      </c>
      <c r="D11" s="217">
        <f t="shared" si="0"/>
        <v>473.29407400000127</v>
      </c>
      <c r="E11" s="247">
        <f t="shared" si="1"/>
        <v>3.2825237217792624E-2</v>
      </c>
      <c r="I11" s="156"/>
    </row>
    <row r="12" spans="1:9" x14ac:dyDescent="0.25">
      <c r="A12" s="166" t="s">
        <v>72</v>
      </c>
      <c r="B12" s="217">
        <f>+'9'!L13</f>
        <v>0</v>
      </c>
      <c r="C12" s="217">
        <v>0</v>
      </c>
      <c r="D12" s="217">
        <f t="shared" si="0"/>
        <v>0</v>
      </c>
      <c r="E12" s="247">
        <v>0</v>
      </c>
      <c r="I12" s="156"/>
    </row>
    <row r="13" spans="1:9" x14ac:dyDescent="0.25">
      <c r="A13" s="166" t="s">
        <v>36</v>
      </c>
      <c r="B13" s="217">
        <f>+'9'!L14</f>
        <v>0</v>
      </c>
      <c r="C13" s="217">
        <v>0</v>
      </c>
      <c r="D13" s="217">
        <f t="shared" si="0"/>
        <v>0</v>
      </c>
      <c r="E13" s="247">
        <v>0</v>
      </c>
      <c r="I13" s="156"/>
    </row>
    <row r="14" spans="1:9" x14ac:dyDescent="0.25">
      <c r="A14" s="166" t="s">
        <v>35</v>
      </c>
      <c r="B14" s="217">
        <f>+'9'!L15</f>
        <v>237.34216499999999</v>
      </c>
      <c r="C14" s="217">
        <v>242.61693300000002</v>
      </c>
      <c r="D14" s="217">
        <f t="shared" si="0"/>
        <v>-5.274768000000023</v>
      </c>
      <c r="E14" s="247">
        <f t="shared" si="1"/>
        <v>-2.1741137087080475E-2</v>
      </c>
      <c r="I14" s="156"/>
    </row>
    <row r="15" spans="1:9" x14ac:dyDescent="0.25">
      <c r="A15" s="166" t="s">
        <v>34</v>
      </c>
      <c r="B15" s="217">
        <f>+'9'!L16</f>
        <v>3.5092470000000002</v>
      </c>
      <c r="C15" s="217">
        <v>46.341985000000008</v>
      </c>
      <c r="D15" s="217">
        <f t="shared" si="0"/>
        <v>-42.832738000000006</v>
      </c>
      <c r="E15" s="247">
        <f>+B15/C15-1</f>
        <v>-0.92427499598905827</v>
      </c>
      <c r="I15" s="156"/>
    </row>
    <row r="16" spans="1:9" x14ac:dyDescent="0.25">
      <c r="A16" s="166" t="s">
        <v>33</v>
      </c>
      <c r="B16" s="217">
        <f>+'9'!L17</f>
        <v>886.29545400000006</v>
      </c>
      <c r="C16" s="217">
        <v>894.97812399999998</v>
      </c>
      <c r="D16" s="217">
        <f t="shared" si="0"/>
        <v>-8.6826699999999164</v>
      </c>
      <c r="E16" s="247">
        <f t="shared" si="1"/>
        <v>-9.701544392162087E-3</v>
      </c>
    </row>
    <row r="17" spans="1:5" x14ac:dyDescent="0.25">
      <c r="A17" s="166" t="s">
        <v>32</v>
      </c>
      <c r="B17" s="217">
        <f>+'9'!L18</f>
        <v>1052.2522859999999</v>
      </c>
      <c r="C17" s="217">
        <v>1101.7988419999999</v>
      </c>
      <c r="D17" s="217">
        <f t="shared" si="0"/>
        <v>-49.54655600000001</v>
      </c>
      <c r="E17" s="247">
        <f t="shared" si="1"/>
        <v>-4.4968785690555291E-2</v>
      </c>
    </row>
    <row r="18" spans="1:5" x14ac:dyDescent="0.25">
      <c r="A18" s="166" t="s">
        <v>3</v>
      </c>
      <c r="B18" s="217">
        <f>+'9'!L19</f>
        <v>0</v>
      </c>
      <c r="C18" s="217">
        <v>0</v>
      </c>
      <c r="D18" s="217">
        <f t="shared" si="0"/>
        <v>0</v>
      </c>
      <c r="E18" s="247">
        <v>0</v>
      </c>
    </row>
    <row r="19" spans="1:5" x14ac:dyDescent="0.25">
      <c r="A19" s="166" t="s">
        <v>31</v>
      </c>
      <c r="B19" s="217">
        <f>+'9'!L20</f>
        <v>8.5886670000000009</v>
      </c>
      <c r="C19" s="217">
        <v>10.238164999999999</v>
      </c>
      <c r="D19" s="217">
        <f t="shared" si="0"/>
        <v>-1.6494979999999977</v>
      </c>
      <c r="E19" s="247">
        <f t="shared" si="1"/>
        <v>-0.16111266032536087</v>
      </c>
    </row>
    <row r="20" spans="1:5" x14ac:dyDescent="0.25">
      <c r="A20" s="166" t="s">
        <v>30</v>
      </c>
      <c r="B20" s="217">
        <f>+'9'!L21</f>
        <v>4424.5431620000027</v>
      </c>
      <c r="C20" s="217">
        <v>3569.2642069999997</v>
      </c>
      <c r="D20" s="217">
        <f t="shared" si="0"/>
        <v>855.27895500000295</v>
      </c>
      <c r="E20" s="247">
        <f t="shared" si="1"/>
        <v>0.23962332441589496</v>
      </c>
    </row>
    <row r="21" spans="1:5" s="164" customFormat="1" ht="10.199999999999999" x14ac:dyDescent="0.2">
      <c r="E21" s="163"/>
    </row>
    <row r="23" spans="1:5" x14ac:dyDescent="0.25">
      <c r="B23" s="155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1856E-3896-43B4-932C-7BF58042E86D}">
  <sheetPr>
    <tabColor theme="3" tint="0.39997558519241921"/>
  </sheetPr>
  <dimension ref="A1:D49"/>
  <sheetViews>
    <sheetView showGridLines="0" zoomScaleNormal="100" zoomScaleSheetLayoutView="100" workbookViewId="0">
      <selection activeCell="B53" sqref="B53"/>
    </sheetView>
  </sheetViews>
  <sheetFormatPr defaultColWidth="9.109375" defaultRowHeight="13.8" x14ac:dyDescent="0.25"/>
  <cols>
    <col min="1" max="1" width="56.44140625" style="296" customWidth="1"/>
    <col min="2" max="4" width="12.6640625" style="296" customWidth="1"/>
    <col min="5" max="16384" width="9.109375" style="296"/>
  </cols>
  <sheetData>
    <row r="1" spans="1:4" ht="21" x14ac:dyDescent="0.25">
      <c r="A1" s="295" t="s">
        <v>332</v>
      </c>
      <c r="D1" s="297"/>
    </row>
    <row r="2" spans="1:4" x14ac:dyDescent="0.25">
      <c r="C2" s="373" t="s">
        <v>170</v>
      </c>
      <c r="D2" s="373"/>
    </row>
    <row r="3" spans="1:4" x14ac:dyDescent="0.25">
      <c r="A3" s="298" t="s">
        <v>303</v>
      </c>
      <c r="B3" s="299">
        <f>+'10.1'!B13</f>
        <v>47429.404869999998</v>
      </c>
      <c r="C3" s="299">
        <f>+'10.1'!B14</f>
        <v>2482.9747470000002</v>
      </c>
      <c r="D3" s="300">
        <f>+'10.1'!B15</f>
        <v>5.524298014781405E-2</v>
      </c>
    </row>
    <row r="4" spans="1:4" x14ac:dyDescent="0.25">
      <c r="A4" s="301" t="str">
        <f>+'5.4'!B4</f>
        <v>Leden</v>
      </c>
      <c r="B4" s="302">
        <f>INDEX('3'!$B$6:$M$6,,MATCH('2'!A4,'3'!$B$4:$M$4,0))</f>
        <v>17664.419226999999</v>
      </c>
      <c r="C4" s="302">
        <f>+'10.2'!B13</f>
        <v>-792.83934900000168</v>
      </c>
      <c r="D4" s="303">
        <f>+'10.2'!B14</f>
        <v>-4.2955422970068359E-2</v>
      </c>
    </row>
    <row r="5" spans="1:4" x14ac:dyDescent="0.25">
      <c r="A5" s="301" t="str">
        <f>+'5.4'!C4</f>
        <v>Únor</v>
      </c>
      <c r="B5" s="302">
        <f>INDEX('3'!$B$6:$M$6,,MATCH('2'!A5,'3'!$B$4:$M$4,0))</f>
        <v>15961.798497999996</v>
      </c>
      <c r="C5" s="302">
        <f>+'10.2'!C13</f>
        <v>2349.3336119999967</v>
      </c>
      <c r="D5" s="303">
        <f>+'10.2'!C14</f>
        <v>0.17258693643472417</v>
      </c>
    </row>
    <row r="6" spans="1:4" x14ac:dyDescent="0.25">
      <c r="A6" s="301" t="str">
        <f>+'5.4'!D4</f>
        <v>Březen</v>
      </c>
      <c r="B6" s="302">
        <f>INDEX('3'!$B$6:$M$6,,MATCH('2'!A6,'3'!$B$4:$M$4,0))</f>
        <v>13803.187145000004</v>
      </c>
      <c r="C6" s="302">
        <f>+'10.2'!D13</f>
        <v>926.48048400000516</v>
      </c>
      <c r="D6" s="303">
        <f>+'10.2'!D14</f>
        <v>7.1950111809726908E-2</v>
      </c>
    </row>
    <row r="7" spans="1:4" ht="7.5" customHeight="1" x14ac:dyDescent="0.25">
      <c r="B7" s="302"/>
    </row>
    <row r="8" spans="1:4" x14ac:dyDescent="0.25">
      <c r="A8" s="301" t="s">
        <v>297</v>
      </c>
      <c r="B8" s="302"/>
    </row>
    <row r="9" spans="1:4" x14ac:dyDescent="0.25">
      <c r="A9" s="301" t="s">
        <v>40</v>
      </c>
      <c r="B9" s="302">
        <f>+VLOOKUP(A9,'10.3'!$A$5:$B$20,2,FALSE)</f>
        <v>8451.2869229999997</v>
      </c>
      <c r="C9" s="302">
        <f>+VLOOKUP(A9,'10.3'!$A$4:$E$20,4,FALSE)</f>
        <v>774.81080199999815</v>
      </c>
      <c r="D9" s="303">
        <f>+VLOOKUP(A9,'10.3'!$A$4:$E$20,5,FALSE)</f>
        <v>0.10093313517649105</v>
      </c>
    </row>
    <row r="10" spans="1:4" x14ac:dyDescent="0.25">
      <c r="A10" s="301" t="s">
        <v>38</v>
      </c>
      <c r="B10" s="302">
        <f>+VLOOKUP(A10,'10.3'!$A$5:$B$20,2,FALSE)</f>
        <v>3104.3813259999997</v>
      </c>
      <c r="C10" s="302">
        <f>+VLOOKUP(A10,'10.3'!$A$4:$E$20,4,FALSE)</f>
        <v>22.057235999999648</v>
      </c>
      <c r="D10" s="303">
        <f>+VLOOKUP(A10,'10.3'!$A$4:$E$20,5,FALSE)</f>
        <v>7.1560404928086019E-3</v>
      </c>
    </row>
    <row r="11" spans="1:4" x14ac:dyDescent="0.25">
      <c r="A11" s="301" t="s">
        <v>37</v>
      </c>
      <c r="B11" s="302">
        <f>+VLOOKUP(A11,'10.3'!$A$5:$B$20,2,FALSE)</f>
        <v>17873.102347</v>
      </c>
      <c r="C11" s="302">
        <f>+VLOOKUP(A11,'10.3'!$A$4:$E$20,4,FALSE)</f>
        <v>191.19608000000517</v>
      </c>
      <c r="D11" s="303">
        <f>+VLOOKUP(A11,'10.3'!$A$4:$E$20,5,FALSE)</f>
        <v>1.0813092045218964E-2</v>
      </c>
    </row>
    <row r="12" spans="1:4" x14ac:dyDescent="0.25">
      <c r="A12" s="301" t="s">
        <v>30</v>
      </c>
      <c r="B12" s="302">
        <f>+VLOOKUP(A12,'10.3'!$A$5:$B$20,2,FALSE)</f>
        <v>11115.702825999997</v>
      </c>
      <c r="C12" s="302">
        <f>+VLOOKUP(A12,'10.3'!$A$4:$E$20,4,FALSE)</f>
        <v>1446.1766303515815</v>
      </c>
      <c r="D12" s="303">
        <f>+VLOOKUP(A12,'10.3'!$A$4:$E$20,5,FALSE)</f>
        <v>0.14956023708818389</v>
      </c>
    </row>
    <row r="13" spans="1:4" ht="7.5" customHeight="1" x14ac:dyDescent="0.25">
      <c r="A13" s="301"/>
      <c r="B13" s="302"/>
      <c r="C13" s="302"/>
      <c r="D13" s="304"/>
    </row>
    <row r="14" spans="1:4" x14ac:dyDescent="0.25">
      <c r="A14" s="301" t="s">
        <v>298</v>
      </c>
      <c r="B14" s="302"/>
      <c r="C14" s="302"/>
      <c r="D14" s="304"/>
    </row>
    <row r="15" spans="1:4" x14ac:dyDescent="0.25">
      <c r="A15" s="301" t="s">
        <v>104</v>
      </c>
      <c r="B15" s="302">
        <f>+VLOOKUP(A15,'10.3'!$A$25:$B$38,2,FALSE)</f>
        <v>7726.1458780000003</v>
      </c>
      <c r="C15" s="302">
        <f>+VLOOKUP(A15,'10.3'!$A$24:$E$38,4,FALSE)</f>
        <v>164.36144799999965</v>
      </c>
      <c r="D15" s="303">
        <f>+VLOOKUP(A15,'10.3'!$A$24:$E$38,5,FALSE)</f>
        <v>2.1735801849616987E-2</v>
      </c>
    </row>
    <row r="16" spans="1:4" x14ac:dyDescent="0.25">
      <c r="A16" s="301" t="s">
        <v>108</v>
      </c>
      <c r="B16" s="302">
        <f>+VLOOKUP(A16,'10.3'!$A$25:$B$38,2,FALSE)</f>
        <v>8691.6343169999982</v>
      </c>
      <c r="C16" s="302">
        <f>+VLOOKUP(A16,'10.3'!$A$24:$E$38,4,FALSE)</f>
        <v>842.93807899999683</v>
      </c>
      <c r="D16" s="303">
        <f>+VLOOKUP(A16,'10.3'!$A$24:$E$38,5,FALSE)</f>
        <v>0.10739848421179232</v>
      </c>
    </row>
    <row r="17" spans="1:4" x14ac:dyDescent="0.25">
      <c r="A17" s="301" t="s">
        <v>109</v>
      </c>
      <c r="B17" s="302">
        <f>+VLOOKUP(A17,'10.3'!$A$25:$B$38,2,FALSE)</f>
        <v>9499.7872460000035</v>
      </c>
      <c r="C17" s="302">
        <f>+VLOOKUP(A17,'10.3'!$A$24:$E$38,4,FALSE)</f>
        <v>235.29066000000421</v>
      </c>
      <c r="D17" s="303">
        <f>+VLOOKUP(A17,'10.3'!$A$24:$E$38,5,FALSE)</f>
        <v>2.5397025927513805E-2</v>
      </c>
    </row>
    <row r="18" spans="1:4" x14ac:dyDescent="0.25">
      <c r="A18" s="301"/>
      <c r="B18" s="302"/>
      <c r="C18" s="302"/>
      <c r="D18" s="304"/>
    </row>
    <row r="19" spans="1:4" ht="7.5" customHeight="1" x14ac:dyDescent="0.25">
      <c r="B19" s="302"/>
    </row>
    <row r="20" spans="1:4" x14ac:dyDescent="0.25">
      <c r="A20" s="298" t="s">
        <v>304</v>
      </c>
      <c r="B20" s="305">
        <f>+'10.1'!B24</f>
        <v>29788.359846999992</v>
      </c>
      <c r="C20" s="305">
        <f>+'10.1'!B25</f>
        <v>2314.6253569999972</v>
      </c>
      <c r="D20" s="306">
        <f>+'10.1'!B26</f>
        <v>8.4248661493124793E-2</v>
      </c>
    </row>
    <row r="21" spans="1:4" x14ac:dyDescent="0.25">
      <c r="A21" s="301" t="str">
        <f>+'5.4'!B4</f>
        <v>Leden</v>
      </c>
      <c r="B21" s="302">
        <f>+'10.2'!B23</f>
        <v>11260.368834999997</v>
      </c>
      <c r="C21" s="302">
        <f>+'10.2'!B24</f>
        <v>-507.81475700000192</v>
      </c>
      <c r="D21" s="303">
        <f>+'10.2'!B25</f>
        <v>-4.3151498532467997E-2</v>
      </c>
    </row>
    <row r="22" spans="1:4" x14ac:dyDescent="0.25">
      <c r="A22" s="301" t="str">
        <f>+'5.4'!C4</f>
        <v>Únor</v>
      </c>
      <c r="B22" s="302">
        <f>+'10.2'!C23</f>
        <v>10325.749280999997</v>
      </c>
      <c r="C22" s="302">
        <f>+'10.2'!C24</f>
        <v>2137.1023509999995</v>
      </c>
      <c r="D22" s="303">
        <f>+'10.2'!C25</f>
        <v>0.26098357509718645</v>
      </c>
    </row>
    <row r="23" spans="1:4" x14ac:dyDescent="0.25">
      <c r="A23" s="301" t="str">
        <f>+'5.4'!D4</f>
        <v>Březen</v>
      </c>
      <c r="B23" s="302">
        <f>+'10.2'!D23</f>
        <v>8202.2417310000001</v>
      </c>
      <c r="C23" s="302">
        <f>+'10.2'!D24</f>
        <v>685.33776300000045</v>
      </c>
      <c r="D23" s="303">
        <f>+'10.2'!D25</f>
        <v>9.1172877279998857E-2</v>
      </c>
    </row>
    <row r="24" spans="1:4" ht="7.5" customHeight="1" x14ac:dyDescent="0.25"/>
    <row r="25" spans="1:4" x14ac:dyDescent="0.25">
      <c r="A25" s="301" t="s">
        <v>299</v>
      </c>
    </row>
    <row r="26" spans="1:4" x14ac:dyDescent="0.25">
      <c r="A26" s="301" t="s">
        <v>40</v>
      </c>
      <c r="B26" s="302">
        <f>+VLOOKUP(A26,'10.3'!$G$5:$H$20,2,FALSE)</f>
        <v>3804.0203879999985</v>
      </c>
      <c r="C26" s="307">
        <f>+VLOOKUP(A26,'10.3'!$G$4:$K$20,4,FALSE)</f>
        <v>624.33375699999897</v>
      </c>
      <c r="D26" s="303">
        <f>+VLOOKUP(A26,'10.3'!$G$4:$K$20,5,FALSE)</f>
        <v>0.19635071925425818</v>
      </c>
    </row>
    <row r="27" spans="1:4" x14ac:dyDescent="0.25">
      <c r="A27" s="301" t="s">
        <v>38</v>
      </c>
      <c r="B27" s="302">
        <f>+VLOOKUP(A27,'10.3'!$G$5:$H$20,2,FALSE)</f>
        <v>2283.7738300000001</v>
      </c>
      <c r="C27" s="307">
        <f>+VLOOKUP(A27,'10.3'!$G$4:$K$20,4,FALSE)</f>
        <v>16.197079999999914</v>
      </c>
      <c r="D27" s="303">
        <f>+VLOOKUP(A27,'10.3'!$G$4:$K$20,5,FALSE)</f>
        <v>7.1429026602958245E-3</v>
      </c>
    </row>
    <row r="28" spans="1:4" x14ac:dyDescent="0.25">
      <c r="A28" s="301" t="s">
        <v>37</v>
      </c>
      <c r="B28" s="302">
        <f>+VLOOKUP(A28,'10.3'!$G$5:$H$20,2,FALSE)</f>
        <v>12836.525818999999</v>
      </c>
      <c r="C28" s="307">
        <f>+VLOOKUP(A28,'10.3'!$G$4:$K$20,4,FALSE)</f>
        <v>639.26391599999988</v>
      </c>
      <c r="D28" s="303">
        <f>+VLOOKUP(A28,'10.3'!$G$4:$K$20,5,FALSE)</f>
        <v>5.2410444334459072E-2</v>
      </c>
    </row>
    <row r="29" spans="1:4" x14ac:dyDescent="0.25">
      <c r="A29" s="301" t="s">
        <v>30</v>
      </c>
      <c r="B29" s="302">
        <f>+VLOOKUP(A29,'10.3'!$G$5:$H$20,2,FALSE)</f>
        <v>8165.2919919999968</v>
      </c>
      <c r="C29" s="307">
        <f>+VLOOKUP(A29,'10.3'!$G$4:$K$20,4,FALSE)</f>
        <v>885.88840735158283</v>
      </c>
      <c r="D29" s="303">
        <f>+VLOOKUP(A29,'10.3'!$G$4:$K$20,5,FALSE)</f>
        <v>0.12169793816897845</v>
      </c>
    </row>
    <row r="30" spans="1:4" ht="7.5" customHeight="1" x14ac:dyDescent="0.25"/>
    <row r="31" spans="1:4" x14ac:dyDescent="0.25">
      <c r="A31" s="301" t="s">
        <v>300</v>
      </c>
    </row>
    <row r="32" spans="1:4" x14ac:dyDescent="0.25">
      <c r="A32" s="301" t="s">
        <v>104</v>
      </c>
      <c r="B32" s="302">
        <f>+VLOOKUP(A32,'10.3'!$G$25:$H$38,2,FALSE)</f>
        <v>4209.0012750000005</v>
      </c>
      <c r="C32" s="307">
        <f>+VLOOKUP(A32,'10.3'!$G$24:$K$38,4,FALSE)</f>
        <v>263.07326100000046</v>
      </c>
      <c r="D32" s="303">
        <f>+VLOOKUP(A32,'10.3'!$G$24:$K$38,5,FALSE)</f>
        <v>6.6669554048281343E-2</v>
      </c>
    </row>
    <row r="33" spans="1:4" x14ac:dyDescent="0.25">
      <c r="A33" s="301" t="s">
        <v>108</v>
      </c>
      <c r="B33" s="302">
        <f>+VLOOKUP(A33,'10.3'!$G$25:$H$38,2,FALSE)</f>
        <v>7104.7812180000001</v>
      </c>
      <c r="C33" s="307">
        <f>+VLOOKUP(A33,'10.3'!$G$24:$K$38,4,FALSE)</f>
        <v>764.05865200000153</v>
      </c>
      <c r="D33" s="303">
        <f>+VLOOKUP(A33,'10.3'!$G$24:$K$38,5,FALSE)</f>
        <v>0.12050024962407435</v>
      </c>
    </row>
    <row r="34" spans="1:4" x14ac:dyDescent="0.25">
      <c r="A34" s="301" t="s">
        <v>109</v>
      </c>
      <c r="B34" s="302">
        <f>+VLOOKUP(A34,'10.3'!$G$25:$H$38,2,FALSE)</f>
        <v>4091.1781980000001</v>
      </c>
      <c r="C34" s="307">
        <f>+VLOOKUP(A34,'10.3'!$G$24:$K$38,4,FALSE)</f>
        <v>135.57607500000131</v>
      </c>
      <c r="D34" s="303">
        <f>+VLOOKUP(A34,'10.3'!$G$24:$K$38,5,FALSE)</f>
        <v>3.4274446919645651E-2</v>
      </c>
    </row>
    <row r="35" spans="1:4" ht="7.5" customHeight="1" x14ac:dyDescent="0.25"/>
    <row r="36" spans="1:4" ht="16.2" x14ac:dyDescent="0.35">
      <c r="A36" s="308" t="s">
        <v>305</v>
      </c>
      <c r="B36" s="305">
        <f>+'6'!D6</f>
        <v>38315.096009999994</v>
      </c>
    </row>
    <row r="37" spans="1:4" ht="7.5" customHeight="1" x14ac:dyDescent="0.25"/>
    <row r="38" spans="1:4" x14ac:dyDescent="0.25">
      <c r="A38" s="298" t="s">
        <v>306</v>
      </c>
    </row>
    <row r="39" spans="1:4" x14ac:dyDescent="0.25">
      <c r="A39" s="301" t="s">
        <v>26</v>
      </c>
      <c r="B39" s="302">
        <f>+'10.4'!B11</f>
        <v>5166.4086089999992</v>
      </c>
      <c r="C39" s="302">
        <f>+'10.4'!B12</f>
        <v>270.5560059999998</v>
      </c>
      <c r="D39" s="303">
        <f>+'10.4'!B13</f>
        <v>5.5262285844596908E-2</v>
      </c>
    </row>
    <row r="40" spans="1:4" x14ac:dyDescent="0.25">
      <c r="A40" s="301" t="s">
        <v>25</v>
      </c>
      <c r="B40" s="302">
        <f>+'10.4'!B24</f>
        <v>12903.441736000004</v>
      </c>
      <c r="C40" s="302">
        <f>+'10.4'!B25</f>
        <v>1058.355612000003</v>
      </c>
      <c r="D40" s="303">
        <f>+'10.4'!B26</f>
        <v>8.9349760813947035E-2</v>
      </c>
    </row>
    <row r="41" spans="1:4" x14ac:dyDescent="0.25">
      <c r="A41" s="301" t="s">
        <v>5</v>
      </c>
      <c r="B41" s="302">
        <f>+'10.4'!B37</f>
        <v>7052.4898299999977</v>
      </c>
      <c r="C41" s="302">
        <f>+'10.4'!B38</f>
        <v>564.90141700000004</v>
      </c>
      <c r="D41" s="303">
        <f>+'10.4'!B39</f>
        <v>8.7074176263715483E-2</v>
      </c>
    </row>
    <row r="42" spans="1:4" ht="7.5" customHeight="1" x14ac:dyDescent="0.25"/>
    <row r="43" spans="1:4" x14ac:dyDescent="0.25">
      <c r="A43" s="298" t="s">
        <v>307</v>
      </c>
      <c r="B43" s="305">
        <f>+'10.5'!B4</f>
        <v>30402.116908</v>
      </c>
      <c r="C43" s="305">
        <f>+'10.5'!D4</f>
        <v>1865.8249140000007</v>
      </c>
      <c r="D43" s="306">
        <f>+'10.5'!E4</f>
        <v>6.538428028393839E-2</v>
      </c>
    </row>
    <row r="44" spans="1:4" ht="7.5" customHeight="1" x14ac:dyDescent="0.25"/>
    <row r="45" spans="1:4" x14ac:dyDescent="0.25">
      <c r="A45" s="301" t="s">
        <v>301</v>
      </c>
    </row>
    <row r="46" spans="1:4" x14ac:dyDescent="0.25">
      <c r="A46" s="301" t="s">
        <v>40</v>
      </c>
      <c r="B46" s="302">
        <f>+'9'!L6</f>
        <v>5999.0501600000007</v>
      </c>
      <c r="C46" s="302">
        <f>+VLOOKUP(A46,'10.5'!$A$4:$E$20,4,FALSE)</f>
        <v>465.1774260000002</v>
      </c>
      <c r="D46" s="303">
        <f>+VLOOKUP(A46,'10.5'!$A$4:$E$20,5,FALSE)</f>
        <v>8.4060015175621894E-2</v>
      </c>
    </row>
    <row r="47" spans="1:4" x14ac:dyDescent="0.25">
      <c r="A47" s="301" t="s">
        <v>38</v>
      </c>
      <c r="B47" s="302">
        <f>+'9'!L8</f>
        <v>2302.4445839999998</v>
      </c>
      <c r="C47" s="302">
        <f>+VLOOKUP(A47,'10.5'!$A$4:$E$20,4,FALSE)</f>
        <v>138.29851499999995</v>
      </c>
      <c r="D47" s="303">
        <f>+VLOOKUP(A47,'10.5'!$A$4:$E$20,5,FALSE)</f>
        <v>6.3904427238547834E-2</v>
      </c>
    </row>
    <row r="48" spans="1:4" x14ac:dyDescent="0.25">
      <c r="A48" s="301" t="s">
        <v>37</v>
      </c>
      <c r="B48" s="302">
        <f>+'9'!L12</f>
        <v>14891.897384</v>
      </c>
      <c r="C48" s="302">
        <f>+VLOOKUP(A48,'10.5'!$A$4:$E$20,4,FALSE)</f>
        <v>473.29407400000127</v>
      </c>
      <c r="D48" s="303">
        <f>+VLOOKUP(A48,'10.5'!$A$4:$E$20,5,FALSE)</f>
        <v>3.2825237217792624E-2</v>
      </c>
    </row>
    <row r="49" spans="1:4" x14ac:dyDescent="0.25">
      <c r="A49" s="301" t="s">
        <v>30</v>
      </c>
      <c r="B49" s="302">
        <f>+'9'!L21</f>
        <v>4424.5431620000027</v>
      </c>
      <c r="C49" s="302">
        <f>+VLOOKUP(A49,'10.5'!$A$4:$E$20,4,FALSE)</f>
        <v>855.27895500000295</v>
      </c>
      <c r="D49" s="303">
        <f>+VLOOKUP(A49,'10.5'!$A$4:$E$20,5,FALSE)</f>
        <v>0.23962332441589496</v>
      </c>
    </row>
  </sheetData>
  <mergeCells count="1">
    <mergeCell ref="C2:D2"/>
  </mergeCells>
  <pageMargins left="0.31496062992125984" right="0.31496062992125984" top="0.35433070866141736" bottom="0.35433070866141736" header="0.31496062992125984" footer="0.31496062992125984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EFE83-9C4F-4A86-A6EA-ECEE6AD6380B}">
  <sheetPr>
    <tabColor rgb="FF92D050"/>
  </sheetPr>
  <dimension ref="A25:F58"/>
  <sheetViews>
    <sheetView showGridLines="0" zoomScaleNormal="100" workbookViewId="0">
      <selection activeCell="E50" sqref="E50"/>
    </sheetView>
  </sheetViews>
  <sheetFormatPr defaultRowHeight="13.2" x14ac:dyDescent="0.25"/>
  <sheetData>
    <row r="25" spans="6:6" x14ac:dyDescent="0.25">
      <c r="F25" s="210"/>
    </row>
    <row r="26" spans="6:6" x14ac:dyDescent="0.25">
      <c r="F26" s="210"/>
    </row>
    <row r="27" spans="6:6" x14ac:dyDescent="0.25">
      <c r="F27" s="210"/>
    </row>
    <row r="28" spans="6:6" x14ac:dyDescent="0.25">
      <c r="F28" s="210"/>
    </row>
    <row r="47" spans="1:6" ht="13.8" x14ac:dyDescent="0.25">
      <c r="A47" s="329" t="s">
        <v>247</v>
      </c>
      <c r="B47" s="330"/>
      <c r="C47" s="330"/>
      <c r="D47" s="330"/>
      <c r="E47" s="330"/>
      <c r="F47" s="330"/>
    </row>
    <row r="48" spans="1:6" ht="13.8" x14ac:dyDescent="0.25">
      <c r="A48" s="365" t="s">
        <v>313</v>
      </c>
      <c r="B48" s="331"/>
      <c r="C48" s="331"/>
      <c r="D48" s="330"/>
      <c r="E48" s="330"/>
      <c r="F48" s="330"/>
    </row>
    <row r="49" spans="1:6" x14ac:dyDescent="0.25">
      <c r="A49" s="330"/>
      <c r="B49" s="330"/>
      <c r="C49" s="330"/>
      <c r="D49" s="330"/>
      <c r="E49" s="330"/>
      <c r="F49" s="330"/>
    </row>
    <row r="50" spans="1:6" ht="13.8" x14ac:dyDescent="0.25">
      <c r="A50" s="332" t="s">
        <v>308</v>
      </c>
      <c r="B50" s="334" t="s">
        <v>330</v>
      </c>
      <c r="C50" s="330"/>
      <c r="D50" s="330"/>
      <c r="E50" s="330"/>
      <c r="F50" s="330"/>
    </row>
    <row r="51" spans="1:6" x14ac:dyDescent="0.25">
      <c r="A51" s="330"/>
      <c r="B51" s="330"/>
      <c r="C51" s="330"/>
      <c r="D51" s="330"/>
      <c r="E51" s="330"/>
      <c r="F51" s="330"/>
    </row>
    <row r="52" spans="1:6" x14ac:dyDescent="0.25">
      <c r="A52" s="330"/>
      <c r="B52" s="330"/>
      <c r="C52" s="330"/>
      <c r="D52" s="330"/>
      <c r="E52" s="330"/>
      <c r="F52" s="330"/>
    </row>
    <row r="53" spans="1:6" x14ac:dyDescent="0.25">
      <c r="A53" s="330"/>
      <c r="B53" s="330"/>
      <c r="C53" s="330"/>
      <c r="D53" s="330"/>
      <c r="E53" s="330"/>
      <c r="F53" s="330"/>
    </row>
    <row r="54" spans="1:6" x14ac:dyDescent="0.25">
      <c r="A54" s="330"/>
      <c r="B54" s="330"/>
      <c r="C54" s="330"/>
      <c r="D54" s="330"/>
      <c r="E54" s="330"/>
      <c r="F54" s="330"/>
    </row>
    <row r="55" spans="1:6" x14ac:dyDescent="0.25">
      <c r="A55" s="330"/>
      <c r="B55" s="330"/>
      <c r="C55" s="330"/>
      <c r="D55" s="330"/>
      <c r="E55" s="330"/>
      <c r="F55" s="330"/>
    </row>
    <row r="56" spans="1:6" x14ac:dyDescent="0.25">
      <c r="A56" s="330"/>
      <c r="B56" s="330"/>
      <c r="C56" s="330"/>
      <c r="D56" s="330"/>
      <c r="E56" s="330"/>
      <c r="F56" s="330"/>
    </row>
    <row r="57" spans="1:6" x14ac:dyDescent="0.25">
      <c r="A57" s="330"/>
      <c r="B57" s="330"/>
      <c r="C57" s="330"/>
      <c r="D57" s="330"/>
      <c r="E57" s="330"/>
      <c r="F57" s="330"/>
    </row>
    <row r="58" spans="1:6" x14ac:dyDescent="0.25">
      <c r="A58" s="330"/>
      <c r="B58" s="330"/>
      <c r="C58" s="330"/>
      <c r="D58" s="330"/>
      <c r="E58" s="330"/>
      <c r="F58" s="33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R44"/>
  <sheetViews>
    <sheetView showGridLines="0" tabSelected="1" zoomScaleNormal="100" zoomScaleSheetLayoutView="100" workbookViewId="0">
      <selection activeCell="M6" sqref="M6"/>
    </sheetView>
  </sheetViews>
  <sheetFormatPr defaultColWidth="9.109375" defaultRowHeight="11.4" x14ac:dyDescent="0.2"/>
  <cols>
    <col min="1" max="1" width="31.109375" style="66" customWidth="1"/>
    <col min="2" max="13" width="8.5546875" style="66" customWidth="1"/>
    <col min="14" max="14" width="10.109375" style="66" customWidth="1"/>
    <col min="15" max="15" width="8.44140625" style="66" customWidth="1"/>
    <col min="16" max="16" width="11.44140625" style="66" bestFit="1" customWidth="1"/>
    <col min="17" max="17" width="9.5546875" style="66" bestFit="1" customWidth="1"/>
    <col min="18" max="16384" width="9.109375" style="66"/>
  </cols>
  <sheetData>
    <row r="1" spans="1:18" s="76" customFormat="1" ht="21" x14ac:dyDescent="0.4">
      <c r="A1" s="174" t="s">
        <v>240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238" t="s">
        <v>312</v>
      </c>
    </row>
    <row r="2" spans="1:18" ht="6" customHeight="1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3" spans="1:18" ht="12" x14ac:dyDescent="0.2">
      <c r="A3" s="382">
        <v>2025</v>
      </c>
      <c r="B3" s="383" t="s">
        <v>42</v>
      </c>
      <c r="C3" s="384"/>
      <c r="D3" s="385"/>
      <c r="E3" s="383" t="s">
        <v>43</v>
      </c>
      <c r="F3" s="384"/>
      <c r="G3" s="385"/>
      <c r="H3" s="384" t="s">
        <v>44</v>
      </c>
      <c r="I3" s="384"/>
      <c r="J3" s="384"/>
      <c r="K3" s="383" t="s">
        <v>45</v>
      </c>
      <c r="L3" s="384"/>
      <c r="M3" s="385"/>
      <c r="N3" s="386" t="s">
        <v>7</v>
      </c>
      <c r="Q3" s="125"/>
      <c r="R3" s="125"/>
    </row>
    <row r="4" spans="1:18" ht="12" x14ac:dyDescent="0.2">
      <c r="A4" s="382"/>
      <c r="B4" s="274" t="s">
        <v>8</v>
      </c>
      <c r="C4" s="264" t="s">
        <v>9</v>
      </c>
      <c r="D4" s="275" t="s">
        <v>10</v>
      </c>
      <c r="E4" s="274" t="s">
        <v>11</v>
      </c>
      <c r="F4" s="264" t="s">
        <v>12</v>
      </c>
      <c r="G4" s="275" t="s">
        <v>13</v>
      </c>
      <c r="H4" s="193" t="s">
        <v>14</v>
      </c>
      <c r="I4" s="193" t="s">
        <v>15</v>
      </c>
      <c r="J4" s="193" t="s">
        <v>16</v>
      </c>
      <c r="K4" s="274" t="s">
        <v>17</v>
      </c>
      <c r="L4" s="264" t="s">
        <v>18</v>
      </c>
      <c r="M4" s="275" t="s">
        <v>19</v>
      </c>
      <c r="N4" s="386"/>
    </row>
    <row r="5" spans="1:18" s="79" customFormat="1" x14ac:dyDescent="0.2">
      <c r="A5" s="375" t="s">
        <v>59</v>
      </c>
      <c r="B5" s="376">
        <f>SUM(B6:D6)</f>
        <v>47429.404869999998</v>
      </c>
      <c r="C5" s="377"/>
      <c r="D5" s="378"/>
      <c r="E5" s="379">
        <f>SUM(E6:G6)</f>
        <v>0</v>
      </c>
      <c r="F5" s="380"/>
      <c r="G5" s="381"/>
      <c r="H5" s="380">
        <f>SUM(H6:J6)</f>
        <v>0</v>
      </c>
      <c r="I5" s="380"/>
      <c r="J5" s="380"/>
      <c r="K5" s="379">
        <f>SUM(K6:M6)</f>
        <v>0</v>
      </c>
      <c r="L5" s="380"/>
      <c r="M5" s="381"/>
      <c r="N5" s="374">
        <f>SUM(B6:M6)</f>
        <v>47429.404869999998</v>
      </c>
      <c r="Q5" s="123"/>
      <c r="R5" s="123"/>
    </row>
    <row r="6" spans="1:18" s="79" customFormat="1" x14ac:dyDescent="0.2">
      <c r="A6" s="375"/>
      <c r="B6" s="276">
        <v>17664.419226999999</v>
      </c>
      <c r="C6" s="263">
        <v>15961.798497999996</v>
      </c>
      <c r="D6" s="277">
        <v>13803.187145000004</v>
      </c>
      <c r="E6" s="352">
        <v>0</v>
      </c>
      <c r="F6" s="353">
        <v>0</v>
      </c>
      <c r="G6" s="354">
        <v>0</v>
      </c>
      <c r="H6" s="353">
        <v>0</v>
      </c>
      <c r="I6" s="353">
        <v>0</v>
      </c>
      <c r="J6" s="353">
        <v>0</v>
      </c>
      <c r="K6" s="352">
        <v>0</v>
      </c>
      <c r="L6" s="353">
        <v>0</v>
      </c>
      <c r="M6" s="354">
        <v>0</v>
      </c>
      <c r="N6" s="374"/>
    </row>
    <row r="7" spans="1:18" ht="12.75" customHeight="1" x14ac:dyDescent="0.2">
      <c r="A7" s="375" t="s">
        <v>71</v>
      </c>
      <c r="B7" s="376">
        <f>SUM(B8:D8)</f>
        <v>2710.1680159999992</v>
      </c>
      <c r="C7" s="377"/>
      <c r="D7" s="378"/>
      <c r="E7" s="379">
        <f>SUM(E8:G8)</f>
        <v>0</v>
      </c>
      <c r="F7" s="380"/>
      <c r="G7" s="381"/>
      <c r="H7" s="380">
        <f>SUM(H8:J8)</f>
        <v>0</v>
      </c>
      <c r="I7" s="380"/>
      <c r="J7" s="380"/>
      <c r="K7" s="379">
        <f>SUM(K8:M8)</f>
        <v>0</v>
      </c>
      <c r="L7" s="380"/>
      <c r="M7" s="381"/>
      <c r="N7" s="374">
        <f>SUM(B8:M8)</f>
        <v>2710.1680159999992</v>
      </c>
      <c r="P7" s="157"/>
    </row>
    <row r="8" spans="1:18" s="79" customFormat="1" ht="12.75" customHeight="1" x14ac:dyDescent="0.2">
      <c r="A8" s="375"/>
      <c r="B8" s="276">
        <v>956.07392599999946</v>
      </c>
      <c r="C8" s="263">
        <v>869.68403200000046</v>
      </c>
      <c r="D8" s="277">
        <v>884.41005799999914</v>
      </c>
      <c r="E8" s="352">
        <v>0</v>
      </c>
      <c r="F8" s="353">
        <v>0</v>
      </c>
      <c r="G8" s="354">
        <v>0</v>
      </c>
      <c r="H8" s="353">
        <v>0</v>
      </c>
      <c r="I8" s="353">
        <v>0</v>
      </c>
      <c r="J8" s="353">
        <v>0</v>
      </c>
      <c r="K8" s="352">
        <v>0</v>
      </c>
      <c r="L8" s="353">
        <v>0</v>
      </c>
      <c r="M8" s="354">
        <v>0</v>
      </c>
      <c r="N8" s="374"/>
      <c r="P8" s="158"/>
    </row>
    <row r="9" spans="1:18" s="110" customFormat="1" ht="12" customHeight="1" x14ac:dyDescent="0.2">
      <c r="A9" s="375" t="s">
        <v>91</v>
      </c>
      <c r="B9" s="376">
        <f>SUM(B10:D10)</f>
        <v>3379.4299390000015</v>
      </c>
      <c r="C9" s="377"/>
      <c r="D9" s="378"/>
      <c r="E9" s="379">
        <f>SUM(E10:G10)</f>
        <v>0</v>
      </c>
      <c r="F9" s="380"/>
      <c r="G9" s="381"/>
      <c r="H9" s="380">
        <f>SUM(H10:J10)</f>
        <v>0</v>
      </c>
      <c r="I9" s="380"/>
      <c r="J9" s="380"/>
      <c r="K9" s="379">
        <f>SUM(K10:M10)</f>
        <v>0</v>
      </c>
      <c r="L9" s="380"/>
      <c r="M9" s="381"/>
      <c r="N9" s="374">
        <f>SUM(B10:M10)</f>
        <v>3379.4299390000015</v>
      </c>
      <c r="P9" s="157"/>
    </row>
    <row r="10" spans="1:18" s="110" customFormat="1" ht="12" customHeight="1" x14ac:dyDescent="0.2">
      <c r="A10" s="375"/>
      <c r="B10" s="276">
        <v>1193.0371660000003</v>
      </c>
      <c r="C10" s="263">
        <v>1079.5076250000009</v>
      </c>
      <c r="D10" s="277">
        <v>1106.8851480000001</v>
      </c>
      <c r="E10" s="352">
        <v>0</v>
      </c>
      <c r="F10" s="353">
        <v>0</v>
      </c>
      <c r="G10" s="354">
        <v>0</v>
      </c>
      <c r="H10" s="353">
        <v>0</v>
      </c>
      <c r="I10" s="353">
        <v>0</v>
      </c>
      <c r="J10" s="353">
        <v>0</v>
      </c>
      <c r="K10" s="352">
        <v>0</v>
      </c>
      <c r="L10" s="353">
        <v>0</v>
      </c>
      <c r="M10" s="354">
        <v>0</v>
      </c>
      <c r="N10" s="374"/>
      <c r="P10" s="158"/>
    </row>
    <row r="11" spans="1:18" s="7" customFormat="1" ht="12" customHeight="1" x14ac:dyDescent="0.2">
      <c r="A11" s="375" t="s">
        <v>181</v>
      </c>
      <c r="B11" s="376">
        <f>SUM(B12:D12)</f>
        <v>11482.976927000003</v>
      </c>
      <c r="C11" s="377"/>
      <c r="D11" s="378"/>
      <c r="E11" s="379">
        <f>SUM(E12:G12)</f>
        <v>0</v>
      </c>
      <c r="F11" s="380"/>
      <c r="G11" s="381"/>
      <c r="H11" s="380">
        <f>SUM(H12:J12)</f>
        <v>0</v>
      </c>
      <c r="I11" s="380"/>
      <c r="J11" s="380"/>
      <c r="K11" s="379">
        <f>SUM(K12:M12)</f>
        <v>0</v>
      </c>
      <c r="L11" s="380"/>
      <c r="M11" s="381"/>
      <c r="N11" s="374">
        <f>SUM(B12:M12)</f>
        <v>11482.976927000003</v>
      </c>
      <c r="P11" s="157"/>
      <c r="Q11" s="124"/>
      <c r="R11" s="124"/>
    </row>
    <row r="12" spans="1:18" s="110" customFormat="1" ht="12" customHeight="1" x14ac:dyDescent="0.2">
      <c r="A12" s="375"/>
      <c r="B12" s="276">
        <v>4233.9228489999987</v>
      </c>
      <c r="C12" s="263">
        <v>3654.494392000001</v>
      </c>
      <c r="D12" s="277">
        <v>3594.5596860000041</v>
      </c>
      <c r="E12" s="352">
        <v>0</v>
      </c>
      <c r="F12" s="353">
        <v>0</v>
      </c>
      <c r="G12" s="354">
        <v>0</v>
      </c>
      <c r="H12" s="353">
        <v>0</v>
      </c>
      <c r="I12" s="353">
        <v>0</v>
      </c>
      <c r="J12" s="353">
        <v>0</v>
      </c>
      <c r="K12" s="352">
        <v>0</v>
      </c>
      <c r="L12" s="353">
        <v>0</v>
      </c>
      <c r="M12" s="354">
        <v>0</v>
      </c>
      <c r="N12" s="374"/>
      <c r="P12" s="158"/>
    </row>
    <row r="13" spans="1:18" s="7" customFormat="1" ht="12" customHeight="1" x14ac:dyDescent="0.2">
      <c r="A13" s="375" t="s">
        <v>116</v>
      </c>
      <c r="B13" s="376">
        <f>SUM(B14:D14)</f>
        <v>29788.359846999992</v>
      </c>
      <c r="C13" s="377"/>
      <c r="D13" s="378"/>
      <c r="E13" s="379">
        <f>SUM(E14:G14)</f>
        <v>0</v>
      </c>
      <c r="F13" s="380"/>
      <c r="G13" s="381"/>
      <c r="H13" s="380">
        <f>SUM(H14:J14)</f>
        <v>0</v>
      </c>
      <c r="I13" s="380"/>
      <c r="J13" s="380"/>
      <c r="K13" s="379">
        <f>SUM(K14:M14)</f>
        <v>0</v>
      </c>
      <c r="L13" s="380"/>
      <c r="M13" s="381"/>
      <c r="N13" s="374">
        <f>SUM(B14:M14)</f>
        <v>29788.359846999992</v>
      </c>
      <c r="P13" s="157"/>
      <c r="Q13" s="124"/>
      <c r="R13" s="124"/>
    </row>
    <row r="14" spans="1:18" s="110" customFormat="1" ht="12" customHeight="1" x14ac:dyDescent="0.2">
      <c r="A14" s="375"/>
      <c r="B14" s="276">
        <v>11260.368834999997</v>
      </c>
      <c r="C14" s="263">
        <v>10325.749280999997</v>
      </c>
      <c r="D14" s="277">
        <v>8202.2417310000001</v>
      </c>
      <c r="E14" s="352">
        <v>0</v>
      </c>
      <c r="F14" s="353">
        <v>0</v>
      </c>
      <c r="G14" s="354">
        <v>0</v>
      </c>
      <c r="H14" s="353">
        <v>0</v>
      </c>
      <c r="I14" s="353">
        <v>0</v>
      </c>
      <c r="J14" s="353">
        <v>0</v>
      </c>
      <c r="K14" s="352">
        <v>0</v>
      </c>
      <c r="L14" s="353">
        <v>0</v>
      </c>
      <c r="M14" s="354">
        <v>0</v>
      </c>
      <c r="N14" s="374"/>
      <c r="P14" s="129"/>
    </row>
    <row r="15" spans="1:18" s="110" customFormat="1" ht="12" customHeight="1" x14ac:dyDescent="0.2">
      <c r="A15" s="375" t="s">
        <v>90</v>
      </c>
      <c r="B15" s="376">
        <f>SUM(B16:D16)</f>
        <v>68.470140999999785</v>
      </c>
      <c r="C15" s="377"/>
      <c r="D15" s="378"/>
      <c r="E15" s="379">
        <f>SUM(E16:G16)</f>
        <v>0</v>
      </c>
      <c r="F15" s="380"/>
      <c r="G15" s="381"/>
      <c r="H15" s="380">
        <f>SUM(H16:J16)</f>
        <v>0</v>
      </c>
      <c r="I15" s="380"/>
      <c r="J15" s="380"/>
      <c r="K15" s="379">
        <f>SUM(K16:M16)</f>
        <v>0</v>
      </c>
      <c r="L15" s="380"/>
      <c r="M15" s="381"/>
      <c r="N15" s="374">
        <f>SUM(B16:M16)</f>
        <v>68.470140999999785</v>
      </c>
      <c r="P15" s="121"/>
    </row>
    <row r="16" spans="1:18" s="110" customFormat="1" ht="12" customHeight="1" x14ac:dyDescent="0.2">
      <c r="A16" s="375"/>
      <c r="B16" s="276">
        <v>21.016451000001325</v>
      </c>
      <c r="C16" s="263">
        <v>32.363167999998041</v>
      </c>
      <c r="D16" s="277">
        <v>15.090522000000419</v>
      </c>
      <c r="E16" s="352">
        <v>0</v>
      </c>
      <c r="F16" s="353">
        <v>0</v>
      </c>
      <c r="G16" s="354">
        <v>0</v>
      </c>
      <c r="H16" s="353">
        <v>0</v>
      </c>
      <c r="I16" s="353">
        <v>0</v>
      </c>
      <c r="J16" s="353">
        <v>0</v>
      </c>
      <c r="K16" s="352">
        <v>0</v>
      </c>
      <c r="L16" s="353">
        <v>0</v>
      </c>
      <c r="M16" s="354">
        <v>0</v>
      </c>
      <c r="N16" s="374"/>
      <c r="P16" s="129"/>
    </row>
    <row r="17" spans="1:14" s="77" customFormat="1" ht="10.199999999999999" x14ac:dyDescent="0.2">
      <c r="A17" s="190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3"/>
    </row>
    <row r="18" spans="1:14" x14ac:dyDescent="0.2">
      <c r="A18" s="112" t="str">
        <f>A5</f>
        <v>Výroba tepla brutto</v>
      </c>
      <c r="B18" s="113">
        <f t="shared" ref="B18:M18" si="0">B6</f>
        <v>17664.419226999999</v>
      </c>
      <c r="C18" s="113">
        <f t="shared" si="0"/>
        <v>15961.798497999996</v>
      </c>
      <c r="D18" s="113">
        <f t="shared" si="0"/>
        <v>13803.187145000004</v>
      </c>
      <c r="E18" s="113">
        <f t="shared" si="0"/>
        <v>0</v>
      </c>
      <c r="F18" s="113">
        <f t="shared" si="0"/>
        <v>0</v>
      </c>
      <c r="G18" s="113">
        <f t="shared" si="0"/>
        <v>0</v>
      </c>
      <c r="H18" s="113">
        <f t="shared" si="0"/>
        <v>0</v>
      </c>
      <c r="I18" s="113">
        <f t="shared" si="0"/>
        <v>0</v>
      </c>
      <c r="J18" s="113">
        <f t="shared" si="0"/>
        <v>0</v>
      </c>
      <c r="K18" s="113">
        <f t="shared" si="0"/>
        <v>0</v>
      </c>
      <c r="L18" s="113">
        <f t="shared" si="0"/>
        <v>0</v>
      </c>
      <c r="M18" s="113">
        <f t="shared" si="0"/>
        <v>0</v>
      </c>
    </row>
    <row r="19" spans="1:14" x14ac:dyDescent="0.2">
      <c r="A19" s="10" t="str">
        <f>A7</f>
        <v xml:space="preserve">Technologická vlastní spotřeba tepla </v>
      </c>
      <c r="B19" s="25">
        <f t="shared" ref="B19:M19" si="1">-B8</f>
        <v>-956.07392599999946</v>
      </c>
      <c r="C19" s="25">
        <f t="shared" si="1"/>
        <v>-869.68403200000046</v>
      </c>
      <c r="D19" s="25">
        <f t="shared" si="1"/>
        <v>-884.41005799999914</v>
      </c>
      <c r="E19" s="25">
        <f t="shared" si="1"/>
        <v>0</v>
      </c>
      <c r="F19" s="25">
        <f t="shared" si="1"/>
        <v>0</v>
      </c>
      <c r="G19" s="25">
        <f t="shared" si="1"/>
        <v>0</v>
      </c>
      <c r="H19" s="25">
        <f t="shared" si="1"/>
        <v>0</v>
      </c>
      <c r="I19" s="25">
        <f t="shared" si="1"/>
        <v>0</v>
      </c>
      <c r="J19" s="25">
        <f t="shared" si="1"/>
        <v>0</v>
      </c>
      <c r="K19" s="25">
        <f t="shared" si="1"/>
        <v>0</v>
      </c>
      <c r="L19" s="25">
        <f t="shared" si="1"/>
        <v>0</v>
      </c>
      <c r="M19" s="25">
        <f t="shared" si="1"/>
        <v>0</v>
      </c>
    </row>
    <row r="20" spans="1:14" x14ac:dyDescent="0.2">
      <c r="A20" s="10" t="str">
        <f>A9</f>
        <v>Ztráty</v>
      </c>
      <c r="B20" s="113">
        <f t="shared" ref="B20:M20" si="2">-B10</f>
        <v>-1193.0371660000003</v>
      </c>
      <c r="C20" s="113">
        <f t="shared" si="2"/>
        <v>-1079.5076250000009</v>
      </c>
      <c r="D20" s="113">
        <f t="shared" si="2"/>
        <v>-1106.8851480000001</v>
      </c>
      <c r="E20" s="113">
        <f t="shared" si="2"/>
        <v>0</v>
      </c>
      <c r="F20" s="113">
        <f t="shared" si="2"/>
        <v>0</v>
      </c>
      <c r="G20" s="113">
        <f t="shared" si="2"/>
        <v>0</v>
      </c>
      <c r="H20" s="113">
        <f t="shared" si="2"/>
        <v>0</v>
      </c>
      <c r="I20" s="113">
        <f t="shared" si="2"/>
        <v>0</v>
      </c>
      <c r="J20" s="113">
        <f t="shared" si="2"/>
        <v>0</v>
      </c>
      <c r="K20" s="113">
        <f t="shared" si="2"/>
        <v>0</v>
      </c>
      <c r="L20" s="113">
        <f t="shared" si="2"/>
        <v>0</v>
      </c>
      <c r="M20" s="113">
        <f t="shared" si="2"/>
        <v>0</v>
      </c>
      <c r="N20" s="78"/>
    </row>
    <row r="21" spans="1:14" x14ac:dyDescent="0.2">
      <c r="A21" s="103" t="str">
        <f>A11</f>
        <v>Vlastní spotřeba tepla</v>
      </c>
      <c r="B21" s="93">
        <f>-B12</f>
        <v>-4233.9228489999987</v>
      </c>
      <c r="C21" s="93">
        <f t="shared" ref="C21:M21" si="3">-C12</f>
        <v>-3654.494392000001</v>
      </c>
      <c r="D21" s="93">
        <f t="shared" si="3"/>
        <v>-3594.5596860000041</v>
      </c>
      <c r="E21" s="93">
        <f t="shared" si="3"/>
        <v>0</v>
      </c>
      <c r="F21" s="93">
        <f t="shared" si="3"/>
        <v>0</v>
      </c>
      <c r="G21" s="93">
        <f t="shared" si="3"/>
        <v>0</v>
      </c>
      <c r="H21" s="93">
        <f t="shared" si="3"/>
        <v>0</v>
      </c>
      <c r="I21" s="93">
        <f t="shared" si="3"/>
        <v>0</v>
      </c>
      <c r="J21" s="93">
        <f t="shared" si="3"/>
        <v>0</v>
      </c>
      <c r="K21" s="93">
        <f t="shared" si="3"/>
        <v>0</v>
      </c>
      <c r="L21" s="93">
        <f t="shared" si="3"/>
        <v>0</v>
      </c>
      <c r="M21" s="93">
        <f t="shared" si="3"/>
        <v>0</v>
      </c>
      <c r="N21" s="78"/>
    </row>
    <row r="22" spans="1:14" x14ac:dyDescent="0.2">
      <c r="A22" s="103" t="str">
        <f>A13</f>
        <v>Dodávky tepla</v>
      </c>
      <c r="B22" s="93">
        <f t="shared" ref="B22:M22" si="4">-B14</f>
        <v>-11260.368834999997</v>
      </c>
      <c r="C22" s="93">
        <f t="shared" si="4"/>
        <v>-10325.749280999997</v>
      </c>
      <c r="D22" s="93">
        <f t="shared" si="4"/>
        <v>-8202.2417310000001</v>
      </c>
      <c r="E22" s="93">
        <f t="shared" si="4"/>
        <v>0</v>
      </c>
      <c r="F22" s="93">
        <f t="shared" si="4"/>
        <v>0</v>
      </c>
      <c r="G22" s="93">
        <f t="shared" si="4"/>
        <v>0</v>
      </c>
      <c r="H22" s="93">
        <f t="shared" si="4"/>
        <v>0</v>
      </c>
      <c r="I22" s="93">
        <f t="shared" si="4"/>
        <v>0</v>
      </c>
      <c r="J22" s="93">
        <f t="shared" si="4"/>
        <v>0</v>
      </c>
      <c r="K22" s="93">
        <f t="shared" si="4"/>
        <v>0</v>
      </c>
      <c r="L22" s="93">
        <f t="shared" si="4"/>
        <v>0</v>
      </c>
      <c r="M22" s="93">
        <f t="shared" si="4"/>
        <v>0</v>
      </c>
    </row>
    <row r="23" spans="1:14" x14ac:dyDescent="0.2">
      <c r="A23" s="103" t="str">
        <f>A15</f>
        <v>Bilanční rozdíl</v>
      </c>
      <c r="B23" s="93">
        <f t="shared" ref="B23:M23" si="5">-B16</f>
        <v>-21.016451000001325</v>
      </c>
      <c r="C23" s="93">
        <f t="shared" si="5"/>
        <v>-32.363167999998041</v>
      </c>
      <c r="D23" s="93">
        <f t="shared" si="5"/>
        <v>-15.090522000000419</v>
      </c>
      <c r="E23" s="93">
        <f t="shared" si="5"/>
        <v>0</v>
      </c>
      <c r="F23" s="93">
        <f t="shared" si="5"/>
        <v>0</v>
      </c>
      <c r="G23" s="93">
        <f t="shared" si="5"/>
        <v>0</v>
      </c>
      <c r="H23" s="93">
        <f t="shared" si="5"/>
        <v>0</v>
      </c>
      <c r="I23" s="93">
        <f t="shared" si="5"/>
        <v>0</v>
      </c>
      <c r="J23" s="93">
        <f t="shared" si="5"/>
        <v>0</v>
      </c>
      <c r="K23" s="93">
        <f t="shared" si="5"/>
        <v>0</v>
      </c>
      <c r="L23" s="93">
        <f t="shared" si="5"/>
        <v>0</v>
      </c>
      <c r="M23" s="93">
        <f t="shared" si="5"/>
        <v>0</v>
      </c>
    </row>
    <row r="42" spans="1:4" ht="12" x14ac:dyDescent="0.25">
      <c r="A42" s="117"/>
      <c r="B42" s="121"/>
      <c r="C42" s="118"/>
      <c r="D42" s="118"/>
    </row>
    <row r="43" spans="1:4" x14ac:dyDescent="0.2">
      <c r="B43" s="118"/>
      <c r="C43" s="118"/>
      <c r="D43" s="118"/>
    </row>
    <row r="44" spans="1:4" x14ac:dyDescent="0.2">
      <c r="B44" s="118"/>
      <c r="C44" s="118"/>
      <c r="D44" s="118"/>
    </row>
  </sheetData>
  <mergeCells count="42">
    <mergeCell ref="N7:N8"/>
    <mergeCell ref="A7:A8"/>
    <mergeCell ref="A5:A6"/>
    <mergeCell ref="B5:D5"/>
    <mergeCell ref="A3:A4"/>
    <mergeCell ref="B3:D3"/>
    <mergeCell ref="E3:G3"/>
    <mergeCell ref="K5:M5"/>
    <mergeCell ref="N3:N4"/>
    <mergeCell ref="E5:G5"/>
    <mergeCell ref="H5:J5"/>
    <mergeCell ref="N5:N6"/>
    <mergeCell ref="H3:J3"/>
    <mergeCell ref="K3:M3"/>
    <mergeCell ref="B7:D7"/>
    <mergeCell ref="E7:G7"/>
    <mergeCell ref="H7:J7"/>
    <mergeCell ref="K7:M7"/>
    <mergeCell ref="A13:A14"/>
    <mergeCell ref="B13:D13"/>
    <mergeCell ref="E13:G13"/>
    <mergeCell ref="E9:G9"/>
    <mergeCell ref="H9:J9"/>
    <mergeCell ref="K9:M9"/>
    <mergeCell ref="A9:A10"/>
    <mergeCell ref="B9:D9"/>
    <mergeCell ref="N9:N10"/>
    <mergeCell ref="N13:N14"/>
    <mergeCell ref="A11:A12"/>
    <mergeCell ref="B11:D11"/>
    <mergeCell ref="E11:G11"/>
    <mergeCell ref="H11:J11"/>
    <mergeCell ref="K11:M11"/>
    <mergeCell ref="H13:J13"/>
    <mergeCell ref="K13:M13"/>
    <mergeCell ref="N11:N12"/>
    <mergeCell ref="N15:N16"/>
    <mergeCell ref="A15:A16"/>
    <mergeCell ref="B15:D15"/>
    <mergeCell ref="E15:G15"/>
    <mergeCell ref="H15:J15"/>
    <mergeCell ref="K15:M15"/>
  </mergeCells>
  <phoneticPr fontId="9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4"/>
  <dimension ref="A1:U46"/>
  <sheetViews>
    <sheetView showGridLines="0" zoomScaleNormal="100" zoomScaleSheetLayoutView="100" workbookViewId="0">
      <selection activeCell="P35" sqref="P35"/>
    </sheetView>
  </sheetViews>
  <sheetFormatPr defaultColWidth="9.109375" defaultRowHeight="11.4" x14ac:dyDescent="0.2"/>
  <cols>
    <col min="1" max="1" width="30.88671875" style="66" customWidth="1"/>
    <col min="2" max="13" width="8.5546875" style="66" customWidth="1"/>
    <col min="14" max="14" width="10.44140625" style="66" customWidth="1"/>
    <col min="15" max="15" width="8.44140625" style="66" customWidth="1"/>
    <col min="16" max="16" width="11.44140625" style="66" bestFit="1" customWidth="1"/>
    <col min="17" max="16384" width="9.109375" style="66"/>
  </cols>
  <sheetData>
    <row r="1" spans="1:21" s="131" customFormat="1" ht="21" x14ac:dyDescent="0.4">
      <c r="A1" s="175" t="s">
        <v>241</v>
      </c>
      <c r="N1" s="238" t="str">
        <f>'3'!N1</f>
        <v>IV. čtvrtletí 2023</v>
      </c>
    </row>
    <row r="2" spans="1:21" s="76" customFormat="1" ht="17.399999999999999" x14ac:dyDescent="0.3">
      <c r="A2" s="234" t="s">
        <v>242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</row>
    <row r="3" spans="1:21" ht="6" customHeight="1" x14ac:dyDescent="0.2">
      <c r="A3" s="7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</row>
    <row r="4" spans="1:21" ht="12" x14ac:dyDescent="0.2">
      <c r="A4" s="382">
        <v>2025</v>
      </c>
      <c r="B4" s="383" t="s">
        <v>42</v>
      </c>
      <c r="C4" s="384"/>
      <c r="D4" s="385"/>
      <c r="E4" s="384" t="s">
        <v>43</v>
      </c>
      <c r="F4" s="384"/>
      <c r="G4" s="384"/>
      <c r="H4" s="383" t="s">
        <v>44</v>
      </c>
      <c r="I4" s="384"/>
      <c r="J4" s="385"/>
      <c r="K4" s="383" t="s">
        <v>45</v>
      </c>
      <c r="L4" s="384"/>
      <c r="M4" s="385"/>
      <c r="N4" s="209" t="s">
        <v>7</v>
      </c>
    </row>
    <row r="5" spans="1:21" ht="12" x14ac:dyDescent="0.2">
      <c r="A5" s="382"/>
      <c r="B5" s="274" t="s">
        <v>8</v>
      </c>
      <c r="C5" s="264" t="s">
        <v>9</v>
      </c>
      <c r="D5" s="275" t="s">
        <v>10</v>
      </c>
      <c r="E5" s="193" t="s">
        <v>11</v>
      </c>
      <c r="F5" s="193" t="s">
        <v>12</v>
      </c>
      <c r="G5" s="193" t="s">
        <v>13</v>
      </c>
      <c r="H5" s="274" t="s">
        <v>14</v>
      </c>
      <c r="I5" s="264" t="s">
        <v>15</v>
      </c>
      <c r="J5" s="275" t="s">
        <v>16</v>
      </c>
      <c r="K5" s="274" t="s">
        <v>17</v>
      </c>
      <c r="L5" s="264" t="s">
        <v>18</v>
      </c>
      <c r="M5" s="275" t="s">
        <v>19</v>
      </c>
      <c r="N5" s="194"/>
    </row>
    <row r="6" spans="1:21" s="79" customFormat="1" ht="12" x14ac:dyDescent="0.2">
      <c r="A6" s="387" t="s">
        <v>59</v>
      </c>
      <c r="B6" s="388">
        <f>SUM(B7:D7)</f>
        <v>47429.404869999998</v>
      </c>
      <c r="C6" s="389"/>
      <c r="D6" s="390"/>
      <c r="E6" s="391">
        <f>SUM(E7:G7)</f>
        <v>0</v>
      </c>
      <c r="F6" s="391"/>
      <c r="G6" s="391"/>
      <c r="H6" s="392">
        <f>SUM(H7:J7)</f>
        <v>0</v>
      </c>
      <c r="I6" s="391"/>
      <c r="J6" s="393"/>
      <c r="K6" s="392">
        <f>SUM(K7:M7)</f>
        <v>0</v>
      </c>
      <c r="L6" s="391"/>
      <c r="M6" s="393"/>
      <c r="N6" s="374">
        <f>SUM(N8:N23)</f>
        <v>47429.404869999998</v>
      </c>
      <c r="Q6" s="351"/>
      <c r="S6" s="41"/>
    </row>
    <row r="7" spans="1:21" s="79" customFormat="1" ht="12" x14ac:dyDescent="0.2">
      <c r="A7" s="387"/>
      <c r="B7" s="278">
        <f t="shared" ref="B7:M7" si="0">SUM(B8:B23)</f>
        <v>17664.419226999999</v>
      </c>
      <c r="C7" s="262">
        <f t="shared" si="0"/>
        <v>15961.798497999996</v>
      </c>
      <c r="D7" s="279">
        <f t="shared" si="0"/>
        <v>13803.187145000004</v>
      </c>
      <c r="E7" s="355">
        <f t="shared" si="0"/>
        <v>0</v>
      </c>
      <c r="F7" s="355">
        <f t="shared" si="0"/>
        <v>0</v>
      </c>
      <c r="G7" s="355">
        <f t="shared" si="0"/>
        <v>0</v>
      </c>
      <c r="H7" s="356">
        <f t="shared" si="0"/>
        <v>0</v>
      </c>
      <c r="I7" s="355">
        <f t="shared" si="0"/>
        <v>0</v>
      </c>
      <c r="J7" s="357">
        <f t="shared" si="0"/>
        <v>0</v>
      </c>
      <c r="K7" s="356">
        <f t="shared" si="0"/>
        <v>0</v>
      </c>
      <c r="L7" s="355">
        <f t="shared" si="0"/>
        <v>0</v>
      </c>
      <c r="M7" s="357">
        <f t="shared" si="0"/>
        <v>0</v>
      </c>
      <c r="N7" s="374"/>
      <c r="Q7" s="351"/>
    </row>
    <row r="8" spans="1:21" x14ac:dyDescent="0.2">
      <c r="A8" s="166" t="s">
        <v>40</v>
      </c>
      <c r="B8" s="276">
        <v>2867.0010849999999</v>
      </c>
      <c r="C8" s="263">
        <v>2756.2053480000004</v>
      </c>
      <c r="D8" s="277">
        <v>2828.0804899999998</v>
      </c>
      <c r="E8" s="353">
        <v>0</v>
      </c>
      <c r="F8" s="353">
        <v>0</v>
      </c>
      <c r="G8" s="353">
        <v>0</v>
      </c>
      <c r="H8" s="352">
        <v>0</v>
      </c>
      <c r="I8" s="353">
        <v>0</v>
      </c>
      <c r="J8" s="354">
        <v>0</v>
      </c>
      <c r="K8" s="352">
        <v>0</v>
      </c>
      <c r="L8" s="353">
        <v>0</v>
      </c>
      <c r="M8" s="354">
        <v>0</v>
      </c>
      <c r="N8" s="189">
        <f t="shared" ref="N8:N23" si="1">SUM(B8:M8)</f>
        <v>8451.2869229999997</v>
      </c>
      <c r="P8" s="157"/>
      <c r="Q8" s="128"/>
      <c r="R8" s="128"/>
      <c r="S8" s="41"/>
      <c r="T8" s="128"/>
      <c r="U8" s="121"/>
    </row>
    <row r="9" spans="1:21" x14ac:dyDescent="0.2">
      <c r="A9" s="166" t="s">
        <v>39</v>
      </c>
      <c r="B9" s="276">
        <v>421.79817799999972</v>
      </c>
      <c r="C9" s="263">
        <v>375.60127300000011</v>
      </c>
      <c r="D9" s="277">
        <v>382.63502700000021</v>
      </c>
      <c r="E9" s="353">
        <v>0</v>
      </c>
      <c r="F9" s="353">
        <v>0</v>
      </c>
      <c r="G9" s="353">
        <v>0</v>
      </c>
      <c r="H9" s="352">
        <v>0</v>
      </c>
      <c r="I9" s="353">
        <v>0</v>
      </c>
      <c r="J9" s="354">
        <v>0</v>
      </c>
      <c r="K9" s="352">
        <v>0</v>
      </c>
      <c r="L9" s="353">
        <v>0</v>
      </c>
      <c r="M9" s="354">
        <v>0</v>
      </c>
      <c r="N9" s="189">
        <f t="shared" si="1"/>
        <v>1180.034478</v>
      </c>
      <c r="P9" s="157"/>
      <c r="Q9" s="128"/>
      <c r="R9" s="128"/>
      <c r="S9" s="41"/>
      <c r="T9" s="128"/>
      <c r="U9" s="121"/>
    </row>
    <row r="10" spans="1:21" x14ac:dyDescent="0.2">
      <c r="A10" s="166" t="s">
        <v>38</v>
      </c>
      <c r="B10" s="276">
        <v>1191.9834470000001</v>
      </c>
      <c r="C10" s="263">
        <v>1068.405988</v>
      </c>
      <c r="D10" s="277">
        <v>843.9918909999999</v>
      </c>
      <c r="E10" s="353">
        <v>0</v>
      </c>
      <c r="F10" s="353">
        <v>0</v>
      </c>
      <c r="G10" s="353">
        <v>0</v>
      </c>
      <c r="H10" s="352">
        <v>0</v>
      </c>
      <c r="I10" s="353">
        <v>0</v>
      </c>
      <c r="J10" s="354">
        <v>0</v>
      </c>
      <c r="K10" s="352">
        <v>0</v>
      </c>
      <c r="L10" s="353">
        <v>0</v>
      </c>
      <c r="M10" s="354">
        <v>0</v>
      </c>
      <c r="N10" s="189">
        <f t="shared" si="1"/>
        <v>3104.3813259999997</v>
      </c>
      <c r="P10" s="157"/>
      <c r="Q10" s="128"/>
      <c r="R10" s="128"/>
      <c r="S10" s="41"/>
      <c r="T10" s="128"/>
      <c r="U10" s="121"/>
    </row>
    <row r="11" spans="1:21" x14ac:dyDescent="0.2">
      <c r="A11" s="166" t="s">
        <v>60</v>
      </c>
      <c r="B11" s="276">
        <v>8.4641999999999999</v>
      </c>
      <c r="C11" s="263">
        <v>6.5362969999999994</v>
      </c>
      <c r="D11" s="277">
        <v>9.5557790000000011</v>
      </c>
      <c r="E11" s="353">
        <v>0</v>
      </c>
      <c r="F11" s="353">
        <v>0</v>
      </c>
      <c r="G11" s="353">
        <v>0</v>
      </c>
      <c r="H11" s="352">
        <v>0</v>
      </c>
      <c r="I11" s="353">
        <v>0</v>
      </c>
      <c r="J11" s="354">
        <v>0</v>
      </c>
      <c r="K11" s="352">
        <v>0</v>
      </c>
      <c r="L11" s="353">
        <v>0</v>
      </c>
      <c r="M11" s="354">
        <v>0</v>
      </c>
      <c r="N11" s="189">
        <f t="shared" si="1"/>
        <v>24.556276</v>
      </c>
      <c r="P11" s="157"/>
      <c r="Q11" s="128"/>
      <c r="R11" s="128"/>
      <c r="S11" s="41"/>
      <c r="T11" s="128"/>
      <c r="U11" s="121"/>
    </row>
    <row r="12" spans="1:21" x14ac:dyDescent="0.2">
      <c r="A12" s="166" t="s">
        <v>61</v>
      </c>
      <c r="B12" s="276">
        <v>3.0566390000000001</v>
      </c>
      <c r="C12" s="263">
        <v>2.7460669999999996</v>
      </c>
      <c r="D12" s="277">
        <v>3.7077610000000001</v>
      </c>
      <c r="E12" s="353">
        <v>0</v>
      </c>
      <c r="F12" s="353">
        <v>0</v>
      </c>
      <c r="G12" s="353">
        <v>0</v>
      </c>
      <c r="H12" s="352">
        <v>0</v>
      </c>
      <c r="I12" s="353">
        <v>0</v>
      </c>
      <c r="J12" s="354">
        <v>0</v>
      </c>
      <c r="K12" s="352">
        <v>0</v>
      </c>
      <c r="L12" s="353">
        <v>0</v>
      </c>
      <c r="M12" s="354">
        <v>0</v>
      </c>
      <c r="N12" s="189">
        <f t="shared" si="1"/>
        <v>9.5104670000000002</v>
      </c>
      <c r="P12" s="157"/>
      <c r="Q12" s="128"/>
      <c r="R12" s="128"/>
      <c r="S12" s="41"/>
      <c r="T12" s="128"/>
      <c r="U12" s="121"/>
    </row>
    <row r="13" spans="1:21" x14ac:dyDescent="0.2">
      <c r="A13" s="166" t="s">
        <v>62</v>
      </c>
      <c r="B13" s="292">
        <v>0.13239300000000001</v>
      </c>
      <c r="C13" s="263">
        <v>9.1897000000000006E-2</v>
      </c>
      <c r="D13" s="277">
        <v>8.3782999999999996E-2</v>
      </c>
      <c r="E13" s="353">
        <v>0</v>
      </c>
      <c r="F13" s="353">
        <v>0</v>
      </c>
      <c r="G13" s="353">
        <v>0</v>
      </c>
      <c r="H13" s="352">
        <v>0</v>
      </c>
      <c r="I13" s="353">
        <v>0</v>
      </c>
      <c r="J13" s="354">
        <v>0</v>
      </c>
      <c r="K13" s="352">
        <v>0</v>
      </c>
      <c r="L13" s="353">
        <v>0</v>
      </c>
      <c r="M13" s="354">
        <v>0</v>
      </c>
      <c r="N13" s="189">
        <f t="shared" si="1"/>
        <v>0.30807300000000004</v>
      </c>
      <c r="P13" s="157"/>
      <c r="Q13" s="128"/>
      <c r="R13" s="128"/>
      <c r="S13" s="41"/>
      <c r="T13" s="128"/>
      <c r="U13" s="121"/>
    </row>
    <row r="14" spans="1:21" x14ac:dyDescent="0.2">
      <c r="A14" s="166" t="s">
        <v>37</v>
      </c>
      <c r="B14" s="276">
        <v>6701.193221999999</v>
      </c>
      <c r="C14" s="263">
        <v>6097.0355490000002</v>
      </c>
      <c r="D14" s="277">
        <v>5074.873576</v>
      </c>
      <c r="E14" s="353">
        <v>0</v>
      </c>
      <c r="F14" s="353">
        <v>0</v>
      </c>
      <c r="G14" s="353">
        <v>0</v>
      </c>
      <c r="H14" s="352">
        <v>0</v>
      </c>
      <c r="I14" s="353">
        <v>0</v>
      </c>
      <c r="J14" s="354">
        <v>0</v>
      </c>
      <c r="K14" s="352">
        <v>0</v>
      </c>
      <c r="L14" s="353">
        <v>0</v>
      </c>
      <c r="M14" s="354">
        <v>0</v>
      </c>
      <c r="N14" s="189">
        <f t="shared" si="1"/>
        <v>17873.102347</v>
      </c>
      <c r="P14" s="157"/>
      <c r="Q14" s="128"/>
      <c r="R14" s="128"/>
      <c r="S14" s="41"/>
      <c r="T14" s="128"/>
      <c r="U14" s="121"/>
    </row>
    <row r="15" spans="1:21" x14ac:dyDescent="0.2">
      <c r="A15" s="166" t="s">
        <v>72</v>
      </c>
      <c r="B15" s="276">
        <v>288.73899999999998</v>
      </c>
      <c r="C15" s="263">
        <v>255.24299999999999</v>
      </c>
      <c r="D15" s="277">
        <v>163.875</v>
      </c>
      <c r="E15" s="353">
        <v>0</v>
      </c>
      <c r="F15" s="353">
        <v>0</v>
      </c>
      <c r="G15" s="353">
        <v>0</v>
      </c>
      <c r="H15" s="352">
        <v>0</v>
      </c>
      <c r="I15" s="353">
        <v>0</v>
      </c>
      <c r="J15" s="354">
        <v>0</v>
      </c>
      <c r="K15" s="352">
        <v>0</v>
      </c>
      <c r="L15" s="353">
        <v>0</v>
      </c>
      <c r="M15" s="354">
        <v>0</v>
      </c>
      <c r="N15" s="189">
        <f t="shared" ref="N15" si="2">SUM(B15:M15)</f>
        <v>707.85699999999997</v>
      </c>
      <c r="P15" s="157"/>
      <c r="Q15" s="128"/>
      <c r="R15" s="128"/>
      <c r="S15" s="41"/>
      <c r="T15" s="128"/>
      <c r="U15" s="121"/>
    </row>
    <row r="16" spans="1:21" x14ac:dyDescent="0.2">
      <c r="A16" s="166" t="s">
        <v>36</v>
      </c>
      <c r="B16" s="276">
        <v>0</v>
      </c>
      <c r="C16" s="263">
        <v>0</v>
      </c>
      <c r="D16" s="277">
        <v>0</v>
      </c>
      <c r="E16" s="353">
        <v>0</v>
      </c>
      <c r="F16" s="353">
        <v>0</v>
      </c>
      <c r="G16" s="353">
        <v>0</v>
      </c>
      <c r="H16" s="352">
        <v>0</v>
      </c>
      <c r="I16" s="353">
        <v>0</v>
      </c>
      <c r="J16" s="354">
        <v>0</v>
      </c>
      <c r="K16" s="352">
        <v>0</v>
      </c>
      <c r="L16" s="353">
        <v>0</v>
      </c>
      <c r="M16" s="354">
        <v>0</v>
      </c>
      <c r="N16" s="189">
        <f t="shared" si="1"/>
        <v>0</v>
      </c>
      <c r="P16" s="157"/>
      <c r="Q16" s="128"/>
      <c r="R16" s="128"/>
      <c r="S16" s="41"/>
      <c r="T16" s="128"/>
      <c r="U16" s="121"/>
    </row>
    <row r="17" spans="1:21" x14ac:dyDescent="0.2">
      <c r="A17" s="166" t="s">
        <v>35</v>
      </c>
      <c r="B17" s="276">
        <v>648.98463200000003</v>
      </c>
      <c r="C17" s="263">
        <v>547.10045099999991</v>
      </c>
      <c r="D17" s="277">
        <v>597.28406099999995</v>
      </c>
      <c r="E17" s="353">
        <v>0</v>
      </c>
      <c r="F17" s="353">
        <v>0</v>
      </c>
      <c r="G17" s="353">
        <v>0</v>
      </c>
      <c r="H17" s="352">
        <v>0</v>
      </c>
      <c r="I17" s="353">
        <v>0</v>
      </c>
      <c r="J17" s="354">
        <v>0</v>
      </c>
      <c r="K17" s="352">
        <v>0</v>
      </c>
      <c r="L17" s="353">
        <v>0</v>
      </c>
      <c r="M17" s="354">
        <v>0</v>
      </c>
      <c r="N17" s="189">
        <f t="shared" si="1"/>
        <v>1793.3691439999998</v>
      </c>
      <c r="P17" s="157"/>
      <c r="Q17" s="128"/>
      <c r="R17" s="128"/>
      <c r="S17" s="41"/>
      <c r="T17" s="128"/>
      <c r="U17" s="121"/>
    </row>
    <row r="18" spans="1:21" x14ac:dyDescent="0.2">
      <c r="A18" s="166" t="s">
        <v>34</v>
      </c>
      <c r="B18" s="276">
        <v>2.6741980000000001</v>
      </c>
      <c r="C18" s="263">
        <v>2.8312179999999998</v>
      </c>
      <c r="D18" s="277">
        <v>2.3364059999999998</v>
      </c>
      <c r="E18" s="353">
        <v>0</v>
      </c>
      <c r="F18" s="353">
        <v>0</v>
      </c>
      <c r="G18" s="353">
        <v>0</v>
      </c>
      <c r="H18" s="352">
        <v>0</v>
      </c>
      <c r="I18" s="353">
        <v>0</v>
      </c>
      <c r="J18" s="354">
        <v>0</v>
      </c>
      <c r="K18" s="352">
        <v>0</v>
      </c>
      <c r="L18" s="353">
        <v>0</v>
      </c>
      <c r="M18" s="354">
        <v>0</v>
      </c>
      <c r="N18" s="189">
        <f t="shared" si="1"/>
        <v>7.8418220000000005</v>
      </c>
      <c r="P18" s="157"/>
      <c r="Q18" s="128"/>
      <c r="R18" s="128"/>
      <c r="S18" s="41"/>
      <c r="T18" s="128"/>
      <c r="U18" s="121"/>
    </row>
    <row r="19" spans="1:21" x14ac:dyDescent="0.2">
      <c r="A19" s="166" t="s">
        <v>33</v>
      </c>
      <c r="B19" s="276">
        <v>513.64987899999994</v>
      </c>
      <c r="C19" s="263">
        <v>464.83387399999998</v>
      </c>
      <c r="D19" s="277">
        <v>446.25828799999999</v>
      </c>
      <c r="E19" s="353">
        <v>0</v>
      </c>
      <c r="F19" s="353">
        <v>0</v>
      </c>
      <c r="G19" s="353">
        <v>0</v>
      </c>
      <c r="H19" s="352">
        <v>0</v>
      </c>
      <c r="I19" s="353">
        <v>0</v>
      </c>
      <c r="J19" s="354">
        <v>0</v>
      </c>
      <c r="K19" s="352">
        <v>0</v>
      </c>
      <c r="L19" s="353">
        <v>0</v>
      </c>
      <c r="M19" s="354">
        <v>0</v>
      </c>
      <c r="N19" s="189">
        <f t="shared" si="1"/>
        <v>1424.742041</v>
      </c>
      <c r="P19" s="157"/>
      <c r="Q19" s="128"/>
      <c r="R19" s="128"/>
      <c r="S19" s="41"/>
      <c r="T19" s="128"/>
      <c r="U19" s="121"/>
    </row>
    <row r="20" spans="1:21" x14ac:dyDescent="0.2">
      <c r="A20" s="166" t="s">
        <v>32</v>
      </c>
      <c r="B20" s="276">
        <v>578.51909099999989</v>
      </c>
      <c r="C20" s="263">
        <v>526.12548299999992</v>
      </c>
      <c r="D20" s="277">
        <v>538.77637600000003</v>
      </c>
      <c r="E20" s="353">
        <v>0</v>
      </c>
      <c r="F20" s="353">
        <v>0</v>
      </c>
      <c r="G20" s="353">
        <v>0</v>
      </c>
      <c r="H20" s="352">
        <v>0</v>
      </c>
      <c r="I20" s="353">
        <v>0</v>
      </c>
      <c r="J20" s="354">
        <v>0</v>
      </c>
      <c r="K20" s="352">
        <v>0</v>
      </c>
      <c r="L20" s="353">
        <v>0</v>
      </c>
      <c r="M20" s="354">
        <v>0</v>
      </c>
      <c r="N20" s="189">
        <f t="shared" si="1"/>
        <v>1643.4209499999999</v>
      </c>
      <c r="P20" s="157"/>
      <c r="Q20" s="128"/>
      <c r="R20" s="128"/>
      <c r="S20" s="41"/>
      <c r="T20" s="128"/>
      <c r="U20" s="121"/>
    </row>
    <row r="21" spans="1:21" x14ac:dyDescent="0.2">
      <c r="A21" s="166" t="s">
        <v>3</v>
      </c>
      <c r="B21" s="276">
        <v>3.4300000000000003E-3</v>
      </c>
      <c r="C21" s="263">
        <v>5.2900000000000004E-3</v>
      </c>
      <c r="D21" s="277">
        <v>4.1680000000000002E-2</v>
      </c>
      <c r="E21" s="353">
        <v>0</v>
      </c>
      <c r="F21" s="353">
        <v>0</v>
      </c>
      <c r="G21" s="353">
        <v>0</v>
      </c>
      <c r="H21" s="352">
        <v>0</v>
      </c>
      <c r="I21" s="353">
        <v>0</v>
      </c>
      <c r="J21" s="354">
        <v>0</v>
      </c>
      <c r="K21" s="352">
        <v>0</v>
      </c>
      <c r="L21" s="353">
        <v>0</v>
      </c>
      <c r="M21" s="354">
        <v>0</v>
      </c>
      <c r="N21" s="189">
        <f t="shared" si="1"/>
        <v>5.04E-2</v>
      </c>
      <c r="P21" s="157"/>
      <c r="Q21" s="128"/>
      <c r="R21" s="128"/>
      <c r="S21" s="41"/>
      <c r="T21" s="128"/>
      <c r="U21" s="121"/>
    </row>
    <row r="22" spans="1:21" x14ac:dyDescent="0.2">
      <c r="A22" s="166" t="s">
        <v>31</v>
      </c>
      <c r="B22" s="276">
        <v>32.539289000000011</v>
      </c>
      <c r="C22" s="263">
        <v>42.233305000000001</v>
      </c>
      <c r="D22" s="277">
        <v>18.468202999999999</v>
      </c>
      <c r="E22" s="353">
        <v>0</v>
      </c>
      <c r="F22" s="353">
        <v>0</v>
      </c>
      <c r="G22" s="353">
        <v>0</v>
      </c>
      <c r="H22" s="352">
        <v>0</v>
      </c>
      <c r="I22" s="353">
        <v>0</v>
      </c>
      <c r="J22" s="354">
        <v>0</v>
      </c>
      <c r="K22" s="352">
        <v>0</v>
      </c>
      <c r="L22" s="353">
        <v>0</v>
      </c>
      <c r="M22" s="354">
        <v>0</v>
      </c>
      <c r="N22" s="189">
        <f t="shared" si="1"/>
        <v>93.240797000000015</v>
      </c>
      <c r="P22" s="157"/>
      <c r="Q22" s="128"/>
      <c r="R22" s="128"/>
      <c r="S22" s="41"/>
      <c r="T22" s="128"/>
      <c r="U22" s="121"/>
    </row>
    <row r="23" spans="1:21" x14ac:dyDescent="0.2">
      <c r="A23" s="166" t="s">
        <v>30</v>
      </c>
      <c r="B23" s="276">
        <v>4405.6805439999971</v>
      </c>
      <c r="C23" s="263">
        <v>3816.8034579999985</v>
      </c>
      <c r="D23" s="277">
        <v>2893.2188240000023</v>
      </c>
      <c r="E23" s="353">
        <v>0</v>
      </c>
      <c r="F23" s="353">
        <v>0</v>
      </c>
      <c r="G23" s="353">
        <v>0</v>
      </c>
      <c r="H23" s="352">
        <v>0</v>
      </c>
      <c r="I23" s="353">
        <v>0</v>
      </c>
      <c r="J23" s="354">
        <v>0</v>
      </c>
      <c r="K23" s="352">
        <v>0</v>
      </c>
      <c r="L23" s="353">
        <v>0</v>
      </c>
      <c r="M23" s="354">
        <v>0</v>
      </c>
      <c r="N23" s="189">
        <f t="shared" si="1"/>
        <v>11115.702825999997</v>
      </c>
      <c r="P23" s="157"/>
      <c r="Q23" s="128"/>
      <c r="R23" s="128"/>
      <c r="S23" s="41"/>
      <c r="T23" s="128"/>
      <c r="U23" s="121"/>
    </row>
    <row r="24" spans="1:21" s="77" customFormat="1" ht="10.199999999999999" x14ac:dyDescent="0.2">
      <c r="A24" s="190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3"/>
      <c r="P24" s="137"/>
      <c r="Q24" s="137"/>
      <c r="R24" s="137"/>
      <c r="S24" s="137"/>
      <c r="T24" s="137"/>
      <c r="U24" s="140"/>
    </row>
    <row r="25" spans="1:21" x14ac:dyDescent="0.2">
      <c r="A25" s="119" t="s">
        <v>40</v>
      </c>
      <c r="B25" s="25">
        <v>8451.2869229999997</v>
      </c>
      <c r="C25" s="130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21" x14ac:dyDescent="0.2">
      <c r="A26" s="119" t="s">
        <v>39</v>
      </c>
      <c r="B26" s="25">
        <v>1180.034478</v>
      </c>
      <c r="C26" s="131"/>
    </row>
    <row r="27" spans="1:21" x14ac:dyDescent="0.2">
      <c r="A27" s="119" t="s">
        <v>38</v>
      </c>
      <c r="B27" s="25">
        <v>3104.3813259999997</v>
      </c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</row>
    <row r="28" spans="1:21" x14ac:dyDescent="0.2">
      <c r="A28" s="119" t="s">
        <v>60</v>
      </c>
      <c r="B28" s="25">
        <v>24.556276</v>
      </c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</row>
    <row r="29" spans="1:21" x14ac:dyDescent="0.2">
      <c r="A29" s="119" t="s">
        <v>61</v>
      </c>
      <c r="B29" s="25">
        <v>9.5104670000000002</v>
      </c>
      <c r="C29" s="131"/>
    </row>
    <row r="30" spans="1:21" x14ac:dyDescent="0.2">
      <c r="A30" s="119" t="s">
        <v>62</v>
      </c>
      <c r="B30" s="25">
        <v>0.30807300000000004</v>
      </c>
      <c r="C30" s="131"/>
    </row>
    <row r="31" spans="1:21" x14ac:dyDescent="0.2">
      <c r="A31" s="119" t="s">
        <v>37</v>
      </c>
      <c r="B31" s="25">
        <v>17873.102347</v>
      </c>
      <c r="C31" s="131"/>
    </row>
    <row r="32" spans="1:21" x14ac:dyDescent="0.2">
      <c r="A32" s="119" t="s">
        <v>72</v>
      </c>
      <c r="B32" s="25">
        <v>707.85699999999997</v>
      </c>
      <c r="C32" s="131"/>
    </row>
    <row r="33" spans="1:3" x14ac:dyDescent="0.2">
      <c r="A33" s="119" t="s">
        <v>36</v>
      </c>
      <c r="B33" s="25">
        <v>0</v>
      </c>
      <c r="C33" s="131"/>
    </row>
    <row r="34" spans="1:3" x14ac:dyDescent="0.2">
      <c r="A34" s="119" t="s">
        <v>35</v>
      </c>
      <c r="B34" s="25">
        <v>1793.3691439999998</v>
      </c>
      <c r="C34" s="131"/>
    </row>
    <row r="35" spans="1:3" x14ac:dyDescent="0.2">
      <c r="A35" s="119" t="s">
        <v>34</v>
      </c>
      <c r="B35" s="25">
        <v>7.8418220000000005</v>
      </c>
      <c r="C35" s="131"/>
    </row>
    <row r="36" spans="1:3" x14ac:dyDescent="0.2">
      <c r="A36" s="119" t="s">
        <v>33</v>
      </c>
      <c r="B36" s="25">
        <v>1424.742041</v>
      </c>
      <c r="C36" s="131"/>
    </row>
    <row r="37" spans="1:3" x14ac:dyDescent="0.2">
      <c r="A37" s="119" t="s">
        <v>32</v>
      </c>
      <c r="B37" s="25">
        <v>1643.4209499999999</v>
      </c>
      <c r="C37" s="131"/>
    </row>
    <row r="38" spans="1:3" x14ac:dyDescent="0.2">
      <c r="A38" s="119" t="s">
        <v>3</v>
      </c>
      <c r="B38" s="25">
        <v>5.04E-2</v>
      </c>
      <c r="C38" s="131"/>
    </row>
    <row r="39" spans="1:3" x14ac:dyDescent="0.2">
      <c r="A39" s="119" t="s">
        <v>31</v>
      </c>
      <c r="B39" s="25">
        <v>93.240797000000015</v>
      </c>
      <c r="C39" s="131"/>
    </row>
    <row r="40" spans="1:3" x14ac:dyDescent="0.2">
      <c r="A40" s="119" t="s">
        <v>30</v>
      </c>
      <c r="B40" s="25">
        <v>11115.702825999997</v>
      </c>
      <c r="C40" s="131"/>
    </row>
    <row r="41" spans="1:3" x14ac:dyDescent="0.2">
      <c r="A41" s="131"/>
      <c r="B41" s="131"/>
      <c r="C41" s="131"/>
    </row>
    <row r="42" spans="1:3" x14ac:dyDescent="0.2">
      <c r="A42" s="131"/>
      <c r="B42" s="131"/>
      <c r="C42" s="131"/>
    </row>
    <row r="43" spans="1:3" x14ac:dyDescent="0.2">
      <c r="A43" s="131"/>
      <c r="B43" s="131"/>
      <c r="C43" s="131"/>
    </row>
    <row r="44" spans="1:3" x14ac:dyDescent="0.2">
      <c r="A44" s="131"/>
      <c r="B44" s="131"/>
      <c r="C44" s="131"/>
    </row>
    <row r="45" spans="1:3" x14ac:dyDescent="0.2">
      <c r="A45" s="131"/>
      <c r="B45" s="131"/>
      <c r="C45" s="131"/>
    </row>
    <row r="46" spans="1:3" x14ac:dyDescent="0.2">
      <c r="A46" s="131"/>
      <c r="B46" s="131"/>
      <c r="C46" s="131"/>
    </row>
  </sheetData>
  <mergeCells count="11">
    <mergeCell ref="A4:A5"/>
    <mergeCell ref="B4:D4"/>
    <mergeCell ref="E4:G4"/>
    <mergeCell ref="H4:J4"/>
    <mergeCell ref="K4:M4"/>
    <mergeCell ref="N6:N7"/>
    <mergeCell ref="A6:A7"/>
    <mergeCell ref="B6:D6"/>
    <mergeCell ref="E6:G6"/>
    <mergeCell ref="H6:J6"/>
    <mergeCell ref="K6:M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5"/>
  <dimension ref="A1:U45"/>
  <sheetViews>
    <sheetView showGridLines="0" zoomScaleNormal="100" zoomScaleSheetLayoutView="100" workbookViewId="0">
      <selection activeCell="I17" sqref="I17"/>
    </sheetView>
  </sheetViews>
  <sheetFormatPr defaultColWidth="9.109375" defaultRowHeight="11.4" x14ac:dyDescent="0.2"/>
  <cols>
    <col min="1" max="1" width="18.88671875" style="7" customWidth="1"/>
    <col min="2" max="13" width="9.5546875" style="7" customWidth="1"/>
    <col min="14" max="14" width="10.44140625" style="7" customWidth="1"/>
    <col min="15" max="16384" width="9.109375" style="7"/>
  </cols>
  <sheetData>
    <row r="1" spans="1:21" ht="17.399999999999999" x14ac:dyDescent="0.3">
      <c r="A1" s="234" t="s">
        <v>243</v>
      </c>
      <c r="N1" s="238" t="str">
        <f>'3'!N1</f>
        <v>IV. čtvrtletí 2023</v>
      </c>
    </row>
    <row r="2" spans="1:21" ht="6" customHeight="1" x14ac:dyDescent="0.2"/>
    <row r="3" spans="1:21" ht="12" x14ac:dyDescent="0.2">
      <c r="A3" s="382">
        <v>2025</v>
      </c>
      <c r="B3" s="383" t="s">
        <v>42</v>
      </c>
      <c r="C3" s="384"/>
      <c r="D3" s="385"/>
      <c r="E3" s="383" t="s">
        <v>43</v>
      </c>
      <c r="F3" s="384"/>
      <c r="G3" s="385"/>
      <c r="H3" s="383" t="s">
        <v>44</v>
      </c>
      <c r="I3" s="384"/>
      <c r="J3" s="385"/>
      <c r="K3" s="383" t="s">
        <v>45</v>
      </c>
      <c r="L3" s="384"/>
      <c r="M3" s="385"/>
      <c r="N3" s="209" t="s">
        <v>7</v>
      </c>
    </row>
    <row r="4" spans="1:21" ht="12" x14ac:dyDescent="0.2">
      <c r="A4" s="382"/>
      <c r="B4" s="274" t="s">
        <v>8</v>
      </c>
      <c r="C4" s="264" t="s">
        <v>9</v>
      </c>
      <c r="D4" s="275" t="s">
        <v>10</v>
      </c>
      <c r="E4" s="274" t="s">
        <v>11</v>
      </c>
      <c r="F4" s="264" t="s">
        <v>12</v>
      </c>
      <c r="G4" s="275" t="s">
        <v>13</v>
      </c>
      <c r="H4" s="274" t="s">
        <v>14</v>
      </c>
      <c r="I4" s="264" t="s">
        <v>15</v>
      </c>
      <c r="J4" s="275" t="s">
        <v>16</v>
      </c>
      <c r="K4" s="274" t="s">
        <v>17</v>
      </c>
      <c r="L4" s="264" t="s">
        <v>18</v>
      </c>
      <c r="M4" s="275" t="s">
        <v>19</v>
      </c>
      <c r="N4" s="194"/>
    </row>
    <row r="5" spans="1:21" ht="12" x14ac:dyDescent="0.2">
      <c r="A5" s="387" t="s">
        <v>59</v>
      </c>
      <c r="B5" s="388">
        <f>SUM(B6:D6)</f>
        <v>47429.407769999998</v>
      </c>
      <c r="C5" s="389"/>
      <c r="D5" s="390"/>
      <c r="E5" s="392">
        <f t="shared" ref="E5" si="0">SUM(E6:G6)</f>
        <v>0</v>
      </c>
      <c r="F5" s="391"/>
      <c r="G5" s="393"/>
      <c r="H5" s="392">
        <f t="shared" ref="H5" si="1">SUM(H6:J6)</f>
        <v>0</v>
      </c>
      <c r="I5" s="391"/>
      <c r="J5" s="393"/>
      <c r="K5" s="392">
        <f t="shared" ref="K5" si="2">SUM(K6:M6)</f>
        <v>0</v>
      </c>
      <c r="L5" s="391"/>
      <c r="M5" s="393"/>
      <c r="N5" s="374">
        <f>SUM(N7:N20)</f>
        <v>47429.407769999998</v>
      </c>
    </row>
    <row r="6" spans="1:21" ht="12" x14ac:dyDescent="0.2">
      <c r="A6" s="387"/>
      <c r="B6" s="278">
        <f>SUM(B7:B20)</f>
        <v>17664.419226999999</v>
      </c>
      <c r="C6" s="262">
        <f t="shared" ref="C6:M6" si="3">SUM(C7:C20)</f>
        <v>15961.798497999998</v>
      </c>
      <c r="D6" s="279">
        <f t="shared" si="3"/>
        <v>13803.190045000001</v>
      </c>
      <c r="E6" s="356">
        <f t="shared" si="3"/>
        <v>0</v>
      </c>
      <c r="F6" s="355">
        <f t="shared" si="3"/>
        <v>0</v>
      </c>
      <c r="G6" s="357">
        <f t="shared" si="3"/>
        <v>0</v>
      </c>
      <c r="H6" s="356">
        <f t="shared" si="3"/>
        <v>0</v>
      </c>
      <c r="I6" s="355">
        <f t="shared" si="3"/>
        <v>0</v>
      </c>
      <c r="J6" s="357">
        <f t="shared" si="3"/>
        <v>0</v>
      </c>
      <c r="K6" s="356">
        <f t="shared" si="3"/>
        <v>0</v>
      </c>
      <c r="L6" s="355">
        <f t="shared" si="3"/>
        <v>0</v>
      </c>
      <c r="M6" s="357">
        <f t="shared" si="3"/>
        <v>0</v>
      </c>
      <c r="N6" s="374"/>
      <c r="P6" s="133"/>
      <c r="Q6" s="133"/>
      <c r="R6" s="133"/>
      <c r="S6" s="133"/>
      <c r="T6" s="133"/>
    </row>
    <row r="7" spans="1:21" x14ac:dyDescent="0.2">
      <c r="A7" s="166" t="s">
        <v>129</v>
      </c>
      <c r="B7" s="276">
        <v>699.30483899999979</v>
      </c>
      <c r="C7" s="263">
        <v>644.85268200000019</v>
      </c>
      <c r="D7" s="277">
        <v>534.47628300000008</v>
      </c>
      <c r="E7" s="352">
        <v>0</v>
      </c>
      <c r="F7" s="353">
        <v>0</v>
      </c>
      <c r="G7" s="354">
        <v>0</v>
      </c>
      <c r="H7" s="352">
        <v>0</v>
      </c>
      <c r="I7" s="353">
        <v>0</v>
      </c>
      <c r="J7" s="354">
        <v>0</v>
      </c>
      <c r="K7" s="352">
        <v>0</v>
      </c>
      <c r="L7" s="353">
        <v>0</v>
      </c>
      <c r="M7" s="354">
        <v>0</v>
      </c>
      <c r="N7" s="189">
        <f>SUM(B7:M7)</f>
        <v>1878.6338040000001</v>
      </c>
      <c r="P7" s="41"/>
      <c r="Q7" s="128"/>
      <c r="R7" s="128"/>
      <c r="S7" s="128"/>
      <c r="T7" s="128"/>
      <c r="U7" s="121"/>
    </row>
    <row r="8" spans="1:21" x14ac:dyDescent="0.2">
      <c r="A8" s="166" t="s">
        <v>99</v>
      </c>
      <c r="B8" s="276">
        <v>937.53826700000002</v>
      </c>
      <c r="C8" s="263">
        <v>834.3660880000001</v>
      </c>
      <c r="D8" s="277">
        <v>697.27275400000042</v>
      </c>
      <c r="E8" s="352">
        <v>0</v>
      </c>
      <c r="F8" s="353">
        <v>0</v>
      </c>
      <c r="G8" s="354">
        <v>0</v>
      </c>
      <c r="H8" s="352">
        <v>0</v>
      </c>
      <c r="I8" s="353">
        <v>0</v>
      </c>
      <c r="J8" s="354">
        <v>0</v>
      </c>
      <c r="K8" s="352">
        <v>0</v>
      </c>
      <c r="L8" s="353">
        <v>0</v>
      </c>
      <c r="M8" s="354">
        <v>0</v>
      </c>
      <c r="N8" s="189">
        <f t="shared" ref="N8:N20" si="4">SUM(B8:M8)</f>
        <v>2469.1771090000007</v>
      </c>
      <c r="P8" s="41"/>
      <c r="Q8" s="128"/>
      <c r="R8" s="128"/>
      <c r="S8" s="128"/>
      <c r="T8" s="128"/>
      <c r="U8" s="121"/>
    </row>
    <row r="9" spans="1:21" x14ac:dyDescent="0.2">
      <c r="A9" s="166" t="s">
        <v>100</v>
      </c>
      <c r="B9" s="276">
        <v>1105.6956749999995</v>
      </c>
      <c r="C9" s="263">
        <v>917.7719229999999</v>
      </c>
      <c r="D9" s="277">
        <v>674.50823199999968</v>
      </c>
      <c r="E9" s="352">
        <v>0</v>
      </c>
      <c r="F9" s="353">
        <v>0</v>
      </c>
      <c r="G9" s="354">
        <v>0</v>
      </c>
      <c r="H9" s="352">
        <v>0</v>
      </c>
      <c r="I9" s="353">
        <v>0</v>
      </c>
      <c r="J9" s="354">
        <v>0</v>
      </c>
      <c r="K9" s="352">
        <v>0</v>
      </c>
      <c r="L9" s="353">
        <v>0</v>
      </c>
      <c r="M9" s="354">
        <v>0</v>
      </c>
      <c r="N9" s="189">
        <f t="shared" si="4"/>
        <v>2697.975829999999</v>
      </c>
      <c r="P9" s="41"/>
      <c r="Q9" s="128"/>
      <c r="R9" s="128"/>
      <c r="S9" s="128"/>
      <c r="T9" s="128"/>
      <c r="U9" s="121"/>
    </row>
    <row r="10" spans="1:21" x14ac:dyDescent="0.2">
      <c r="A10" s="166" t="s">
        <v>101</v>
      </c>
      <c r="B10" s="276">
        <v>758.77138500000012</v>
      </c>
      <c r="C10" s="263">
        <v>684.8153100000003</v>
      </c>
      <c r="D10" s="277">
        <v>631.456276</v>
      </c>
      <c r="E10" s="352">
        <v>0</v>
      </c>
      <c r="F10" s="353">
        <v>0</v>
      </c>
      <c r="G10" s="354">
        <v>0</v>
      </c>
      <c r="H10" s="352">
        <v>0</v>
      </c>
      <c r="I10" s="353">
        <v>0</v>
      </c>
      <c r="J10" s="354">
        <v>0</v>
      </c>
      <c r="K10" s="352">
        <v>0</v>
      </c>
      <c r="L10" s="353">
        <v>0</v>
      </c>
      <c r="M10" s="354">
        <v>0</v>
      </c>
      <c r="N10" s="189">
        <f t="shared" si="4"/>
        <v>2075.0429710000003</v>
      </c>
      <c r="P10" s="41"/>
      <c r="Q10" s="128"/>
      <c r="R10" s="128"/>
      <c r="S10" s="128"/>
      <c r="T10" s="128"/>
      <c r="U10" s="121"/>
    </row>
    <row r="11" spans="1:21" x14ac:dyDescent="0.2">
      <c r="A11" s="166" t="s">
        <v>128</v>
      </c>
      <c r="B11" s="276">
        <v>481.8808200000002</v>
      </c>
      <c r="C11" s="263">
        <v>431.49865400000022</v>
      </c>
      <c r="D11" s="277">
        <v>367.56442100000015</v>
      </c>
      <c r="E11" s="352">
        <v>0</v>
      </c>
      <c r="F11" s="353">
        <v>0</v>
      </c>
      <c r="G11" s="354">
        <v>0</v>
      </c>
      <c r="H11" s="352">
        <v>0</v>
      </c>
      <c r="I11" s="353">
        <v>0</v>
      </c>
      <c r="J11" s="354">
        <v>0</v>
      </c>
      <c r="K11" s="352">
        <v>0</v>
      </c>
      <c r="L11" s="353">
        <v>0</v>
      </c>
      <c r="M11" s="354">
        <v>0</v>
      </c>
      <c r="N11" s="189">
        <f t="shared" si="4"/>
        <v>1280.9438950000006</v>
      </c>
      <c r="P11" s="41"/>
      <c r="Q11" s="128"/>
      <c r="R11" s="128"/>
      <c r="S11" s="128"/>
      <c r="T11" s="128"/>
      <c r="U11" s="121"/>
    </row>
    <row r="12" spans="1:21" x14ac:dyDescent="0.2">
      <c r="A12" s="166" t="s">
        <v>102</v>
      </c>
      <c r="B12" s="276">
        <v>576.05452600000001</v>
      </c>
      <c r="C12" s="263">
        <v>465.36832199999998</v>
      </c>
      <c r="D12" s="277">
        <v>390.58162900000019</v>
      </c>
      <c r="E12" s="352">
        <v>0</v>
      </c>
      <c r="F12" s="353">
        <v>0</v>
      </c>
      <c r="G12" s="354">
        <v>0</v>
      </c>
      <c r="H12" s="352">
        <v>0</v>
      </c>
      <c r="I12" s="353">
        <v>0</v>
      </c>
      <c r="J12" s="354">
        <v>0</v>
      </c>
      <c r="K12" s="352">
        <v>0</v>
      </c>
      <c r="L12" s="353">
        <v>0</v>
      </c>
      <c r="M12" s="354">
        <v>0</v>
      </c>
      <c r="N12" s="189">
        <f t="shared" si="4"/>
        <v>1432.0044770000002</v>
      </c>
      <c r="P12" s="41"/>
      <c r="Q12" s="128"/>
      <c r="R12" s="128"/>
      <c r="S12" s="128"/>
      <c r="T12" s="128"/>
      <c r="U12" s="121"/>
    </row>
    <row r="13" spans="1:21" x14ac:dyDescent="0.2">
      <c r="A13" s="166" t="s">
        <v>103</v>
      </c>
      <c r="B13" s="276">
        <v>317.6971769999999</v>
      </c>
      <c r="C13" s="263">
        <v>288.57764800000001</v>
      </c>
      <c r="D13" s="277">
        <v>230.89998199999991</v>
      </c>
      <c r="E13" s="352">
        <v>0</v>
      </c>
      <c r="F13" s="353">
        <v>0</v>
      </c>
      <c r="G13" s="354">
        <v>0</v>
      </c>
      <c r="H13" s="352">
        <v>0</v>
      </c>
      <c r="I13" s="353">
        <v>0</v>
      </c>
      <c r="J13" s="354">
        <v>0</v>
      </c>
      <c r="K13" s="352">
        <v>0</v>
      </c>
      <c r="L13" s="353">
        <v>0</v>
      </c>
      <c r="M13" s="354">
        <v>0</v>
      </c>
      <c r="N13" s="189">
        <f t="shared" si="4"/>
        <v>837.17480699999987</v>
      </c>
      <c r="P13" s="41"/>
      <c r="Q13" s="128"/>
      <c r="R13" s="128"/>
      <c r="S13" s="128"/>
      <c r="T13" s="128"/>
      <c r="U13" s="121"/>
    </row>
    <row r="14" spans="1:21" x14ac:dyDescent="0.2">
      <c r="A14" s="166" t="s">
        <v>104</v>
      </c>
      <c r="B14" s="276">
        <v>2885.1200019999997</v>
      </c>
      <c r="C14" s="263">
        <v>2577.5445979999986</v>
      </c>
      <c r="D14" s="277">
        <v>2263.481278000002</v>
      </c>
      <c r="E14" s="352">
        <v>0</v>
      </c>
      <c r="F14" s="353">
        <v>0</v>
      </c>
      <c r="G14" s="354">
        <v>0</v>
      </c>
      <c r="H14" s="352">
        <v>0</v>
      </c>
      <c r="I14" s="353">
        <v>0</v>
      </c>
      <c r="J14" s="354">
        <v>0</v>
      </c>
      <c r="K14" s="352">
        <v>0</v>
      </c>
      <c r="L14" s="353">
        <v>0</v>
      </c>
      <c r="M14" s="354">
        <v>0</v>
      </c>
      <c r="N14" s="189">
        <f t="shared" si="4"/>
        <v>7726.1458780000003</v>
      </c>
      <c r="P14" s="41"/>
      <c r="Q14" s="128"/>
      <c r="R14" s="128"/>
      <c r="S14" s="128"/>
      <c r="T14" s="128"/>
      <c r="U14" s="142"/>
    </row>
    <row r="15" spans="1:21" x14ac:dyDescent="0.2">
      <c r="A15" s="166" t="s">
        <v>105</v>
      </c>
      <c r="B15" s="276">
        <v>835.95272599999976</v>
      </c>
      <c r="C15" s="263">
        <v>727.73986700000023</v>
      </c>
      <c r="D15" s="277">
        <v>605.89227799999958</v>
      </c>
      <c r="E15" s="352">
        <v>0</v>
      </c>
      <c r="F15" s="353">
        <v>0</v>
      </c>
      <c r="G15" s="354">
        <v>0</v>
      </c>
      <c r="H15" s="352">
        <v>0</v>
      </c>
      <c r="I15" s="353">
        <v>0</v>
      </c>
      <c r="J15" s="354">
        <v>0</v>
      </c>
      <c r="K15" s="352">
        <v>0</v>
      </c>
      <c r="L15" s="353">
        <v>0</v>
      </c>
      <c r="M15" s="354">
        <v>0</v>
      </c>
      <c r="N15" s="189">
        <f t="shared" si="4"/>
        <v>2169.5848709999996</v>
      </c>
      <c r="P15" s="41"/>
      <c r="Q15" s="128"/>
      <c r="R15" s="128"/>
      <c r="S15" s="128"/>
      <c r="T15" s="128"/>
      <c r="U15" s="121"/>
    </row>
    <row r="16" spans="1:21" x14ac:dyDescent="0.2">
      <c r="A16" s="166" t="s">
        <v>106</v>
      </c>
      <c r="B16" s="276">
        <v>881.27651700000013</v>
      </c>
      <c r="C16" s="263">
        <v>797.32817699999998</v>
      </c>
      <c r="D16" s="277">
        <v>652.75127000000009</v>
      </c>
      <c r="E16" s="352">
        <v>0</v>
      </c>
      <c r="F16" s="353">
        <v>0</v>
      </c>
      <c r="G16" s="354">
        <v>0</v>
      </c>
      <c r="H16" s="352">
        <v>0</v>
      </c>
      <c r="I16" s="353">
        <v>0</v>
      </c>
      <c r="J16" s="354">
        <v>0</v>
      </c>
      <c r="K16" s="352">
        <v>0</v>
      </c>
      <c r="L16" s="353">
        <v>0</v>
      </c>
      <c r="M16" s="354">
        <v>0</v>
      </c>
      <c r="N16" s="189">
        <f t="shared" si="4"/>
        <v>2331.3559640000003</v>
      </c>
      <c r="P16" s="41"/>
      <c r="Q16" s="128"/>
      <c r="R16" s="128"/>
      <c r="S16" s="128"/>
      <c r="T16" s="128"/>
      <c r="U16" s="121"/>
    </row>
    <row r="17" spans="1:21" x14ac:dyDescent="0.2">
      <c r="A17" s="166" t="s">
        <v>107</v>
      </c>
      <c r="B17" s="276">
        <v>805.30053199999986</v>
      </c>
      <c r="C17" s="263">
        <v>751.87493400000028</v>
      </c>
      <c r="D17" s="277">
        <v>601.63973399999952</v>
      </c>
      <c r="E17" s="352">
        <v>0</v>
      </c>
      <c r="F17" s="353">
        <v>0</v>
      </c>
      <c r="G17" s="354">
        <v>0</v>
      </c>
      <c r="H17" s="352">
        <v>0</v>
      </c>
      <c r="I17" s="353">
        <v>0</v>
      </c>
      <c r="J17" s="354">
        <v>0</v>
      </c>
      <c r="K17" s="352">
        <v>0</v>
      </c>
      <c r="L17" s="353">
        <v>0</v>
      </c>
      <c r="M17" s="354">
        <v>0</v>
      </c>
      <c r="N17" s="189">
        <f t="shared" si="4"/>
        <v>2158.8151999999995</v>
      </c>
      <c r="P17" s="41"/>
      <c r="Q17" s="128"/>
      <c r="R17" s="128"/>
      <c r="S17" s="128"/>
      <c r="T17" s="128"/>
      <c r="U17" s="121"/>
    </row>
    <row r="18" spans="1:21" x14ac:dyDescent="0.2">
      <c r="A18" s="166" t="s">
        <v>108</v>
      </c>
      <c r="B18" s="276">
        <v>3285.9167310000003</v>
      </c>
      <c r="C18" s="263">
        <v>2938.1478619999984</v>
      </c>
      <c r="D18" s="277">
        <v>2467.569723999999</v>
      </c>
      <c r="E18" s="352">
        <v>0</v>
      </c>
      <c r="F18" s="353">
        <v>0</v>
      </c>
      <c r="G18" s="354">
        <v>0</v>
      </c>
      <c r="H18" s="352">
        <v>0</v>
      </c>
      <c r="I18" s="353">
        <v>0</v>
      </c>
      <c r="J18" s="354">
        <v>0</v>
      </c>
      <c r="K18" s="352">
        <v>0</v>
      </c>
      <c r="L18" s="353">
        <v>0</v>
      </c>
      <c r="M18" s="354">
        <v>0</v>
      </c>
      <c r="N18" s="189">
        <f t="shared" si="4"/>
        <v>8691.6343169999982</v>
      </c>
      <c r="P18" s="41"/>
      <c r="Q18" s="128"/>
      <c r="R18" s="128"/>
      <c r="S18" s="128"/>
      <c r="T18" s="128"/>
      <c r="U18" s="121"/>
    </row>
    <row r="19" spans="1:21" x14ac:dyDescent="0.2">
      <c r="A19" s="166" t="s">
        <v>109</v>
      </c>
      <c r="B19" s="276">
        <v>3261.7908240000011</v>
      </c>
      <c r="C19" s="263">
        <v>3172.9493240000011</v>
      </c>
      <c r="D19" s="277">
        <v>3065.0470980000009</v>
      </c>
      <c r="E19" s="352">
        <v>0</v>
      </c>
      <c r="F19" s="353">
        <v>0</v>
      </c>
      <c r="G19" s="354">
        <v>0</v>
      </c>
      <c r="H19" s="352">
        <v>0</v>
      </c>
      <c r="I19" s="353">
        <v>0</v>
      </c>
      <c r="J19" s="354">
        <v>0</v>
      </c>
      <c r="K19" s="352">
        <v>0</v>
      </c>
      <c r="L19" s="353">
        <v>0</v>
      </c>
      <c r="M19" s="354">
        <v>0</v>
      </c>
      <c r="N19" s="189">
        <f t="shared" si="4"/>
        <v>9499.7872460000035</v>
      </c>
      <c r="P19" s="41"/>
      <c r="Q19" s="128"/>
      <c r="R19" s="128"/>
      <c r="S19" s="128"/>
      <c r="T19" s="128"/>
      <c r="U19" s="142"/>
    </row>
    <row r="20" spans="1:21" x14ac:dyDescent="0.2">
      <c r="A20" s="166" t="s">
        <v>110</v>
      </c>
      <c r="B20" s="276">
        <v>832.11920599999962</v>
      </c>
      <c r="C20" s="263">
        <v>728.96310900000014</v>
      </c>
      <c r="D20" s="277">
        <v>620.0490860000001</v>
      </c>
      <c r="E20" s="352">
        <v>0</v>
      </c>
      <c r="F20" s="353">
        <v>0</v>
      </c>
      <c r="G20" s="354">
        <v>0</v>
      </c>
      <c r="H20" s="352">
        <v>0</v>
      </c>
      <c r="I20" s="353">
        <v>0</v>
      </c>
      <c r="J20" s="354">
        <v>0</v>
      </c>
      <c r="K20" s="352">
        <v>0</v>
      </c>
      <c r="L20" s="353">
        <v>0</v>
      </c>
      <c r="M20" s="354">
        <v>0</v>
      </c>
      <c r="N20" s="189">
        <f t="shared" si="4"/>
        <v>2181.1314009999996</v>
      </c>
      <c r="P20" s="41"/>
      <c r="Q20" s="128"/>
      <c r="R20" s="128"/>
      <c r="S20" s="128"/>
      <c r="T20" s="128"/>
      <c r="U20" s="121"/>
    </row>
    <row r="21" spans="1:21" ht="12" x14ac:dyDescent="0.25">
      <c r="A21" s="4"/>
      <c r="N21" s="3"/>
      <c r="P21" s="136"/>
      <c r="Q21" s="136"/>
      <c r="R21" s="136"/>
      <c r="S21" s="136"/>
      <c r="T21" s="136"/>
      <c r="U21" s="141"/>
    </row>
    <row r="22" spans="1:21" x14ac:dyDescent="0.2">
      <c r="A22" s="10" t="s">
        <v>129</v>
      </c>
      <c r="B22" s="25">
        <v>1878.6338040000001</v>
      </c>
      <c r="C22" s="130"/>
      <c r="D22" s="130"/>
      <c r="Q22" s="128"/>
      <c r="R22" s="128"/>
      <c r="S22" s="128"/>
      <c r="U22" s="121"/>
    </row>
    <row r="23" spans="1:21" x14ac:dyDescent="0.2">
      <c r="A23" s="10" t="s">
        <v>99</v>
      </c>
      <c r="B23" s="25">
        <v>2469.1771090000007</v>
      </c>
      <c r="C23" s="130"/>
      <c r="D23" s="130"/>
      <c r="U23" s="140"/>
    </row>
    <row r="24" spans="1:21" x14ac:dyDescent="0.2">
      <c r="A24" s="10" t="s">
        <v>100</v>
      </c>
      <c r="B24" s="25">
        <v>2697.975829999999</v>
      </c>
      <c r="C24" s="130"/>
      <c r="D24" s="130"/>
    </row>
    <row r="25" spans="1:21" x14ac:dyDescent="0.2">
      <c r="A25" s="10" t="s">
        <v>101</v>
      </c>
      <c r="B25" s="25">
        <v>2075.0429710000003</v>
      </c>
      <c r="C25" s="130"/>
      <c r="D25" s="130"/>
    </row>
    <row r="26" spans="1:21" x14ac:dyDescent="0.2">
      <c r="A26" s="10" t="s">
        <v>128</v>
      </c>
      <c r="B26" s="25">
        <v>1280.9438950000006</v>
      </c>
      <c r="C26" s="130"/>
      <c r="D26" s="130"/>
    </row>
    <row r="27" spans="1:21" x14ac:dyDescent="0.2">
      <c r="A27" s="10" t="s">
        <v>102</v>
      </c>
      <c r="B27" s="25">
        <v>1432.0044770000002</v>
      </c>
      <c r="C27" s="130"/>
      <c r="D27" s="130"/>
    </row>
    <row r="28" spans="1:21" x14ac:dyDescent="0.2">
      <c r="A28" s="10" t="s">
        <v>103</v>
      </c>
      <c r="B28" s="25">
        <v>837.17480699999987</v>
      </c>
      <c r="C28" s="130"/>
      <c r="D28" s="130"/>
    </row>
    <row r="29" spans="1:21" x14ac:dyDescent="0.2">
      <c r="A29" s="10" t="s">
        <v>104</v>
      </c>
      <c r="B29" s="25">
        <v>7726.1458780000003</v>
      </c>
      <c r="C29" s="130"/>
      <c r="D29" s="130"/>
    </row>
    <row r="30" spans="1:21" x14ac:dyDescent="0.2">
      <c r="A30" s="10" t="s">
        <v>105</v>
      </c>
      <c r="B30" s="25">
        <v>2169.5848709999996</v>
      </c>
      <c r="C30" s="130"/>
      <c r="D30" s="130"/>
    </row>
    <row r="31" spans="1:21" x14ac:dyDescent="0.2">
      <c r="A31" s="10" t="s">
        <v>106</v>
      </c>
      <c r="B31" s="25">
        <v>2331.3559640000003</v>
      </c>
      <c r="C31" s="130"/>
      <c r="D31" s="130"/>
    </row>
    <row r="32" spans="1:21" x14ac:dyDescent="0.2">
      <c r="A32" s="10" t="s">
        <v>107</v>
      </c>
      <c r="B32" s="25">
        <v>2158.8151999999995</v>
      </c>
      <c r="C32" s="130"/>
      <c r="D32" s="130"/>
    </row>
    <row r="33" spans="1:4" x14ac:dyDescent="0.2">
      <c r="A33" s="10" t="s">
        <v>108</v>
      </c>
      <c r="B33" s="25">
        <v>8691.6343169999982</v>
      </c>
      <c r="C33" s="130"/>
      <c r="D33" s="130"/>
    </row>
    <row r="34" spans="1:4" x14ac:dyDescent="0.2">
      <c r="A34" s="10" t="s">
        <v>109</v>
      </c>
      <c r="B34" s="25">
        <v>9499.7872460000035</v>
      </c>
      <c r="C34" s="130"/>
      <c r="D34" s="130"/>
    </row>
    <row r="35" spans="1:4" x14ac:dyDescent="0.2">
      <c r="A35" s="10" t="s">
        <v>110</v>
      </c>
      <c r="B35" s="25">
        <v>2181.1314009999996</v>
      </c>
      <c r="C35" s="130"/>
      <c r="D35" s="130"/>
    </row>
    <row r="36" spans="1:4" x14ac:dyDescent="0.2">
      <c r="A36" s="130"/>
      <c r="B36" s="130"/>
      <c r="C36" s="130"/>
      <c r="D36" s="130"/>
    </row>
    <row r="37" spans="1:4" x14ac:dyDescent="0.2">
      <c r="A37" s="130"/>
      <c r="B37" s="130"/>
      <c r="C37" s="130"/>
      <c r="D37" s="130"/>
    </row>
    <row r="38" spans="1:4" x14ac:dyDescent="0.2">
      <c r="A38" s="130"/>
      <c r="B38" s="130"/>
      <c r="C38" s="130"/>
      <c r="D38" s="130"/>
    </row>
    <row r="39" spans="1:4" x14ac:dyDescent="0.2">
      <c r="A39" s="130"/>
      <c r="B39" s="130"/>
      <c r="C39" s="130"/>
      <c r="D39" s="130"/>
    </row>
    <row r="40" spans="1:4" x14ac:dyDescent="0.2">
      <c r="A40" s="130"/>
      <c r="B40" s="130"/>
      <c r="C40" s="130"/>
      <c r="D40" s="130"/>
    </row>
    <row r="41" spans="1:4" x14ac:dyDescent="0.2">
      <c r="A41" s="130"/>
      <c r="B41" s="130"/>
      <c r="C41" s="130"/>
      <c r="D41" s="130"/>
    </row>
    <row r="42" spans="1:4" x14ac:dyDescent="0.2">
      <c r="A42" s="130"/>
      <c r="B42" s="130"/>
      <c r="C42" s="130"/>
      <c r="D42" s="130"/>
    </row>
    <row r="43" spans="1:4" x14ac:dyDescent="0.2">
      <c r="A43" s="130"/>
      <c r="B43" s="130"/>
      <c r="C43" s="130"/>
      <c r="D43" s="130"/>
    </row>
    <row r="44" spans="1:4" x14ac:dyDescent="0.2">
      <c r="A44" s="130"/>
      <c r="B44" s="130"/>
      <c r="C44" s="130"/>
      <c r="D44" s="130"/>
    </row>
    <row r="45" spans="1:4" x14ac:dyDescent="0.2">
      <c r="A45" s="130"/>
      <c r="B45" s="130"/>
      <c r="C45" s="130"/>
      <c r="D45" s="130"/>
    </row>
  </sheetData>
  <sortState ref="A7:N20">
    <sortCondition ref="A7"/>
  </sortState>
  <mergeCells count="11">
    <mergeCell ref="N5:N6"/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4"/>
  <dimension ref="A1:U46"/>
  <sheetViews>
    <sheetView showGridLines="0" zoomScaleNormal="100" zoomScaleSheetLayoutView="85" workbookViewId="0">
      <selection activeCell="A4" sqref="A4"/>
    </sheetView>
  </sheetViews>
  <sheetFormatPr defaultColWidth="9.109375" defaultRowHeight="13.2" x14ac:dyDescent="0.25"/>
  <cols>
    <col min="1" max="1" width="30.88671875" style="2" customWidth="1"/>
    <col min="2" max="15" width="7.44140625" style="2" customWidth="1"/>
    <col min="16" max="16" width="9.109375" style="2" customWidth="1"/>
    <col min="17" max="16384" width="9.109375" style="2"/>
  </cols>
  <sheetData>
    <row r="1" spans="1:21" s="66" customFormat="1" ht="17.399999999999999" x14ac:dyDescent="0.3">
      <c r="A1" s="234" t="s">
        <v>333</v>
      </c>
      <c r="B1" s="23"/>
      <c r="C1" s="23"/>
      <c r="D1" s="23"/>
      <c r="E1" s="23"/>
      <c r="G1" s="23"/>
      <c r="H1" s="23"/>
      <c r="I1" s="23"/>
      <c r="J1" s="23"/>
      <c r="K1" s="23"/>
      <c r="L1" s="23"/>
      <c r="M1" s="23"/>
      <c r="N1" s="23"/>
      <c r="P1" s="238" t="str">
        <f>'3'!N1</f>
        <v>IV. čtvrtletí 2023</v>
      </c>
    </row>
    <row r="2" spans="1:21" s="7" customFormat="1" ht="6" customHeight="1" x14ac:dyDescent="0.25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1:21" s="7" customFormat="1" ht="12" customHeight="1" x14ac:dyDescent="0.2">
      <c r="A3" s="328">
        <v>2025</v>
      </c>
      <c r="B3" s="197" t="s">
        <v>85</v>
      </c>
      <c r="C3" s="197" t="s">
        <v>76</v>
      </c>
      <c r="D3" s="197" t="s">
        <v>77</v>
      </c>
      <c r="E3" s="197" t="s">
        <v>78</v>
      </c>
      <c r="F3" s="197" t="s">
        <v>88</v>
      </c>
      <c r="G3" s="197" t="s">
        <v>79</v>
      </c>
      <c r="H3" s="197" t="s">
        <v>80</v>
      </c>
      <c r="I3" s="197" t="s">
        <v>81</v>
      </c>
      <c r="J3" s="197" t="s">
        <v>82</v>
      </c>
      <c r="K3" s="197" t="s">
        <v>83</v>
      </c>
      <c r="L3" s="197" t="s">
        <v>84</v>
      </c>
      <c r="M3" s="197" t="s">
        <v>86</v>
      </c>
      <c r="N3" s="197" t="s">
        <v>87</v>
      </c>
      <c r="O3" s="197" t="s">
        <v>89</v>
      </c>
      <c r="P3" s="197" t="s">
        <v>7</v>
      </c>
    </row>
    <row r="4" spans="1:21" s="110" customFormat="1" ht="12" customHeight="1" x14ac:dyDescent="0.2">
      <c r="A4" s="167" t="s">
        <v>59</v>
      </c>
      <c r="B4" s="195">
        <f>SUM(B5:B20)</f>
        <v>1878.6338040000001</v>
      </c>
      <c r="C4" s="195">
        <f>SUM(C5:C20)</f>
        <v>2469.1771090000002</v>
      </c>
      <c r="D4" s="195">
        <f t="shared" ref="D4:P4" si="0">SUM(D5:D20)</f>
        <v>2697.975829999999</v>
      </c>
      <c r="E4" s="195">
        <f t="shared" si="0"/>
        <v>2075.0400709999994</v>
      </c>
      <c r="F4" s="195">
        <f>SUM(F5:F20)</f>
        <v>1280.9438950000001</v>
      </c>
      <c r="G4" s="195">
        <f t="shared" si="0"/>
        <v>1432.0044770000002</v>
      </c>
      <c r="H4" s="195">
        <f t="shared" si="0"/>
        <v>837.17480700000021</v>
      </c>
      <c r="I4" s="195">
        <f t="shared" si="0"/>
        <v>7726.1458780000012</v>
      </c>
      <c r="J4" s="195">
        <f t="shared" si="0"/>
        <v>2169.584871</v>
      </c>
      <c r="K4" s="195">
        <f t="shared" si="0"/>
        <v>2331.3559639999999</v>
      </c>
      <c r="L4" s="195">
        <f t="shared" si="0"/>
        <v>2158.8152</v>
      </c>
      <c r="M4" s="195">
        <f t="shared" si="0"/>
        <v>8691.6343170000036</v>
      </c>
      <c r="N4" s="195">
        <f t="shared" si="0"/>
        <v>9499.7872460000017</v>
      </c>
      <c r="O4" s="195">
        <f t="shared" si="0"/>
        <v>2181.1314010000001</v>
      </c>
      <c r="P4" s="195">
        <f t="shared" si="0"/>
        <v>47429.404869999998</v>
      </c>
    </row>
    <row r="5" spans="1:21" s="7" customFormat="1" ht="12" customHeight="1" x14ac:dyDescent="0.2">
      <c r="A5" s="166" t="s">
        <v>40</v>
      </c>
      <c r="B5" s="196">
        <v>0</v>
      </c>
      <c r="C5" s="196">
        <v>932.27484500000014</v>
      </c>
      <c r="D5" s="196">
        <v>181.17754000000002</v>
      </c>
      <c r="E5" s="196">
        <v>162.70340400000001</v>
      </c>
      <c r="F5" s="196">
        <v>511.25303000000002</v>
      </c>
      <c r="G5" s="196">
        <v>295.79716200000007</v>
      </c>
      <c r="H5" s="196">
        <v>1.9292119999999999</v>
      </c>
      <c r="I5" s="196">
        <v>1780.6940550000002</v>
      </c>
      <c r="J5" s="196">
        <v>46.981038999999996</v>
      </c>
      <c r="K5" s="196">
        <v>58.410747000000001</v>
      </c>
      <c r="L5" s="196">
        <v>542.88445400000001</v>
      </c>
      <c r="M5" s="196">
        <v>984.51990999999987</v>
      </c>
      <c r="N5" s="196">
        <v>2657.6997589999996</v>
      </c>
      <c r="O5" s="196">
        <v>294.96176600000001</v>
      </c>
      <c r="P5" s="196">
        <f>SUM(B5:O5)</f>
        <v>8451.2869229999997</v>
      </c>
      <c r="R5" s="8"/>
      <c r="S5" s="124"/>
      <c r="T5" s="124"/>
    </row>
    <row r="6" spans="1:21" s="7" customFormat="1" ht="12" customHeight="1" x14ac:dyDescent="0.2">
      <c r="A6" s="166" t="s">
        <v>39</v>
      </c>
      <c r="B6" s="196">
        <v>50.549600000000005</v>
      </c>
      <c r="C6" s="196">
        <v>111.71014600000001</v>
      </c>
      <c r="D6" s="196">
        <v>89.081887000000052</v>
      </c>
      <c r="E6" s="196">
        <v>16.021374999999995</v>
      </c>
      <c r="F6" s="196">
        <v>179.55817600000009</v>
      </c>
      <c r="G6" s="196">
        <v>110.32622800000001</v>
      </c>
      <c r="H6" s="196">
        <v>10.796147999999999</v>
      </c>
      <c r="I6" s="196">
        <v>84.314001000000019</v>
      </c>
      <c r="J6" s="196">
        <v>100.82940299999999</v>
      </c>
      <c r="K6" s="196">
        <v>118.55753399999998</v>
      </c>
      <c r="L6" s="196">
        <v>100.96283699999999</v>
      </c>
      <c r="M6" s="196">
        <v>140.07314800000003</v>
      </c>
      <c r="N6" s="196">
        <v>23.803112000000002</v>
      </c>
      <c r="O6" s="196">
        <v>43.450883000000005</v>
      </c>
      <c r="P6" s="196">
        <f t="shared" ref="P6:P20" si="1">SUM(B6:O6)</f>
        <v>1180.0344780000003</v>
      </c>
      <c r="R6" s="8"/>
      <c r="S6" s="124"/>
      <c r="T6" s="124"/>
    </row>
    <row r="7" spans="1:21" s="7" customFormat="1" ht="12" customHeight="1" x14ac:dyDescent="0.2">
      <c r="A7" s="166" t="s">
        <v>38</v>
      </c>
      <c r="B7" s="196">
        <v>0</v>
      </c>
      <c r="C7" s="196">
        <v>20.002337999999998</v>
      </c>
      <c r="D7" s="196">
        <v>8.2619999999999999E-2</v>
      </c>
      <c r="E7" s="196">
        <v>0</v>
      </c>
      <c r="F7" s="196">
        <v>0</v>
      </c>
      <c r="G7" s="196">
        <v>0.13300999999999999</v>
      </c>
      <c r="H7" s="196">
        <v>0</v>
      </c>
      <c r="I7" s="196">
        <v>3021.7583380000001</v>
      </c>
      <c r="J7" s="196">
        <v>0</v>
      </c>
      <c r="K7" s="196">
        <v>0</v>
      </c>
      <c r="L7" s="196">
        <v>0</v>
      </c>
      <c r="M7" s="196">
        <v>0</v>
      </c>
      <c r="N7" s="196">
        <v>1.4666199999999998</v>
      </c>
      <c r="O7" s="196">
        <v>60.938399999999994</v>
      </c>
      <c r="P7" s="196">
        <f t="shared" si="1"/>
        <v>3104.3813260000002</v>
      </c>
      <c r="R7" s="8"/>
      <c r="S7" s="124"/>
      <c r="T7" s="124"/>
    </row>
    <row r="8" spans="1:21" s="7" customFormat="1" ht="12" customHeight="1" x14ac:dyDescent="0.2">
      <c r="A8" s="166" t="s">
        <v>60</v>
      </c>
      <c r="B8" s="196">
        <v>0</v>
      </c>
      <c r="C8" s="196">
        <v>3.3999999999999998E-3</v>
      </c>
      <c r="D8" s="196">
        <v>0.98799999999999999</v>
      </c>
      <c r="E8" s="196">
        <v>0</v>
      </c>
      <c r="F8" s="196">
        <v>5.0000000000000001E-3</v>
      </c>
      <c r="G8" s="196">
        <v>0.54370000000000007</v>
      </c>
      <c r="H8" s="196">
        <v>0.318</v>
      </c>
      <c r="I8" s="196">
        <v>0.55820999999999998</v>
      </c>
      <c r="J8" s="196">
        <v>0</v>
      </c>
      <c r="K8" s="196">
        <v>10.369729999999999</v>
      </c>
      <c r="L8" s="196">
        <v>1.1024400000000001</v>
      </c>
      <c r="M8" s="196">
        <v>10.289483999999998</v>
      </c>
      <c r="N8" s="196">
        <v>0.37831200000000004</v>
      </c>
      <c r="O8" s="196">
        <v>0</v>
      </c>
      <c r="P8" s="196">
        <f t="shared" si="1"/>
        <v>24.556275999999997</v>
      </c>
      <c r="T8" s="8"/>
    </row>
    <row r="9" spans="1:21" s="7" customFormat="1" ht="12" customHeight="1" x14ac:dyDescent="0.2">
      <c r="A9" s="166" t="s">
        <v>61</v>
      </c>
      <c r="B9" s="196">
        <v>5.0994400000000004</v>
      </c>
      <c r="C9" s="196">
        <v>0</v>
      </c>
      <c r="D9" s="196">
        <v>0.16486700000000001</v>
      </c>
      <c r="E9" s="196">
        <v>0.88411000000000006</v>
      </c>
      <c r="F9" s="196">
        <v>0.11075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0.40799999999999997</v>
      </c>
      <c r="M9" s="196">
        <v>0</v>
      </c>
      <c r="N9" s="196">
        <v>1.3702999999999999</v>
      </c>
      <c r="O9" s="196">
        <v>1.4730000000000001</v>
      </c>
      <c r="P9" s="196">
        <f t="shared" si="1"/>
        <v>9.510467000000002</v>
      </c>
      <c r="T9" s="8"/>
    </row>
    <row r="10" spans="1:21" s="7" customFormat="1" ht="12" customHeight="1" x14ac:dyDescent="0.2">
      <c r="A10" s="166" t="s">
        <v>62</v>
      </c>
      <c r="B10" s="196">
        <v>0</v>
      </c>
      <c r="C10" s="196">
        <v>0</v>
      </c>
      <c r="D10" s="196">
        <v>3.8843000000000003E-2</v>
      </c>
      <c r="E10" s="196">
        <v>0.22653000000000004</v>
      </c>
      <c r="F10" s="196">
        <v>2.4300000000000002E-2</v>
      </c>
      <c r="G10" s="196">
        <v>1.4E-3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1.7000000000000001E-2</v>
      </c>
      <c r="O10" s="196">
        <v>0</v>
      </c>
      <c r="P10" s="196">
        <f t="shared" si="1"/>
        <v>0.30807300000000004</v>
      </c>
      <c r="T10" s="8"/>
      <c r="U10" s="8"/>
    </row>
    <row r="11" spans="1:21" s="7" customFormat="1" ht="12" customHeight="1" x14ac:dyDescent="0.2">
      <c r="A11" s="166" t="s">
        <v>37</v>
      </c>
      <c r="B11" s="196">
        <v>0</v>
      </c>
      <c r="C11" s="196">
        <v>584.08555100000001</v>
      </c>
      <c r="D11" s="196">
        <v>9.6078200000000002</v>
      </c>
      <c r="E11" s="196">
        <v>1483.3141129999997</v>
      </c>
      <c r="F11" s="196">
        <v>182.21753600000002</v>
      </c>
      <c r="G11" s="196">
        <v>511.71057000000008</v>
      </c>
      <c r="H11" s="196">
        <v>31.697555999999995</v>
      </c>
      <c r="I11" s="196">
        <v>156.73593</v>
      </c>
      <c r="J11" s="196">
        <v>676.52152999999998</v>
      </c>
      <c r="K11" s="196">
        <v>1943.543932</v>
      </c>
      <c r="L11" s="196">
        <v>1124.3710409999999</v>
      </c>
      <c r="M11" s="196">
        <v>4741.0431520000011</v>
      </c>
      <c r="N11" s="196">
        <v>5807.1287170000005</v>
      </c>
      <c r="O11" s="196">
        <v>621.12489900000003</v>
      </c>
      <c r="P11" s="196">
        <f t="shared" si="1"/>
        <v>17873.102347</v>
      </c>
      <c r="R11" s="8"/>
      <c r="S11" s="124"/>
      <c r="T11" s="124"/>
    </row>
    <row r="12" spans="1:21" s="7" customFormat="1" ht="12" customHeight="1" x14ac:dyDescent="0.2">
      <c r="A12" s="166" t="s">
        <v>72</v>
      </c>
      <c r="B12" s="196">
        <v>0</v>
      </c>
      <c r="C12" s="196">
        <v>546.875</v>
      </c>
      <c r="D12" s="196">
        <v>0</v>
      </c>
      <c r="E12" s="196">
        <v>0</v>
      </c>
      <c r="F12" s="196">
        <v>160.982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f t="shared" si="1"/>
        <v>707.85699999999997</v>
      </c>
      <c r="T12" s="8"/>
    </row>
    <row r="13" spans="1:21" s="7" customFormat="1" ht="12" customHeight="1" x14ac:dyDescent="0.2">
      <c r="A13" s="166" t="s">
        <v>36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f t="shared" si="1"/>
        <v>0</v>
      </c>
      <c r="T13" s="8"/>
    </row>
    <row r="14" spans="1:21" s="7" customFormat="1" ht="12" customHeight="1" x14ac:dyDescent="0.2">
      <c r="A14" s="166" t="s">
        <v>35</v>
      </c>
      <c r="B14" s="196">
        <v>0</v>
      </c>
      <c r="C14" s="196">
        <v>0</v>
      </c>
      <c r="D14" s="196">
        <v>26.906410000000001</v>
      </c>
      <c r="E14" s="196">
        <v>4.0859000000000005</v>
      </c>
      <c r="F14" s="196">
        <v>7.4660000000000002</v>
      </c>
      <c r="G14" s="196">
        <v>0</v>
      </c>
      <c r="H14" s="196">
        <v>3.831</v>
      </c>
      <c r="I14" s="196">
        <v>428.16419000000002</v>
      </c>
      <c r="J14" s="196">
        <v>178.69267400000001</v>
      </c>
      <c r="K14" s="196">
        <v>38.991999999999997</v>
      </c>
      <c r="L14" s="196">
        <v>0</v>
      </c>
      <c r="M14" s="196">
        <v>682.9</v>
      </c>
      <c r="N14" s="196">
        <v>320.02497</v>
      </c>
      <c r="O14" s="196">
        <v>102.306</v>
      </c>
      <c r="P14" s="196">
        <f t="shared" si="1"/>
        <v>1793.3691439999998</v>
      </c>
      <c r="T14" s="8"/>
    </row>
    <row r="15" spans="1:21" s="7" customFormat="1" ht="12" customHeight="1" x14ac:dyDescent="0.2">
      <c r="A15" s="166" t="s">
        <v>34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7.8418220000000005</v>
      </c>
      <c r="N15" s="196">
        <v>0</v>
      </c>
      <c r="O15" s="196">
        <v>0</v>
      </c>
      <c r="P15" s="196">
        <f t="shared" si="1"/>
        <v>7.8418220000000005</v>
      </c>
      <c r="T15" s="8"/>
    </row>
    <row r="16" spans="1:21" s="7" customFormat="1" ht="12" customHeight="1" x14ac:dyDescent="0.2">
      <c r="A16" s="166" t="s">
        <v>33</v>
      </c>
      <c r="B16" s="196">
        <v>408.99229999999994</v>
      </c>
      <c r="C16" s="196">
        <v>2.8900029999999997</v>
      </c>
      <c r="D16" s="196">
        <v>459.702</v>
      </c>
      <c r="E16" s="196">
        <v>1.3132999999999999E-2</v>
      </c>
      <c r="F16" s="196">
        <v>3.2397120000000004</v>
      </c>
      <c r="G16" s="196">
        <v>3.4011499999999999</v>
      </c>
      <c r="H16" s="196">
        <v>205.86232000000001</v>
      </c>
      <c r="I16" s="196">
        <v>45.0899</v>
      </c>
      <c r="J16" s="196">
        <v>168.92351499999998</v>
      </c>
      <c r="K16" s="196">
        <v>0</v>
      </c>
      <c r="L16" s="196">
        <v>78.731408000000016</v>
      </c>
      <c r="M16" s="196">
        <v>22.631</v>
      </c>
      <c r="N16" s="196">
        <v>0</v>
      </c>
      <c r="O16" s="196">
        <v>25.265599999999999</v>
      </c>
      <c r="P16" s="196">
        <f t="shared" si="1"/>
        <v>1424.742041</v>
      </c>
      <c r="T16" s="8"/>
    </row>
    <row r="17" spans="1:21" s="7" customFormat="1" ht="12" customHeight="1" x14ac:dyDescent="0.2">
      <c r="A17" s="166" t="s">
        <v>32</v>
      </c>
      <c r="B17" s="196">
        <v>0</v>
      </c>
      <c r="C17" s="196">
        <v>0.36212899999999998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896.41875800000003</v>
      </c>
      <c r="J17" s="196">
        <v>0.28887999999999997</v>
      </c>
      <c r="K17" s="196">
        <v>0</v>
      </c>
      <c r="L17" s="196">
        <v>0.18099999999999999</v>
      </c>
      <c r="M17" s="196">
        <v>181.43111000000002</v>
      </c>
      <c r="N17" s="196">
        <v>258.30799999999999</v>
      </c>
      <c r="O17" s="196">
        <v>306.43107300000008</v>
      </c>
      <c r="P17" s="196">
        <f t="shared" si="1"/>
        <v>1643.4209500000002</v>
      </c>
      <c r="T17" s="8"/>
      <c r="U17" s="8"/>
    </row>
    <row r="18" spans="1:21" s="7" customFormat="1" ht="12" customHeight="1" x14ac:dyDescent="0.2">
      <c r="A18" s="166" t="s">
        <v>3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5.04E-2</v>
      </c>
      <c r="P18" s="196">
        <f t="shared" si="1"/>
        <v>5.04E-2</v>
      </c>
      <c r="T18" s="8"/>
    </row>
    <row r="19" spans="1:21" s="7" customFormat="1" ht="12" customHeight="1" x14ac:dyDescent="0.2">
      <c r="A19" s="166" t="s">
        <v>31</v>
      </c>
      <c r="B19" s="196">
        <v>0</v>
      </c>
      <c r="C19" s="196">
        <v>11.852454</v>
      </c>
      <c r="D19" s="196">
        <v>3.6469400000000003</v>
      </c>
      <c r="E19" s="196">
        <v>6.0920000000000002E-2</v>
      </c>
      <c r="F19" s="196">
        <v>0.33879899999999996</v>
      </c>
      <c r="G19" s="196">
        <v>1.6419499999999998</v>
      </c>
      <c r="H19" s="196">
        <v>1.1692529999999999</v>
      </c>
      <c r="I19" s="196">
        <v>52.604158999999996</v>
      </c>
      <c r="J19" s="196">
        <v>5.9136620000000004</v>
      </c>
      <c r="K19" s="196">
        <v>0.72102400000000011</v>
      </c>
      <c r="L19" s="196">
        <v>0.34259200000000001</v>
      </c>
      <c r="M19" s="196">
        <v>7.4830630000000005</v>
      </c>
      <c r="N19" s="196">
        <v>6.5598799999999988</v>
      </c>
      <c r="O19" s="196">
        <v>0.90610100000000005</v>
      </c>
      <c r="P19" s="196">
        <f t="shared" si="1"/>
        <v>93.240797000000001</v>
      </c>
      <c r="T19" s="8"/>
    </row>
    <row r="20" spans="1:21" s="7" customFormat="1" ht="12" customHeight="1" x14ac:dyDescent="0.2">
      <c r="A20" s="166" t="s">
        <v>30</v>
      </c>
      <c r="B20" s="196">
        <v>1413.9924640000002</v>
      </c>
      <c r="C20" s="196">
        <v>259.12124300000005</v>
      </c>
      <c r="D20" s="196">
        <v>1926.5789029999989</v>
      </c>
      <c r="E20" s="196">
        <v>407.73058600000002</v>
      </c>
      <c r="F20" s="196">
        <v>235.748592</v>
      </c>
      <c r="G20" s="196">
        <v>508.44930699999998</v>
      </c>
      <c r="H20" s="196">
        <v>581.57131800000025</v>
      </c>
      <c r="I20" s="196">
        <v>1259.8083370000002</v>
      </c>
      <c r="J20" s="196">
        <v>991.43416799999989</v>
      </c>
      <c r="K20" s="196">
        <v>160.76099699999997</v>
      </c>
      <c r="L20" s="196">
        <v>309.83142799999996</v>
      </c>
      <c r="M20" s="196">
        <v>1913.4216280000016</v>
      </c>
      <c r="N20" s="196">
        <v>423.03057599999983</v>
      </c>
      <c r="O20" s="196">
        <v>724.22327899999971</v>
      </c>
      <c r="P20" s="196">
        <f t="shared" si="1"/>
        <v>11115.702826000001</v>
      </c>
      <c r="R20" s="8"/>
      <c r="S20" s="124"/>
      <c r="T20" s="124"/>
    </row>
    <row r="21" spans="1:21" s="4" customFormat="1" ht="11.4" x14ac:dyDescent="0.2">
      <c r="A21" s="199"/>
      <c r="P21" s="3"/>
      <c r="T21" s="124"/>
    </row>
    <row r="22" spans="1:21" s="7" customFormat="1" x14ac:dyDescent="0.25">
      <c r="A22" s="67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7"/>
    </row>
    <row r="23" spans="1:21" s="7" customFormat="1" x14ac:dyDescent="0.25">
      <c r="A23" s="67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</row>
    <row r="24" spans="1:21" s="7" customFormat="1" x14ac:dyDescent="0.25">
      <c r="A24" s="67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</row>
    <row r="25" spans="1:21" s="7" customFormat="1" x14ac:dyDescent="0.25">
      <c r="A25" s="67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</row>
    <row r="26" spans="1:21" s="7" customFormat="1" x14ac:dyDescent="0.25">
      <c r="A26" s="67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S26" s="8"/>
    </row>
    <row r="27" spans="1:21" s="7" customFormat="1" x14ac:dyDescent="0.25">
      <c r="A27" s="67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</row>
    <row r="28" spans="1:21" s="7" customFormat="1" x14ac:dyDescent="0.25">
      <c r="A28" s="67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</row>
    <row r="29" spans="1:21" s="7" customFormat="1" x14ac:dyDescent="0.25">
      <c r="A29" s="67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</row>
    <row r="30" spans="1:21" s="7" customFormat="1" x14ac:dyDescent="0.25">
      <c r="A30" s="67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</row>
    <row r="31" spans="1:21" s="7" customFormat="1" x14ac:dyDescent="0.25">
      <c r="A31" s="67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</row>
    <row r="32" spans="1:21" s="7" customFormat="1" x14ac:dyDescent="0.25">
      <c r="A32" s="67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</row>
    <row r="33" spans="1:16" s="7" customFormat="1" x14ac:dyDescent="0.25">
      <c r="A33" s="67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</row>
    <row r="34" spans="1:16" s="7" customFormat="1" x14ac:dyDescent="0.25">
      <c r="A34" s="67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</row>
    <row r="35" spans="1:16" s="7" customFormat="1" x14ac:dyDescent="0.25">
      <c r="A35" s="67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</row>
    <row r="36" spans="1:16" s="7" customFormat="1" x14ac:dyDescent="0.25">
      <c r="A36" s="67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</row>
    <row r="37" spans="1:16" s="7" customFormat="1" x14ac:dyDescent="0.25">
      <c r="A37" s="67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</row>
    <row r="38" spans="1:16" s="7" customFormat="1" x14ac:dyDescent="0.25">
      <c r="A38" s="67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</row>
    <row r="39" spans="1:16" s="7" customFormat="1" x14ac:dyDescent="0.25">
      <c r="A39" s="67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</row>
    <row r="40" spans="1:16" s="7" customFormat="1" x14ac:dyDescent="0.25">
      <c r="A40" s="67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</row>
    <row r="41" spans="1:16" s="7" customFormat="1" x14ac:dyDescent="0.25">
      <c r="A41" s="67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</row>
    <row r="42" spans="1:16" s="7" customForma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</row>
    <row r="44" spans="1:16" x14ac:dyDescent="0.25">
      <c r="C44" s="70"/>
    </row>
    <row r="45" spans="1:16" x14ac:dyDescent="0.25">
      <c r="C45" s="70"/>
    </row>
    <row r="46" spans="1:16" x14ac:dyDescent="0.25">
      <c r="C46" s="70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E30910C169A742B2EA2F6857C7D85D" ma:contentTypeVersion="13" ma:contentTypeDescription="Create a new document." ma:contentTypeScope="" ma:versionID="348c13282ee6afdfb781e834b7895c38">
  <xsd:schema xmlns:xsd="http://www.w3.org/2001/XMLSchema" xmlns:xs="http://www.w3.org/2001/XMLSchema" xmlns:p="http://schemas.microsoft.com/office/2006/metadata/properties" xmlns:ns2="14dc2d1e-e557-46df-b43d-86cdda3daf61" xmlns:ns3="5bf3f6dc-e993-4359-8647-cf971b7e723e" targetNamespace="http://schemas.microsoft.com/office/2006/metadata/properties" ma:root="true" ma:fieldsID="13208d426c497f9b3965c1401757bb05" ns2:_="" ns3:_="">
    <xsd:import namespace="14dc2d1e-e557-46df-b43d-86cdda3daf61"/>
    <xsd:import namespace="5bf3f6dc-e993-4359-8647-cf971b7e72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2d1e-e557-46df-b43d-86cdda3daf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633881d7-4c0e-47fb-8323-9fb0d5f480f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f3f6dc-e993-4359-8647-cf971b7e723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dc2d1e-e557-46df-b43d-86cdda3daf6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40EE897-94AE-4486-8AC8-0ABA38AD11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2d1e-e557-46df-b43d-86cdda3daf61"/>
    <ds:schemaRef ds:uri="5bf3f6dc-e993-4359-8647-cf971b7e72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8C148F3-6171-44C0-BAD6-807D14DBBAAE}">
  <ds:schemaRefs>
    <ds:schemaRef ds:uri="http://schemas.microsoft.com/office/infopath/2007/PartnerControls"/>
    <ds:schemaRef ds:uri="5bf3f6dc-e993-4359-8647-cf971b7e723e"/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14dc2d1e-e557-46df-b43d-86cdda3daf61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82DD05D-22E0-4019-BE77-DF1C16FC999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50</vt:i4>
      </vt:variant>
      <vt:variant>
        <vt:lpstr>Pojmenované oblasti</vt:lpstr>
      </vt:variant>
      <vt:variant>
        <vt:i4>1</vt:i4>
      </vt:variant>
    </vt:vector>
  </HeadingPairs>
  <TitlesOfParts>
    <vt:vector size="51" baseType="lpstr">
      <vt:lpstr>Titulní</vt:lpstr>
      <vt:lpstr>Obsah</vt:lpstr>
      <vt:lpstr>Úvod</vt:lpstr>
      <vt:lpstr>1</vt:lpstr>
      <vt:lpstr>2</vt:lpstr>
      <vt:lpstr>3</vt:lpstr>
      <vt:lpstr>4.1</vt:lpstr>
      <vt:lpstr>4.2</vt:lpstr>
      <vt:lpstr>4.3</vt:lpstr>
      <vt:lpstr>5.1</vt:lpstr>
      <vt:lpstr>5.2</vt:lpstr>
      <vt:lpstr>5.3</vt:lpstr>
      <vt:lpstr>5.4</vt:lpstr>
      <vt:lpstr>6</vt:lpstr>
      <vt:lpstr>7.1</vt:lpstr>
      <vt:lpstr>7.2</vt:lpstr>
      <vt:lpstr>8.1</vt:lpstr>
      <vt:lpstr>8.2</vt:lpstr>
      <vt:lpstr>14.2</vt:lpstr>
      <vt:lpstr>14.3</vt:lpstr>
      <vt:lpstr>14.4</vt:lpstr>
      <vt:lpstr>14.5</vt:lpstr>
      <vt:lpstr>14.6</vt:lpstr>
      <vt:lpstr>14.7</vt:lpstr>
      <vt:lpstr>14.8</vt:lpstr>
      <vt:lpstr>14.9</vt:lpstr>
      <vt:lpstr>14.10</vt:lpstr>
      <vt:lpstr>14.11</vt:lpstr>
      <vt:lpstr>14.12</vt:lpstr>
      <vt:lpstr>14.13</vt:lpstr>
      <vt:lpstr>14.14</vt:lpstr>
      <vt:lpstr>8.3</vt:lpstr>
      <vt:lpstr>8.4</vt:lpstr>
      <vt:lpstr>8.5</vt:lpstr>
      <vt:lpstr>8.6</vt:lpstr>
      <vt:lpstr>8.7</vt:lpstr>
      <vt:lpstr>8.8</vt:lpstr>
      <vt:lpstr>8.9</vt:lpstr>
      <vt:lpstr>8.10</vt:lpstr>
      <vt:lpstr>8.11</vt:lpstr>
      <vt:lpstr>8.12</vt:lpstr>
      <vt:lpstr>8.13</vt:lpstr>
      <vt:lpstr>8.14</vt:lpstr>
      <vt:lpstr>9</vt:lpstr>
      <vt:lpstr>10.1</vt:lpstr>
      <vt:lpstr>10.2</vt:lpstr>
      <vt:lpstr>10.3</vt:lpstr>
      <vt:lpstr>10.4</vt:lpstr>
      <vt:lpstr>10.5</vt:lpstr>
      <vt:lpstr>Obálka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daniel.rosecky@eru.cz</dc:creator>
  <cp:lastModifiedBy>Rosecký Daniel Ing.</cp:lastModifiedBy>
  <cp:lastPrinted>2025-06-27T11:00:40Z</cp:lastPrinted>
  <dcterms:created xsi:type="dcterms:W3CDTF">2006-03-02T11:20:40Z</dcterms:created>
  <dcterms:modified xsi:type="dcterms:W3CDTF">2025-06-27T11:06:35Z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0x01010016E30910C169A742B2EA2F6857C7D85D</vt:lpwstr>
  </property>
</Properties>
</file>