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theme/themeOverride2.xml" ContentType="application/vnd.openxmlformats-officedocument.themeOverride+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4.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5.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6.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7.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8.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9.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10.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1.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2.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3.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4.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drawings/drawing44.xml" ContentType="application/vnd.openxmlformats-officedocument.drawing+xml"/>
  <Override PartName="/xl/charts/chart181.xml" ContentType="application/vnd.openxmlformats-officedocument.drawingml.chart+xml"/>
  <Override PartName="/xl/drawings/drawing45.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S:\NOVÁ STATISTIKA\Zprávy TEPLO\Roční zprávy TEPLO\RZ Teplo 2025_cz\v1\"/>
    </mc:Choice>
  </mc:AlternateContent>
  <xr:revisionPtr revIDLastSave="0" documentId="13_ncr:1_{1EC6D0E7-B1F3-453A-9D2D-41E801C6C3A3}" xr6:coauthVersionLast="47" xr6:coauthVersionMax="47" xr10:uidLastSave="{00000000-0000-0000-0000-000000000000}"/>
  <bookViews>
    <workbookView xWindow="-120" yWindow="-120" windowWidth="29040" windowHeight="15720" tabRatio="943" xr2:uid="{00000000-000D-0000-FFFF-FFFF00000000}"/>
  </bookViews>
  <sheets>
    <sheet name="Titulní" sheetId="182" r:id="rId1"/>
    <sheet name="Obsah" sheetId="27" r:id="rId2"/>
    <sheet name="Úvod"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3" r:id="rId48"/>
    <sheet name="10.5" sheetId="171" r:id="rId49"/>
    <sheet name="10.6" sheetId="167" r:id="rId50"/>
    <sheet name="11.1" sheetId="175" r:id="rId51"/>
    <sheet name="11.2" sheetId="168" r:id="rId52"/>
  </sheets>
  <externalReferences>
    <externalReference r:id="rId53"/>
    <externalReference r:id="rId54"/>
  </externalReferences>
  <definedNames>
    <definedName name="_xlchart.v5.0" hidden="1">'4.2'!$A$6</definedName>
    <definedName name="_xlchart.v5.1" hidden="1">'4.2'!$A$7:$A$20</definedName>
    <definedName name="_xlchart.v5.10" hidden="1">'4.2'!$A$7:$A$20</definedName>
    <definedName name="_xlchart.v5.11" hidden="1">'4.2'!$N$6</definedName>
    <definedName name="_xlchart.v5.12" hidden="1">'4.2'!$N$7:$N$20</definedName>
    <definedName name="_xlchart.v5.13" hidden="1">'6'!$A$6</definedName>
    <definedName name="_xlchart.v5.14" hidden="1">'6'!$M$6</definedName>
    <definedName name="_xlchart.v5.15" hidden="1">'6'!$M$7:$M$20</definedName>
    <definedName name="_xlchart.v5.16" hidden="1">('6'!$A$7:$A$20,'6'!$M$7:$M$20)</definedName>
    <definedName name="_xlchart.v5.17" hidden="1">('6'!$D$23:$D$36,'6'!$M$7:$M$20)</definedName>
    <definedName name="_xlchart.v5.18" hidden="1">Titulní!$B$6</definedName>
    <definedName name="_xlchart.v5.19" hidden="1">'4.2'!$A$6</definedName>
    <definedName name="_xlchart.v5.2" hidden="1">'4.2'!$N$6</definedName>
    <definedName name="_xlchart.v5.20" hidden="1">'4.2'!$A$7:$A$20</definedName>
    <definedName name="_xlchart.v5.21" hidden="1">'4.2'!$N$6</definedName>
    <definedName name="_xlchart.v5.22" hidden="1">'4.2'!$N$7:$N$20</definedName>
    <definedName name="_xlchart.v5.23" hidden="1">[1]List2!$A$1</definedName>
    <definedName name="_xlchart.v5.24" hidden="1">[1]List2!$A$2:$A$15</definedName>
    <definedName name="_xlchart.v5.25" hidden="1">[1]List2!$B$1</definedName>
    <definedName name="_xlchart.v5.26" hidden="1">[1]List2!$B$2:$B$15</definedName>
    <definedName name="_xlchart.v5.27" hidden="1">'4.2'!$A$6</definedName>
    <definedName name="_xlchart.v5.28" hidden="1">'4.2'!$A$7:$A$20</definedName>
    <definedName name="_xlchart.v5.29" hidden="1">'4.2'!$N$6</definedName>
    <definedName name="_xlchart.v5.3" hidden="1">'4.2'!$N$7:$N$20</definedName>
    <definedName name="_xlchart.v5.30" hidden="1">'4.2'!$N$7:$N$20</definedName>
    <definedName name="_xlchart.v5.31" hidden="1">'6'!$A$6</definedName>
    <definedName name="_xlchart.v5.32" hidden="1">'6'!$M$6</definedName>
    <definedName name="_xlchart.v5.33" hidden="1">'6'!$M$7:$M$20</definedName>
    <definedName name="_xlchart.v5.34" hidden="1">('6'!$A$7:$A$20,'6'!$M$7:$M$20)</definedName>
    <definedName name="_xlchart.v5.35" hidden="1">('6'!$D$23:$D$36,'6'!$M$7:$M$20)</definedName>
    <definedName name="_xlchart.v5.36" hidden="1">Titulní!$B$6</definedName>
    <definedName name="_xlchart.v5.37" hidden="1">'4.2'!$A$6</definedName>
    <definedName name="_xlchart.v5.38" hidden="1">'4.2'!$A$7:$A$20</definedName>
    <definedName name="_xlchart.v5.39" hidden="1">'4.2'!$N$6</definedName>
    <definedName name="_xlchart.v5.4" hidden="1">[1]List2!$A$1</definedName>
    <definedName name="_xlchart.v5.40" hidden="1">'4.2'!$N$7:$N$20</definedName>
    <definedName name="_xlchart.v5.41" hidden="1">[1]List2!$A$1</definedName>
    <definedName name="_xlchart.v5.42" hidden="1">[1]List2!$A$2:$A$15</definedName>
    <definedName name="_xlchart.v5.43" hidden="1">[1]List2!$B$1</definedName>
    <definedName name="_xlchart.v5.44" hidden="1">[1]List2!$B$2:$B$15</definedName>
    <definedName name="_xlchart.v5.45" hidden="1">Titulní!$B$6</definedName>
    <definedName name="_xlchart.v5.46" hidden="1">'4.2'!$A$6</definedName>
    <definedName name="_xlchart.v5.47" hidden="1">'4.2'!$A$7:$A$20</definedName>
    <definedName name="_xlchart.v5.48" hidden="1">'4.2'!$N$6</definedName>
    <definedName name="_xlchart.v5.49" hidden="1">'4.2'!$N$7:$N$20</definedName>
    <definedName name="_xlchart.v5.5" hidden="1">[1]List2!$A$2:$A$15</definedName>
    <definedName name="_xlchart.v5.50" hidden="1">'6'!$A$6</definedName>
    <definedName name="_xlchart.v5.51" hidden="1">'6'!$M$6</definedName>
    <definedName name="_xlchart.v5.52" hidden="1">'6'!$M$7:$M$20</definedName>
    <definedName name="_xlchart.v5.53" hidden="1">('6'!$A$7:$A$20,'6'!$M$7:$M$20)</definedName>
    <definedName name="_xlchart.v5.54" hidden="1">('6'!$D$23:$D$36,'6'!$M$7:$M$20)</definedName>
    <definedName name="_xlchart.v5.55" hidden="1">Titulní!$B$6</definedName>
    <definedName name="_xlchart.v5.6" hidden="1">[1]List2!$B$1</definedName>
    <definedName name="_xlchart.v5.7" hidden="1">[1]List2!$B$2:$B$15</definedName>
    <definedName name="_xlchart.v5.8" hidden="1">Titulní!$B$6</definedName>
    <definedName name="_xlchart.v5.9" hidden="1">'4.2'!$A$6</definedName>
    <definedName name="Datum_OTE" localSheetId="0">"30. 4. 2026"</definedName>
    <definedName name="Datum_OTE">"2. 5. 2017"</definedName>
    <definedName name="_xlnm.Print_Area" localSheetId="50">'11.1'!$A$1:$L$43</definedName>
    <definedName name="_xlnm.Print_Area" localSheetId="1">Obsah!$A$1:$K$42</definedName>
    <definedName name="_xlnm.Print_Area" localSheetId="0">Titulní!$A$1:$B$11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66" l="1"/>
  <c r="I4" i="167" l="1"/>
  <c r="I24" i="173"/>
  <c r="I4" i="173"/>
  <c r="I24" i="163"/>
  <c r="C39" i="166"/>
  <c r="D39" i="166"/>
  <c r="E39" i="166"/>
  <c r="F39" i="166"/>
  <c r="G39" i="166"/>
  <c r="H39" i="166"/>
  <c r="I39" i="166"/>
  <c r="J39" i="166"/>
  <c r="K39" i="166"/>
  <c r="L39" i="166"/>
  <c r="M39" i="166"/>
  <c r="C38" i="166"/>
  <c r="D38" i="166"/>
  <c r="E38" i="166"/>
  <c r="F38" i="166"/>
  <c r="G38" i="166"/>
  <c r="H38" i="166"/>
  <c r="I38" i="166"/>
  <c r="J38" i="166"/>
  <c r="K38" i="166"/>
  <c r="L38" i="166"/>
  <c r="M38" i="166"/>
  <c r="B38" i="166"/>
  <c r="C41" i="166"/>
  <c r="D41" i="166"/>
  <c r="E41" i="166"/>
  <c r="F41" i="166"/>
  <c r="G41" i="166"/>
  <c r="H41" i="166"/>
  <c r="I41" i="166"/>
  <c r="J41" i="166"/>
  <c r="K41" i="166"/>
  <c r="L41" i="166"/>
  <c r="M41" i="166"/>
  <c r="B41" i="166"/>
  <c r="F34" i="166"/>
  <c r="K32" i="166"/>
  <c r="M32" i="166"/>
  <c r="L34" i="166"/>
  <c r="K34" i="166"/>
  <c r="J34" i="166"/>
  <c r="G34" i="166"/>
  <c r="F32" i="166"/>
  <c r="E32" i="166"/>
  <c r="D31" i="166"/>
  <c r="N22" i="166"/>
  <c r="F23" i="162"/>
  <c r="F12" i="162"/>
  <c r="E34" i="166" l="1"/>
  <c r="K31" i="166"/>
  <c r="G31" i="166"/>
  <c r="F31" i="166"/>
  <c r="E31" i="166"/>
  <c r="L31" i="166"/>
  <c r="L32" i="166"/>
  <c r="M34" i="166"/>
  <c r="J31" i="166"/>
  <c r="D32" i="166"/>
  <c r="J32" i="166"/>
  <c r="D34" i="166"/>
  <c r="M31" i="166"/>
  <c r="G32" i="166"/>
  <c r="N11" i="166"/>
  <c r="B34" i="166"/>
  <c r="B32" i="166"/>
  <c r="B31" i="166"/>
  <c r="H34" i="166"/>
  <c r="H32" i="166"/>
  <c r="H31" i="166"/>
  <c r="C34" i="166"/>
  <c r="C32" i="166"/>
  <c r="C31" i="166"/>
  <c r="I34" i="166"/>
  <c r="I32" i="166"/>
  <c r="I31" i="166"/>
  <c r="G4" i="171"/>
  <c r="I4" i="163" l="1"/>
  <c r="G4" i="167" l="1"/>
  <c r="G24" i="173"/>
  <c r="G4" i="173"/>
  <c r="G24" i="163"/>
  <c r="G4" i="163"/>
  <c r="N20" i="166"/>
  <c r="N9" i="166"/>
  <c r="H6" i="162"/>
  <c r="H7" i="162" s="1"/>
  <c r="F21" i="162"/>
  <c r="J18" i="167" l="1"/>
  <c r="K18" i="167" s="1"/>
  <c r="J17" i="167"/>
  <c r="K17" i="167" s="1"/>
  <c r="J16" i="167"/>
  <c r="K16" i="167" s="1"/>
  <c r="J15" i="167"/>
  <c r="K15" i="167" s="1"/>
  <c r="J13" i="167"/>
  <c r="K13" i="167" s="1"/>
  <c r="J12" i="167"/>
  <c r="K12" i="167" s="1"/>
  <c r="J10" i="167"/>
  <c r="K10" i="167" s="1"/>
  <c r="J9" i="167"/>
  <c r="K9" i="167" s="1"/>
  <c r="J8" i="167"/>
  <c r="K8" i="167" s="1"/>
  <c r="L16" i="167" l="1"/>
  <c r="L15" i="167"/>
  <c r="L17" i="167"/>
  <c r="F10" i="162"/>
  <c r="L1" i="175"/>
  <c r="E24" i="173" l="1"/>
  <c r="E4" i="173"/>
  <c r="E24" i="163"/>
  <c r="E4" i="163"/>
  <c r="D24" i="173"/>
  <c r="C24" i="173"/>
  <c r="B24" i="173"/>
  <c r="D4" i="173"/>
  <c r="C4" i="173"/>
  <c r="B4" i="173"/>
  <c r="N1" i="173"/>
  <c r="E4" i="167"/>
  <c r="C4" i="171"/>
  <c r="F24" i="173" l="1"/>
  <c r="F4" i="173"/>
  <c r="N8" i="166" l="1"/>
  <c r="F20" i="162"/>
  <c r="F9" i="162"/>
  <c r="N19" i="166"/>
  <c r="B4" i="171" l="1"/>
  <c r="F16" i="162" l="1"/>
  <c r="F5" i="162"/>
  <c r="D4" i="167" l="1"/>
  <c r="F18" i="162"/>
  <c r="F4" i="167" l="1"/>
  <c r="N1" i="163" l="1"/>
  <c r="N1" i="166"/>
  <c r="L1" i="162"/>
  <c r="P1" i="161"/>
  <c r="O1" i="160"/>
  <c r="O1" i="159"/>
  <c r="O1" i="158"/>
  <c r="O1" i="157"/>
  <c r="O1" i="156"/>
  <c r="O1" i="155"/>
  <c r="O1" i="154"/>
  <c r="O1" i="153"/>
  <c r="O1" i="152"/>
  <c r="O1" i="151"/>
  <c r="O1" i="150"/>
  <c r="O1" i="149"/>
  <c r="O1" i="148"/>
  <c r="O1" i="146"/>
  <c r="J1" i="57"/>
  <c r="N1" i="129"/>
  <c r="M1" i="77"/>
  <c r="N1" i="147"/>
  <c r="P1" i="130"/>
  <c r="N1" i="131"/>
  <c r="N1" i="53"/>
  <c r="P1" i="132"/>
  <c r="N1" i="127"/>
  <c r="N1" i="128"/>
  <c r="F17" i="162" l="1"/>
  <c r="F6" i="162"/>
  <c r="C4" i="167"/>
  <c r="C24" i="163"/>
  <c r="C4" i="163"/>
  <c r="F7" i="162" l="1"/>
  <c r="N16" i="166" l="1"/>
  <c r="N5" i="166" l="1"/>
  <c r="B4" i="167" l="1"/>
  <c r="B24" i="163" l="1"/>
  <c r="N15" i="166" l="1"/>
  <c r="N4" i="166"/>
  <c r="B4" i="163" l="1"/>
  <c r="A23" i="7" l="1"/>
  <c r="A21" i="7" l="1"/>
  <c r="A20" i="7"/>
  <c r="A18" i="7" l="1"/>
  <c r="A22" i="7" l="1"/>
  <c r="A19" i="7" l="1"/>
  <c r="M1" i="113" l="1"/>
  <c r="M1" i="117"/>
  <c r="M1" i="123"/>
  <c r="M1" i="121"/>
  <c r="M1" i="114"/>
  <c r="M1" i="120"/>
  <c r="M1" i="119"/>
  <c r="M1" i="115"/>
  <c r="M1" i="124"/>
  <c r="M1" i="122"/>
  <c r="M1" i="112"/>
  <c r="M1" i="116"/>
  <c r="M1" i="118"/>
  <c r="D4" i="163" l="1"/>
  <c r="D24" i="163" l="1"/>
  <c r="N6" i="166" l="1"/>
  <c r="N17" i="166" l="1"/>
  <c r="F4" i="163" l="1"/>
  <c r="E4" i="171" l="1"/>
  <c r="F24" i="163"/>
  <c r="D4" i="171" l="1"/>
  <c r="N7" i="166"/>
  <c r="F8" i="162"/>
  <c r="N18" i="166" l="1"/>
  <c r="F19" i="162"/>
  <c r="H4" i="167" l="1"/>
  <c r="H4" i="163" l="1"/>
  <c r="J33" i="166" l="1"/>
  <c r="L33" i="166"/>
  <c r="F4" i="171"/>
  <c r="H24" i="163"/>
  <c r="H24" i="173"/>
  <c r="H4" i="173"/>
  <c r="G33" i="166" l="1"/>
  <c r="F33" i="166"/>
  <c r="M33" i="166"/>
  <c r="C33" i="166"/>
  <c r="C40" i="166"/>
  <c r="I33" i="166"/>
  <c r="D33" i="166"/>
  <c r="N10" i="166"/>
  <c r="F40" i="166" l="1"/>
  <c r="D40" i="166"/>
  <c r="K40" i="166"/>
  <c r="G40" i="166"/>
  <c r="H33" i="166"/>
  <c r="I40" i="166"/>
  <c r="L40" i="166"/>
  <c r="E33" i="166"/>
  <c r="J40" i="166"/>
  <c r="M40" i="166"/>
  <c r="B33" i="166"/>
  <c r="K33" i="166"/>
  <c r="N21" i="166"/>
  <c r="F22" i="162"/>
  <c r="F11" i="162"/>
  <c r="E40" i="166" l="1"/>
  <c r="B40" i="166"/>
  <c r="H40" i="166"/>
  <c r="J5" i="167" l="1"/>
  <c r="K5" i="167" s="1"/>
  <c r="J20" i="167"/>
  <c r="K20" i="167" s="1"/>
  <c r="J19" i="167"/>
  <c r="K19" i="167" s="1"/>
  <c r="J14" i="167"/>
  <c r="K14" i="167" s="1"/>
  <c r="J11" i="167"/>
  <c r="K11" i="167" s="1"/>
  <c r="J7" i="167"/>
  <c r="K7" i="167" s="1"/>
  <c r="J6" i="167"/>
  <c r="K6" i="167" s="1"/>
  <c r="L19" i="167" l="1"/>
  <c r="L11" i="167"/>
  <c r="L20" i="167"/>
  <c r="L14" i="167"/>
  <c r="L6" i="167"/>
  <c r="L7" i="167"/>
  <c r="J4" i="167"/>
  <c r="L5" i="167"/>
  <c r="K4" i="167" l="1"/>
  <c r="L4" i="167"/>
  <c r="N9" i="128" l="1"/>
  <c r="J6" i="163" s="1"/>
  <c r="M7" i="128"/>
  <c r="G7" i="128"/>
  <c r="I7" i="128"/>
  <c r="N10" i="128"/>
  <c r="J7" i="163" s="1"/>
  <c r="N17" i="128"/>
  <c r="J14" i="163" s="1"/>
  <c r="N23" i="128"/>
  <c r="J20" i="163" s="1"/>
  <c r="N14" i="128"/>
  <c r="J11" i="163" s="1"/>
  <c r="J7" i="128"/>
  <c r="K7" i="128"/>
  <c r="F7" i="128"/>
  <c r="N18" i="128"/>
  <c r="J15" i="163" s="1"/>
  <c r="N15" i="128"/>
  <c r="J12" i="163" s="1"/>
  <c r="H7" i="128"/>
  <c r="C7" i="128"/>
  <c r="L7" i="128"/>
  <c r="D7" i="128"/>
  <c r="N12" i="128"/>
  <c r="J9" i="163" s="1"/>
  <c r="N19" i="128"/>
  <c r="J16" i="163" s="1"/>
  <c r="N21" i="128"/>
  <c r="J18" i="163" s="1"/>
  <c r="N16" i="128"/>
  <c r="J13" i="163" s="1"/>
  <c r="N22" i="128"/>
  <c r="J19" i="163" s="1"/>
  <c r="N11" i="128"/>
  <c r="J8" i="163" s="1"/>
  <c r="E7" i="128"/>
  <c r="N13" i="128"/>
  <c r="J10" i="163" s="1"/>
  <c r="N20" i="128"/>
  <c r="J17" i="163" s="1"/>
  <c r="B7" i="128"/>
  <c r="N8" i="128"/>
  <c r="L21" i="7"/>
  <c r="D21" i="7"/>
  <c r="M20" i="7"/>
  <c r="I20" i="7"/>
  <c r="J19" i="7"/>
  <c r="G21" i="7"/>
  <c r="C21" i="7"/>
  <c r="L20" i="7"/>
  <c r="D20" i="7"/>
  <c r="M19" i="7"/>
  <c r="I19" i="7"/>
  <c r="F21" i="7"/>
  <c r="G20" i="7"/>
  <c r="D19" i="7"/>
  <c r="J21" i="7"/>
  <c r="C20" i="7"/>
  <c r="L19" i="7"/>
  <c r="M21" i="7"/>
  <c r="I21" i="7"/>
  <c r="J20" i="7"/>
  <c r="F20" i="7"/>
  <c r="G19" i="7"/>
  <c r="C19" i="7"/>
  <c r="F19" i="7"/>
  <c r="B6" i="128" l="1"/>
  <c r="E22" i="147"/>
  <c r="E7" i="129"/>
  <c r="J13" i="57"/>
  <c r="H7" i="53"/>
  <c r="P16" i="130"/>
  <c r="M6" i="127"/>
  <c r="J7" i="57"/>
  <c r="I7" i="129"/>
  <c r="J17" i="57"/>
  <c r="K6" i="77"/>
  <c r="N11" i="129"/>
  <c r="H8" i="171" s="1"/>
  <c r="M7" i="129"/>
  <c r="M6" i="77"/>
  <c r="K5" i="77" s="1"/>
  <c r="B6" i="77"/>
  <c r="G6" i="77"/>
  <c r="E5" i="77" s="1"/>
  <c r="J7" i="129"/>
  <c r="C4" i="57"/>
  <c r="D7" i="129"/>
  <c r="J12" i="57"/>
  <c r="N13" i="129"/>
  <c r="H10" i="171" s="1"/>
  <c r="N14" i="129"/>
  <c r="H11" i="171" s="1"/>
  <c r="J10" i="57"/>
  <c r="J6" i="77"/>
  <c r="H5" i="77" s="1"/>
  <c r="N10" i="129"/>
  <c r="H7" i="171" s="1"/>
  <c r="H7" i="129"/>
  <c r="J9" i="57"/>
  <c r="L6" i="77"/>
  <c r="G7" i="129"/>
  <c r="J15" i="57"/>
  <c r="C7" i="129"/>
  <c r="N12" i="129"/>
  <c r="H9" i="171" s="1"/>
  <c r="J5" i="57"/>
  <c r="B4" i="57"/>
  <c r="K7" i="129"/>
  <c r="D4" i="57"/>
  <c r="D6" i="77"/>
  <c r="B5" i="77" s="1"/>
  <c r="C6" i="77"/>
  <c r="H6" i="77"/>
  <c r="E6" i="77"/>
  <c r="J14" i="57"/>
  <c r="F4" i="57"/>
  <c r="J16" i="57"/>
  <c r="H4" i="57"/>
  <c r="J6" i="57"/>
  <c r="I4" i="57"/>
  <c r="F6" i="77"/>
  <c r="I6" i="77"/>
  <c r="L7" i="129"/>
  <c r="J11" i="57"/>
  <c r="E4" i="57"/>
  <c r="F7" i="129"/>
  <c r="J18" i="57"/>
  <c r="N15" i="129"/>
  <c r="H12" i="171" s="1"/>
  <c r="G4" i="57"/>
  <c r="J8" i="57"/>
  <c r="N9" i="129"/>
  <c r="H6" i="171" s="1"/>
  <c r="B7" i="129"/>
  <c r="N8" i="129"/>
  <c r="H5" i="171" s="1"/>
  <c r="J5" i="171" s="1"/>
  <c r="P16" i="132"/>
  <c r="E7" i="53"/>
  <c r="P19" i="132"/>
  <c r="K14" i="147"/>
  <c r="D22" i="147"/>
  <c r="K6" i="127"/>
  <c r="P8" i="132"/>
  <c r="F4" i="130"/>
  <c r="K4" i="132"/>
  <c r="N4" i="132"/>
  <c r="D4" i="130"/>
  <c r="M7" i="53"/>
  <c r="F4" i="132"/>
  <c r="J4" i="132"/>
  <c r="C7" i="53"/>
  <c r="N9" i="53"/>
  <c r="J6" i="173" s="1"/>
  <c r="L6" i="127"/>
  <c r="P14" i="130"/>
  <c r="N17" i="131"/>
  <c r="J35" i="173" s="1"/>
  <c r="P5" i="130"/>
  <c r="B4" i="130"/>
  <c r="P9" i="130"/>
  <c r="P13" i="130"/>
  <c r="I4" i="132"/>
  <c r="F7" i="53"/>
  <c r="N10" i="131"/>
  <c r="J28" i="173" s="1"/>
  <c r="P7" i="130"/>
  <c r="P11" i="130"/>
  <c r="J14" i="147"/>
  <c r="N24" i="147"/>
  <c r="E14" i="147"/>
  <c r="L5" i="147"/>
  <c r="N17" i="147"/>
  <c r="L16" i="163"/>
  <c r="K16" i="163"/>
  <c r="N8" i="127"/>
  <c r="J26" i="163" s="1"/>
  <c r="I12" i="166"/>
  <c r="I18" i="7"/>
  <c r="D6" i="127"/>
  <c r="N11" i="53"/>
  <c r="J8" i="173" s="1"/>
  <c r="P11" i="132"/>
  <c r="P15" i="132"/>
  <c r="H6" i="127"/>
  <c r="E4" i="132"/>
  <c r="K7" i="53"/>
  <c r="N16" i="127"/>
  <c r="J34" i="163" s="1"/>
  <c r="N11" i="127"/>
  <c r="J29" i="163" s="1"/>
  <c r="P6" i="130"/>
  <c r="P10" i="130"/>
  <c r="O4" i="130"/>
  <c r="N17" i="127"/>
  <c r="J35" i="163" s="1"/>
  <c r="B4" i="132"/>
  <c r="P5" i="132"/>
  <c r="P9" i="132"/>
  <c r="P13" i="132"/>
  <c r="P17" i="132"/>
  <c r="J7" i="53"/>
  <c r="N15" i="131"/>
  <c r="J33" i="173" s="1"/>
  <c r="F12" i="166"/>
  <c r="F18" i="7"/>
  <c r="C4" i="132"/>
  <c r="F14" i="147"/>
  <c r="B5" i="147"/>
  <c r="N6" i="147"/>
  <c r="H5" i="147"/>
  <c r="K17" i="163"/>
  <c r="L17" i="163"/>
  <c r="K11" i="163"/>
  <c r="L11" i="163"/>
  <c r="E7" i="7"/>
  <c r="E19" i="7"/>
  <c r="K21" i="7"/>
  <c r="K11" i="7"/>
  <c r="P7" i="132"/>
  <c r="E20" i="7"/>
  <c r="E9" i="7"/>
  <c r="H11" i="7"/>
  <c r="H21" i="7"/>
  <c r="N12" i="127"/>
  <c r="J30" i="163" s="1"/>
  <c r="L6" i="131"/>
  <c r="N14" i="127"/>
  <c r="J32" i="163" s="1"/>
  <c r="N13" i="131"/>
  <c r="J31" i="173" s="1"/>
  <c r="O4" i="132"/>
  <c r="P18" i="130"/>
  <c r="B22" i="147"/>
  <c r="N23" i="147"/>
  <c r="M5" i="147"/>
  <c r="N10" i="147"/>
  <c r="D5" i="147"/>
  <c r="N21" i="147"/>
  <c r="P20" i="132"/>
  <c r="G7" i="53"/>
  <c r="M4" i="132"/>
  <c r="N23" i="53"/>
  <c r="J20" i="173" s="1"/>
  <c r="E6" i="127"/>
  <c r="C6" i="127"/>
  <c r="D6" i="131"/>
  <c r="I6" i="127"/>
  <c r="N9" i="131"/>
  <c r="J27" i="173" s="1"/>
  <c r="H7" i="7"/>
  <c r="H19" i="7"/>
  <c r="G6" i="127"/>
  <c r="G4" i="132"/>
  <c r="D7" i="53"/>
  <c r="N22" i="53"/>
  <c r="J19" i="173" s="1"/>
  <c r="N13" i="127"/>
  <c r="J31" i="163" s="1"/>
  <c r="P8" i="130"/>
  <c r="P12" i="130"/>
  <c r="N11" i="131"/>
  <c r="J29" i="173" s="1"/>
  <c r="D12" i="166"/>
  <c r="D18" i="7"/>
  <c r="I5" i="147"/>
  <c r="N16" i="147"/>
  <c r="K10" i="163"/>
  <c r="L10" i="163"/>
  <c r="K9" i="163"/>
  <c r="L9" i="163"/>
  <c r="K20" i="163"/>
  <c r="L20" i="163"/>
  <c r="M12" i="166"/>
  <c r="M18" i="7"/>
  <c r="G14" i="147"/>
  <c r="E5" i="147"/>
  <c r="J22" i="147"/>
  <c r="E6" i="131"/>
  <c r="E4" i="130"/>
  <c r="B6" i="131"/>
  <c r="N7" i="131"/>
  <c r="G4" i="130"/>
  <c r="C14" i="147"/>
  <c r="J5" i="147"/>
  <c r="N9" i="147"/>
  <c r="K22" i="147"/>
  <c r="N20" i="147"/>
  <c r="F22" i="147"/>
  <c r="E6" i="128"/>
  <c r="L14" i="163"/>
  <c r="K14" i="163"/>
  <c r="L7" i="53"/>
  <c r="K20" i="7"/>
  <c r="K9" i="7"/>
  <c r="N20" i="131"/>
  <c r="J38" i="173" s="1"/>
  <c r="F6" i="131"/>
  <c r="K4" i="130"/>
  <c r="K5" i="147"/>
  <c r="F5" i="147"/>
  <c r="L22" i="147"/>
  <c r="G22" i="147"/>
  <c r="K8" i="163"/>
  <c r="L8" i="163"/>
  <c r="N20" i="53"/>
  <c r="J17" i="173" s="1"/>
  <c r="M6" i="131"/>
  <c r="M4" i="130"/>
  <c r="J6" i="131"/>
  <c r="N4" i="130"/>
  <c r="G5" i="147"/>
  <c r="H22" i="147"/>
  <c r="N13" i="147"/>
  <c r="C22" i="147"/>
  <c r="H6" i="128"/>
  <c r="K7" i="163"/>
  <c r="L7" i="163"/>
  <c r="N18" i="53"/>
  <c r="J15" i="173" s="1"/>
  <c r="P20" i="130"/>
  <c r="N13" i="53"/>
  <c r="J10" i="173" s="1"/>
  <c r="K10" i="173" s="1"/>
  <c r="F6" i="127"/>
  <c r="H9" i="7"/>
  <c r="H20" i="7"/>
  <c r="I7" i="53"/>
  <c r="N16" i="131"/>
  <c r="J34" i="173" s="1"/>
  <c r="P15" i="130"/>
  <c r="P19" i="130"/>
  <c r="C5" i="147"/>
  <c r="N8" i="147"/>
  <c r="N19" i="147"/>
  <c r="K19" i="163"/>
  <c r="L19" i="163"/>
  <c r="N9" i="127"/>
  <c r="J27" i="163" s="1"/>
  <c r="B20" i="7"/>
  <c r="N9" i="7"/>
  <c r="B9" i="7"/>
  <c r="P18" i="132"/>
  <c r="N14" i="53"/>
  <c r="J11" i="173" s="1"/>
  <c r="C12" i="166"/>
  <c r="C18" i="7"/>
  <c r="N18" i="127"/>
  <c r="J36" i="163" s="1"/>
  <c r="N15" i="53"/>
  <c r="J12" i="173" s="1"/>
  <c r="J6" i="127"/>
  <c r="L4" i="132"/>
  <c r="N10" i="53"/>
  <c r="J7" i="173" s="1"/>
  <c r="C6" i="131"/>
  <c r="C4" i="130"/>
  <c r="N16" i="53"/>
  <c r="J13" i="173" s="1"/>
  <c r="K12" i="163"/>
  <c r="L12" i="163"/>
  <c r="J4" i="130"/>
  <c r="B21" i="7"/>
  <c r="N11" i="7"/>
  <c r="B11" i="7"/>
  <c r="P10" i="132"/>
  <c r="N19" i="53"/>
  <c r="J16" i="173" s="1"/>
  <c r="H6" i="131"/>
  <c r="G6" i="131"/>
  <c r="N12" i="131"/>
  <c r="J30" i="173" s="1"/>
  <c r="H4" i="130"/>
  <c r="N18" i="131"/>
  <c r="J36" i="173" s="1"/>
  <c r="N21" i="53"/>
  <c r="J18" i="173" s="1"/>
  <c r="M22" i="147"/>
  <c r="N12" i="147"/>
  <c r="B14" i="147"/>
  <c r="N15" i="147"/>
  <c r="K13" i="163"/>
  <c r="L13" i="163"/>
  <c r="B7" i="7"/>
  <c r="B19" i="7"/>
  <c r="N7" i="7"/>
  <c r="K19" i="7"/>
  <c r="K7" i="7"/>
  <c r="I6" i="131"/>
  <c r="J12" i="166"/>
  <c r="J18" i="7"/>
  <c r="E21" i="7"/>
  <c r="E11" i="7"/>
  <c r="N7" i="127"/>
  <c r="B6" i="127"/>
  <c r="N20" i="127"/>
  <c r="J38" i="163" s="1"/>
  <c r="N10" i="127"/>
  <c r="J28" i="163" s="1"/>
  <c r="P6" i="132"/>
  <c r="P14" i="132"/>
  <c r="N19" i="127"/>
  <c r="J37" i="163" s="1"/>
  <c r="K6" i="131"/>
  <c r="L4" i="130"/>
  <c r="N12" i="53"/>
  <c r="J9" i="173" s="1"/>
  <c r="P17" i="130"/>
  <c r="G12" i="166"/>
  <c r="G18" i="7"/>
  <c r="I22" i="147"/>
  <c r="N25" i="147"/>
  <c r="N7" i="147"/>
  <c r="L14" i="147"/>
  <c r="N18" i="147"/>
  <c r="K15" i="163"/>
  <c r="L15" i="163"/>
  <c r="H4" i="132"/>
  <c r="N8" i="131"/>
  <c r="J26" i="173" s="1"/>
  <c r="N14" i="131"/>
  <c r="J32" i="173" s="1"/>
  <c r="N17" i="53"/>
  <c r="J14" i="173" s="1"/>
  <c r="M14" i="147"/>
  <c r="H14" i="147"/>
  <c r="J5" i="163"/>
  <c r="N6" i="128"/>
  <c r="P12" i="132"/>
  <c r="N15" i="127"/>
  <c r="J33" i="163" s="1"/>
  <c r="I4" i="130"/>
  <c r="D4" i="132"/>
  <c r="B7" i="53"/>
  <c r="N8" i="53"/>
  <c r="J5" i="173" s="1"/>
  <c r="N19" i="131"/>
  <c r="J37" i="173" s="1"/>
  <c r="L18" i="7"/>
  <c r="L12" i="166"/>
  <c r="N11" i="147"/>
  <c r="I14" i="147"/>
  <c r="D14" i="147"/>
  <c r="K18" i="163"/>
  <c r="K6" i="128"/>
  <c r="K6" i="163"/>
  <c r="L6" i="163"/>
  <c r="H6" i="53" l="1"/>
  <c r="K5" i="127"/>
  <c r="B5" i="127"/>
  <c r="E6" i="53"/>
  <c r="H6" i="129"/>
  <c r="E6" i="129"/>
  <c r="J11" i="171"/>
  <c r="I11" i="171"/>
  <c r="K6" i="129"/>
  <c r="J10" i="171"/>
  <c r="I10" i="171"/>
  <c r="J4" i="57"/>
  <c r="J9" i="171"/>
  <c r="I9" i="171"/>
  <c r="I5" i="171"/>
  <c r="H4" i="171"/>
  <c r="N6" i="129"/>
  <c r="B6" i="129"/>
  <c r="I6" i="171"/>
  <c r="J6" i="171"/>
  <c r="J12" i="171"/>
  <c r="I12" i="171"/>
  <c r="J7" i="171"/>
  <c r="I7" i="171"/>
  <c r="I8" i="171"/>
  <c r="J8" i="171"/>
  <c r="I22" i="7"/>
  <c r="I23" i="166"/>
  <c r="L30" i="173"/>
  <c r="K30" i="173"/>
  <c r="F14" i="166"/>
  <c r="F13" i="166"/>
  <c r="F35" i="166"/>
  <c r="K29" i="163"/>
  <c r="L29" i="163"/>
  <c r="K26" i="163"/>
  <c r="L26" i="163"/>
  <c r="K38" i="163"/>
  <c r="L38" i="163"/>
  <c r="L34" i="173"/>
  <c r="K34" i="173"/>
  <c r="M14" i="166"/>
  <c r="M13" i="166"/>
  <c r="M35" i="166"/>
  <c r="L33" i="173"/>
  <c r="K33" i="173"/>
  <c r="L14" i="173"/>
  <c r="K14" i="173"/>
  <c r="L31" i="163"/>
  <c r="K31" i="163"/>
  <c r="E5" i="127"/>
  <c r="K31" i="173"/>
  <c r="L31" i="173"/>
  <c r="L34" i="163"/>
  <c r="K34" i="163"/>
  <c r="D22" i="7"/>
  <c r="D23" i="166"/>
  <c r="C22" i="7"/>
  <c r="C23" i="166"/>
  <c r="L5" i="173"/>
  <c r="K5" i="173"/>
  <c r="J4" i="173"/>
  <c r="G14" i="166"/>
  <c r="G13" i="166"/>
  <c r="G35" i="166"/>
  <c r="H5" i="131"/>
  <c r="K20" i="173"/>
  <c r="L20" i="173"/>
  <c r="J25" i="163"/>
  <c r="N5" i="127"/>
  <c r="L7" i="173"/>
  <c r="K7" i="173"/>
  <c r="K6" i="53"/>
  <c r="P4" i="130"/>
  <c r="K37" i="173"/>
  <c r="L37" i="173"/>
  <c r="B6" i="53"/>
  <c r="N6" i="53"/>
  <c r="K32" i="173"/>
  <c r="L32" i="173"/>
  <c r="L9" i="173"/>
  <c r="K9" i="173"/>
  <c r="N14" i="147"/>
  <c r="L16" i="173"/>
  <c r="K16" i="173"/>
  <c r="L27" i="163"/>
  <c r="K27" i="163"/>
  <c r="L38" i="173"/>
  <c r="K38" i="173"/>
  <c r="L19" i="173"/>
  <c r="K19" i="173"/>
  <c r="K32" i="163"/>
  <c r="L32" i="163"/>
  <c r="L35" i="173"/>
  <c r="K35" i="173"/>
  <c r="L22" i="7"/>
  <c r="L23" i="166"/>
  <c r="L26" i="173"/>
  <c r="K26" i="173"/>
  <c r="H5" i="127"/>
  <c r="B12" i="166"/>
  <c r="B18" i="7"/>
  <c r="B5" i="7"/>
  <c r="B13" i="162" s="1"/>
  <c r="B14" i="162" s="1"/>
  <c r="N5" i="7"/>
  <c r="G23" i="166"/>
  <c r="G22" i="7"/>
  <c r="M22" i="7"/>
  <c r="M23" i="166"/>
  <c r="L12" i="173"/>
  <c r="K12" i="173"/>
  <c r="L10" i="173"/>
  <c r="N5" i="131"/>
  <c r="J25" i="173"/>
  <c r="P4" i="132"/>
  <c r="J22" i="7"/>
  <c r="J23" i="166"/>
  <c r="L33" i="163"/>
  <c r="K33" i="163"/>
  <c r="K5" i="131"/>
  <c r="B5" i="131"/>
  <c r="L30" i="163"/>
  <c r="K30" i="163"/>
  <c r="F23" i="166"/>
  <c r="F22" i="7"/>
  <c r="L37" i="163"/>
  <c r="K37" i="163"/>
  <c r="J14" i="166"/>
  <c r="J13" i="166"/>
  <c r="J35" i="166"/>
  <c r="K18" i="173"/>
  <c r="K17" i="173"/>
  <c r="L17" i="173"/>
  <c r="N5" i="147"/>
  <c r="K6" i="173"/>
  <c r="L6" i="173"/>
  <c r="K12" i="166"/>
  <c r="K5" i="7"/>
  <c r="E13" i="162" s="1"/>
  <c r="K18" i="7"/>
  <c r="K13" i="7"/>
  <c r="E24" i="162" s="1"/>
  <c r="K22" i="7"/>
  <c r="K23" i="166"/>
  <c r="K36" i="163"/>
  <c r="L36" i="163"/>
  <c r="K15" i="173"/>
  <c r="L15" i="173"/>
  <c r="E5" i="131"/>
  <c r="K35" i="163"/>
  <c r="L35" i="163"/>
  <c r="L8" i="173"/>
  <c r="K8" i="173"/>
  <c r="H12" i="166"/>
  <c r="H5" i="7"/>
  <c r="D13" i="162" s="1"/>
  <c r="H18" i="7"/>
  <c r="E12" i="166"/>
  <c r="E5" i="7"/>
  <c r="C13" i="162" s="1"/>
  <c r="C14" i="162" s="1"/>
  <c r="E18" i="7"/>
  <c r="L36" i="173"/>
  <c r="K36" i="173"/>
  <c r="D14" i="166"/>
  <c r="D13" i="166"/>
  <c r="D35" i="166"/>
  <c r="K27" i="173"/>
  <c r="L27" i="173"/>
  <c r="C14" i="166"/>
  <c r="C35" i="166"/>
  <c r="C13" i="166"/>
  <c r="L29" i="173"/>
  <c r="K29" i="173"/>
  <c r="N22" i="147"/>
  <c r="L28" i="173"/>
  <c r="K28" i="173"/>
  <c r="L13" i="166"/>
  <c r="L14" i="166"/>
  <c r="L35" i="166"/>
  <c r="K5" i="163"/>
  <c r="L5" i="163"/>
  <c r="J4" i="163"/>
  <c r="L28" i="163"/>
  <c r="K28" i="163"/>
  <c r="K13" i="173"/>
  <c r="L13" i="173"/>
  <c r="L11" i="173"/>
  <c r="K11" i="173"/>
  <c r="I13" i="166"/>
  <c r="I14" i="166"/>
  <c r="I35" i="166"/>
  <c r="F23" i="7"/>
  <c r="M23" i="7"/>
  <c r="D23" i="7"/>
  <c r="J23" i="7"/>
  <c r="L23" i="7"/>
  <c r="I23" i="7"/>
  <c r="C23" i="7"/>
  <c r="G23" i="7"/>
  <c r="I4" i="171" l="1"/>
  <c r="J4" i="171"/>
  <c r="K35" i="166"/>
  <c r="K14" i="166"/>
  <c r="K13" i="166"/>
  <c r="F24" i="166"/>
  <c r="F42" i="166"/>
  <c r="F25" i="166"/>
  <c r="L4" i="163"/>
  <c r="K4" i="163"/>
  <c r="M42" i="166"/>
  <c r="M25" i="166"/>
  <c r="M24" i="166"/>
  <c r="G42" i="166"/>
  <c r="G24" i="166"/>
  <c r="G25" i="166"/>
  <c r="H23" i="166"/>
  <c r="H13" i="7"/>
  <c r="D24" i="162" s="1"/>
  <c r="H22" i="7"/>
  <c r="K4" i="173"/>
  <c r="L4" i="173"/>
  <c r="J25" i="166"/>
  <c r="J42" i="166"/>
  <c r="J24" i="166"/>
  <c r="F13" i="162"/>
  <c r="B15" i="162"/>
  <c r="C15" i="162"/>
  <c r="K24" i="166"/>
  <c r="K42" i="166"/>
  <c r="K25" i="166"/>
  <c r="N12" i="166"/>
  <c r="B35" i="166"/>
  <c r="B13" i="166"/>
  <c r="B14" i="166"/>
  <c r="C25" i="166"/>
  <c r="C42" i="166"/>
  <c r="C24" i="166"/>
  <c r="E14" i="166"/>
  <c r="E35" i="166"/>
  <c r="E13" i="166"/>
  <c r="J24" i="173"/>
  <c r="L25" i="173"/>
  <c r="K25" i="173"/>
  <c r="E25" i="162"/>
  <c r="E26" i="162"/>
  <c r="D25" i="166"/>
  <c r="D42" i="166"/>
  <c r="D24" i="166"/>
  <c r="K23" i="7"/>
  <c r="K15" i="7"/>
  <c r="D15" i="162"/>
  <c r="D14" i="162"/>
  <c r="I25" i="166"/>
  <c r="I24" i="166"/>
  <c r="I42" i="166"/>
  <c r="N13" i="7"/>
  <c r="B22" i="7"/>
  <c r="B13" i="7"/>
  <c r="B24" i="162" s="1"/>
  <c r="B23" i="166"/>
  <c r="E23" i="166"/>
  <c r="E13" i="7"/>
  <c r="C24" i="162" s="1"/>
  <c r="E22" i="7"/>
  <c r="H14" i="166"/>
  <c r="H35" i="166"/>
  <c r="H13" i="166"/>
  <c r="E15" i="162"/>
  <c r="E14" i="162"/>
  <c r="L42" i="166"/>
  <c r="L24" i="166"/>
  <c r="L25" i="166"/>
  <c r="J24" i="163"/>
  <c r="K25" i="163"/>
  <c r="L25" i="163"/>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L24" i="173" l="1"/>
  <c r="K24" i="173"/>
  <c r="F14" i="162"/>
  <c r="F15" i="162"/>
  <c r="B23" i="7"/>
  <c r="N15" i="7"/>
  <c r="B15" i="7"/>
  <c r="C25" i="162"/>
  <c r="C26" i="162"/>
  <c r="H23" i="7"/>
  <c r="H15" i="7"/>
  <c r="E42" i="166"/>
  <c r="E25" i="166"/>
  <c r="E24" i="166"/>
  <c r="B25" i="166"/>
  <c r="N23" i="166"/>
  <c r="B24" i="166"/>
  <c r="B42" i="166"/>
  <c r="N13" i="166"/>
  <c r="N14" i="166"/>
  <c r="E15" i="7"/>
  <c r="E23" i="7"/>
  <c r="D25" i="162"/>
  <c r="D26" i="162"/>
  <c r="B26" i="162"/>
  <c r="B25" i="162"/>
  <c r="F24" i="162"/>
  <c r="K24" i="163"/>
  <c r="L24" i="163"/>
  <c r="H25" i="166"/>
  <c r="H24" i="166"/>
  <c r="H42" i="166"/>
  <c r="F26" i="162" l="1"/>
  <c r="F25" i="162"/>
  <c r="N24" i="166"/>
  <c r="N25" i="166"/>
  <c r="N42" i="146" l="1"/>
</calcChain>
</file>

<file path=xl/sharedStrings.xml><?xml version="1.0" encoding="utf-8"?>
<sst xmlns="http://schemas.openxmlformats.org/spreadsheetml/2006/main" count="1538" uniqueCount="329">
  <si>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</si>
  <si>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</si>
  <si>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</si>
  <si>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</si>
  <si>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</si>
  <si>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</si>
  <si>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</si>
  <si>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</si>
  <si>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</si>
  <si>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</si>
  <si>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</si>
  <si>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</si>
  <si>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</si>
  <si>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</si>
  <si>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</si>
  <si>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</si>
  <si>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</si>
  <si>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</si>
  <si>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</si>
  <si>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</si>
  <si>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</si>
  <si>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</si>
  <si>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</si>
  <si>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</si>
  <si>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</si>
  <si>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</si>
  <si>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</si>
  <si>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</si>
  <si>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</si>
  <si>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</si>
  <si>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</si>
  <si>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</si>
  <si>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</si>
  <si>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</si>
  <si>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</si>
  <si>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</si>
  <si>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</si>
  <si>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</si>
  <si>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</si>
  <si>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</si>
  <si>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</si>
  <si>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</si>
  <si>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</si>
  <si>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</si>
  <si>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</si>
  <si>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</si>
  <si>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</si>
  <si>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</si>
  <si>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</si>
  <si>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</si>
  <si>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</si>
  <si>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</si>
  <si>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</si>
  <si>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</si>
  <si>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</si>
  <si>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</si>
  <si>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</si>
  <si>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</si>
  <si>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</si>
  <si>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</si>
  <si>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</si>
  <si>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</si>
  <si>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</si>
  <si>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</si>
  <si>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</si>
  <si>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</si>
  <si>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</si>
  <si>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</si>
  <si>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</si>
  <si>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</si>
  <si>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</si>
  <si>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</si>
  <si>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</si>
  <si>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</si>
  <si>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</si>
  <si>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</si>
  <si>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</si>
  <si>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</si>
  <si>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</si>
  <si>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</si>
  <si>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</si>
  <si>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</si>
  <si>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</si>
  <si>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</si>
  <si>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</si>
  <si>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</si>
  <si>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</si>
  <si>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</si>
  <si>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</si>
  <si>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</si>
  <si>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</si>
  <si>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</si>
  <si>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</si>
  <si>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</si>
  <si>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</si>
  <si>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</si>
  <si>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</si>
  <si>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</si>
  <si>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</si>
  <si>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</si>
  <si>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</si>
  <si>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</si>
  <si>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</si>
  <si>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</si>
  <si>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</si>
  <si>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</si>
  <si>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</si>
  <si>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</si>
  <si>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</si>
  <si>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</si>
  <si>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</si>
  <si>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</si>
  <si>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</si>
  <si>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Výroba tepla brutto podle paliv v krajích ČR</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</si>
  <si>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</si>
  <si>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</si>
  <si>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</si>
  <si>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</si>
  <si>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</si>
  <si>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</si>
  <si>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</si>
  <si>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</si>
  <si>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</si>
  <si>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</si>
  <si>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</si>
  <si>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</si>
  <si>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</si>
  <si>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</si>
  <si>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</si>
  <si>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</si>
  <si>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</si>
  <si>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</si>
  <si>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</si>
  <si>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</si>
  <si>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</si>
  <si>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</si>
  <si>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</si>
  <si>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</si>
  <si>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</si>
  <si>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</si>
  <si>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</si>
  <si>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</si>
  <si>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</si>
  <si>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</si>
  <si>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</si>
  <si>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</si>
  <si>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</si>
  <si>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</si>
  <si>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</si>
  <si>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</si>
  <si>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</si>
  <si>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</si>
  <si>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</si>
  <si>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</si>
  <si>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</si>
  <si>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</si>
  <si>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</si>
  <si>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</si>
  <si>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</si>
  <si>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</si>
  <si>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</si>
  <si>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</si>
  <si>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</si>
  <si>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brutto [TJ]</t>
  </si>
  <si>
    <t>Dodávky tepla podle paliv [TJ]</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</si>
  <si>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</si>
  <si>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</si>
  <si>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</si>
  <si>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</si>
  <si>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</si>
  <si>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</si>
  <si>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</si>
  <si>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</si>
  <si>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</si>
  <si>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</si>
  <si>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</si>
  <si>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</si>
  <si>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</si>
  <si>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</si>
  <si>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</si>
  <si>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</si>
  <si>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</si>
  <si>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</si>
  <si>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</si>
  <si>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</si>
  <si>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</si>
  <si>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</si>
  <si>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</si>
  <si>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Dodávka tepla ze Středočeského kraje [TJ]</t>
  </si>
  <si>
    <t>Dodávka tepla z Pardubického kraje [TJ]</t>
  </si>
  <si>
    <t>* Rozdíl mezi dodávkou a spotřebou jsou ztráty z nakoupeného tepla, část nezjištěného rozvodu tepla.</t>
  </si>
  <si>
    <t>Výroba tepla brutto 2019</t>
  </si>
  <si>
    <t>Dodávky tepla 2019</t>
  </si>
  <si>
    <t>Výroba tepla</t>
  </si>
  <si>
    <t>4.3. Výroba tepla brutto podle paliv v krajích ČR [TJ]</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</si>
  <si>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</si>
  <si>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</si>
  <si>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</si>
  <si>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</si>
  <si>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</si>
  <si>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</si>
  <si>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</si>
  <si>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</si>
  <si>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</si>
  <si>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</si>
  <si>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</si>
  <si>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</si>
  <si>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</si>
  <si>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Vývoj výroby tepla brutto podle paliv a krajů ČR</t>
  </si>
  <si>
    <t>Vývoj dodávek tepla podle paliv a krajů ČR</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</si>
  <si>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</si>
  <si>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</si>
  <si>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</si>
  <si>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</si>
  <si>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</si>
  <si>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Podíl v ČR</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</si>
  <si>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</si>
  <si>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</si>
  <si>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</si>
  <si>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</si>
  <si>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</si>
  <si>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</si>
  <si>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</si>
  <si>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</si>
  <si>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</si>
  <si>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</si>
  <si>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</si>
  <si>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</si>
  <si>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</si>
  <si>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</si>
  <si>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</si>
  <si>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</si>
  <si>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</si>
  <si>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</si>
  <si>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</si>
  <si>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</si>
  <si>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</si>
  <si>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</si>
  <si>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</si>
  <si>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</si>
  <si>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</si>
  <si>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</si>
  <si>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</si>
  <si>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</si>
  <si>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</si>
  <si>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</si>
  <si>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</si>
  <si>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</si>
  <si>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</si>
  <si>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</si>
  <si>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</si>
  <si>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</si>
  <si>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</si>
  <si>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10.6</t>
  </si>
  <si>
    <t>11</t>
  </si>
  <si>
    <t>2 KOMENTÁŘ</t>
  </si>
  <si>
    <t>3 BILANCE TEPLA [TJ]</t>
  </si>
  <si>
    <t>4 VÝROBA TEPLA</t>
  </si>
  <si>
    <t>4.1 Výroba tepla brutto podle paliv [TJ]</t>
  </si>
  <si>
    <t>4.2 Výroba tepla brutto v krajích ČR [TJ]</t>
  </si>
  <si>
    <t>5 DODÁVKY TEPLA</t>
  </si>
  <si>
    <t>5.1 Dodávky tepla podle paliv [TJ]</t>
  </si>
  <si>
    <t>5.2 Dodávky tepla v krajích ČR [TJ]</t>
  </si>
  <si>
    <t>ZKRATKY, POJMY A ZÁKLADNÍ VZTAHY</t>
  </si>
  <si>
    <t>KOMENTÁŘ</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</si>
  <si>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</si>
  <si>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</si>
  <si>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</si>
  <si>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</si>
  <si>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</si>
  <si>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</si>
  <si>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</si>
  <si>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5.3 Dodávky tepla podle paliv v krajích ČR [TJ]</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</si>
  <si>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</si>
  <si>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</si>
  <si>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</si>
  <si>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</si>
  <si>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</si>
  <si>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</si>
  <si>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</si>
  <si>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</si>
  <si>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</si>
  <si>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</si>
  <si>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</si>
  <si>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</si>
  <si>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</si>
  <si>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</si>
  <si>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</si>
  <si>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</si>
  <si>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</si>
  <si>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</si>
  <si>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</si>
  <si>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</si>
  <si>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</si>
  <si>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</si>
  <si>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</si>
  <si>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</si>
  <si>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10.3 Vývoj výroby tepla brutto podle paliv a krajů ČR [TJ]</t>
  </si>
  <si>
    <t>10.4 Vývoj dodávek tepla podle paliv a krajů ČR [TJ]</t>
  </si>
  <si>
    <t>10.5 Vývoj spotřeby tepla [TJ]</t>
  </si>
  <si>
    <t>10.6 Vývoj výroby tepla z KVET [TJ]</t>
  </si>
  <si>
    <t>5.3</t>
  </si>
  <si>
    <t>5.4</t>
  </si>
  <si>
    <t>Spotřeba tepla podle sektorů [TJ]*</t>
  </si>
  <si>
    <t>Dodávka tepla do Královehrad. kr. [TJ]</t>
  </si>
  <si>
    <t>Dodávka tepla do Prahy [TJ]</t>
  </si>
  <si>
    <t>VÝROBA TEPLA NETTO A VÝROBA TEPLA Z KVET</t>
  </si>
  <si>
    <t>1 ZKRATKY, POJMY A ZÁKLADNÍ VZTAHY</t>
  </si>
  <si>
    <t>Výroba tepla brutto 2022</t>
  </si>
  <si>
    <t>Dodávky tepla 2022</t>
  </si>
  <si>
    <t>max</t>
  </si>
  <si>
    <t>min</t>
  </si>
  <si>
    <t>Výroba tepla brutto 2023</t>
  </si>
  <si>
    <t>Dodávky tepla 2023</t>
  </si>
  <si>
    <t>Výroba tepla brutto 2024</t>
  </si>
  <si>
    <t>Dodávky tepla 2024</t>
  </si>
  <si>
    <t>DOPLŇUJÍCÍ GRAFY A DIAGRAM BILANCE TEPLA ZA ROK 2025</t>
  </si>
  <si>
    <t>Rozdíl
(2025-2024)</t>
  </si>
  <si>
    <t>Výroba tepla brutto 2025</t>
  </si>
  <si>
    <t>Dodávky tepla 2025</t>
  </si>
  <si>
    <t>Rozsah 2017-2024</t>
  </si>
  <si>
    <t>2025</t>
  </si>
  <si>
    <t>Energetický regulační úřad
Masarykovo náměstí 91/5, 586 01 Jihlava
IČO: 70894451, T: +420 564 578 666, ID DS: eeuaau7                                                                                                  eru.gov.cz</t>
  </si>
  <si>
    <t>Bilance tepla za rok 2025 (PJ)</t>
  </si>
  <si>
    <t>11 DOPLŇUJÍCÍ GRAFY A DIAGRAM BILANCE TEPLA ZA ROK 2025</t>
  </si>
  <si>
    <t>Roční zpráva o provozu
teplárenských soustav České republiky</t>
  </si>
  <si>
    <t>* Nezahrnuje část nezjištěného rozvodu tepla.</t>
  </si>
  <si>
    <t>Energetický regulační úřad (ERÚ) zveřejňuje Roční zprávu o provozu teplárenských soustav ČR za rok 2025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roční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Veškeré detaily týkající se metodiky vykazování údajů pro statistiku ERÚ jsou uvedeny ve výkladovém stanovisku ERÚ k metodice vyplňování výkazů podle statistické vyhlášky pro oblast elektroenergetiky a teplárenství číslo 8/2018 ze dne 14. září 2018. Výkladové stanovisko a aktuální výkazy jsou zveřejněny na internetových stránkách ERÚ.
Veškerá data vycházejí z podkladů od licencovaných subjektů: výrobců elektřiny a tepla a provozovatelů rozvodných tepelných zařízení. 
Roční zpráva o provozu teplárenských soustav ČR za rok 2025 navazuje na zprávy vydané v předchozích letech a přináší informace o základních ukazatelích v teplárenství za rok 2025 a doplňuje tak Roční zprávu o provozu elektrizační soustavy ČR za rok 2025, která obsahuje mimo jiné údaje o kombinované výrobě elektřiny a tepla (KVET). Tato zpráva obsahuje údaje o veškerém vyrobeném teple z licencované činnosti včetně KVET, a také statistická data o bilanci, dodávce a spotřebě tepla podle příslušných kategorií. Zpráva dále obsahuje vyhodnocení instalovaného výkonu výroben tepla v ČR a některá krajská vyhodnocení. Roční zpráva za rok 2025 vychází z dat zprávy za IV. čtvrtletí 2025 a obsahuje některé zpřesněné údaje.
Případné dotazy či připomínky zasílejte Oddělení statistiky a sledování kvality na e-mailovou adresu teplo.statistika@eru.gov.cz.</t>
  </si>
  <si>
    <r>
      <t>Základní kapitolu tvoří bilance tepla, podle které bylo v roce 2025 vyrobeno celkem 137 334,5 TJ tepla brutto, a proti roku 2024 (132 836,9 TJ) došlo k nárůstu o 3,4 %. Zhruba 29 %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77 093,1 TJ, což je nárůst o 5,6 % proti roku 2024 (73 002,6 TJ). Dodávky tepla tvořily zhruba 56 %, technologická vlastní spotřeba 6 % a ztráty 9 % z brutto výroby tepla. Nejvíce tepla bylo vyrobeno z hnědého uhlí (34 %), následuje zemní plyn (22 %) a biomasa (21 %). Nejvyšší výroby tepla bylo dosaženo v Ústeckém kraji (23 %), následuje Středočeský kraj (17,3 %) a Moravskoslezský kraj (17,2 %). Struktura výroby tepla z jednotlivých paliv se v krajích ČR liší podle dostupnosti paliv. Nadále pokračuje pokles brutto výroby tepla z uhlí, proti roku 2017 došlo u hnědého uhlí k poklesu o 34 %, u černého uhlí dokonce 61 %; naopak došlo k nárůstu výroby tepla z biomasy o 61 %. Téměř všechno teplo z černého uhlí se vyrobilo v Moravskoslezském kraji. Nejvyšší výroba tepla byla z hnědého uhlí v Ústeckém kraji (36 %), ze zemního plynu ve Středočeském kraji (19 %), z biomasy v Ústeckém kraji (37 %) a z bioplynu v Kraji Vysočina (15 %).
Struktura dodávek tepla podle paliv se podobá struktuře výroby tepla brutto (41 % z hnědého uhlí, 27 % ze zemního plynu, 14 % z biomasy); u struktury dodávek tepla podle krajů je na prvním místě Středočeský kraj, následovaný Ústeckým a Moravskoslezským krajem. V roce 2025 nejvíce narostly dodávky tepla z biomasy, a to o 18 %. Celkový instalovaný tepelný výkon výroben tepla ke konci roku 2025 činil 38 567,7 MW</t>
    </r>
    <r>
      <rPr>
        <vertAlign val="subscript"/>
        <sz val="11"/>
        <rFont val="Arial"/>
        <family val="2"/>
        <charset val="238"/>
        <scheme val="minor"/>
      </rPr>
      <t>t</t>
    </r>
    <r>
      <rPr>
        <sz val="11"/>
        <rFont val="Arial"/>
        <family val="2"/>
        <charset val="238"/>
        <scheme val="minor"/>
      </rPr>
      <t xml:space="preserve">.
Sedmá kapitola uvádí rozdělení spotřeby tepla v sektorech národního hospodářství. V domácnostech bylo v roce 2025 spotřebováno 32 885,4 TJ, což je 48 % z celkové spotřeby, v průmyslu bylo spotřebováno 14 734,8 TJ (22 % ze spotřeby) a v sektoru obchodu a služeb 16 571,8 TJ (24 % ze spotřeby). Osmá kapitola obsahuje shrnutí výroby tepla brutto, dodávek a spotřeb tepla v jednotlivých krajích ČR.
Celkově bylo vyrobeno z kombinované výroby elektřiny a tepla (KVET) 85 172,7 TJ užitečného tepla, což činí 66 % výroby tepla netto. Nejvíce se užitečného tepla z KVET vyrobilo z hnědého uhlí (45 %), následuje biomasa (24 %) a zemní plyn (13 %). Nízký podíl užitečného tepla ze zemního plynu na teplu netto (38 %) je způsoben vyšším počtem výtopen na zemní plyn než kogeneračních jednotek. V roce 2025 bylo vyrobeno o 5,7 % více tepla z kombinované výroby elektřiny a tepla než v roce 2024. 
Ve všech sledovaných čtvrtletích roku 2025 byl dosaženo nárůstu brutto výroby proti roku 2024 (nejvíce v prvním čtvrtletí o 6,2 %), což bylo způsobeno chladnější teplotou v roce. Nejvíce poklesla meziročně výroba tepla v Karlovarském kraji díky snížené vlastní spotřebě tepla Sokolovské uhelné.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</si>
</sst>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97">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vertAlign val="subscript"/>
      <sz val="11"/>
      <name val="Arial"/>
      <family val="2"/>
      <charset val="238"/>
      <scheme val="minor"/>
    </font>
    <font>
      <i/>
      <sz val="9"/>
      <name val="Arial"/>
      <family val="2"/>
      <charset val="238"/>
      <scheme val="minor"/>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sz val="16"/>
      <name val="Arial"/>
      <family val="2"/>
      <charset val="238"/>
    </font>
    <font>
      <b/>
      <sz val="24"/>
      <color rgb="FF1A3366"/>
      <name val="Arial"/>
      <family val="2"/>
      <charset val="238"/>
    </font>
    <font>
      <b/>
      <sz val="10"/>
      <color rgb="FF233060"/>
      <name val="Arial"/>
      <family val="2"/>
      <charset val="238"/>
      <scheme val="minor"/>
    </font>
    <font>
      <sz val="8"/>
      <color rgb="FFFF0000"/>
      <name val="Arial"/>
      <family val="2"/>
      <charset val="238"/>
    </font>
    <font>
      <sz val="14"/>
      <color theme="0"/>
      <name val="Arial"/>
      <family val="2"/>
      <charset val="238"/>
    </font>
    <font>
      <b/>
      <sz val="20"/>
      <color rgb="FF545860"/>
      <name val="Arial"/>
      <family val="2"/>
      <charset val="238"/>
      <scheme val="minor"/>
    </font>
    <font>
      <b/>
      <sz val="14"/>
      <color rgb="FF545860"/>
      <name val="Arial"/>
      <family val="2"/>
      <charset val="238"/>
      <scheme val="minor"/>
    </font>
    <font>
      <sz val="8"/>
      <color rgb="FF888B95"/>
      <name val="Arial"/>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11" borderId="0" applyNumberFormat="0" applyBorder="0" applyAlignment="0" applyProtection="0"/>
    <xf numFmtId="0" fontId="12" fillId="12" borderId="1" applyNumberFormat="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8" fillId="4" borderId="5" applyNumberFormat="0" applyFont="0" applyAlignment="0" applyProtection="0"/>
    <xf numFmtId="0" fontId="18" fillId="0" borderId="6" applyNumberFormat="0" applyFill="0" applyAlignment="0" applyProtection="0"/>
    <xf numFmtId="0" fontId="19" fillId="6" borderId="0" applyNumberFormat="0" applyBorder="0" applyAlignment="0" applyProtection="0"/>
    <xf numFmtId="0" fontId="18" fillId="0" borderId="0" applyNumberFormat="0" applyFill="0" applyBorder="0" applyAlignment="0" applyProtection="0"/>
    <xf numFmtId="0" fontId="20" fillId="7" borderId="7" applyNumberFormat="0" applyAlignment="0" applyProtection="0"/>
    <xf numFmtId="0" fontId="21" fillId="13" borderId="7" applyNumberFormat="0" applyAlignment="0" applyProtection="0"/>
    <xf numFmtId="0" fontId="22" fillId="13" borderId="8" applyNumberFormat="0" applyAlignment="0" applyProtection="0"/>
    <xf numFmtId="0" fontId="23" fillId="0" borderId="0" applyNumberForma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9" fontId="27" fillId="0" borderId="0" applyFont="0" applyFill="0" applyBorder="0" applyAlignment="0" applyProtection="0"/>
    <xf numFmtId="0" fontId="51" fillId="0" borderId="0"/>
    <xf numFmtId="0" fontId="7" fillId="0" borderId="0"/>
    <xf numFmtId="9" fontId="7" fillId="0" borderId="0" applyFont="0" applyFill="0" applyBorder="0" applyAlignment="0" applyProtection="0"/>
    <xf numFmtId="0" fontId="54" fillId="0" borderId="0"/>
    <xf numFmtId="4" fontId="56" fillId="20" borderId="29" applyNumberFormat="0" applyProtection="0">
      <alignment horizontal="left" vertical="center" indent="1"/>
    </xf>
    <xf numFmtId="0" fontId="55" fillId="0" borderId="0" applyNumberFormat="0" applyFill="0" applyBorder="0" applyAlignment="0" applyProtection="0">
      <alignment vertical="top"/>
      <protection locked="0"/>
    </xf>
    <xf numFmtId="0" fontId="7" fillId="0" borderId="0"/>
    <xf numFmtId="0" fontId="6" fillId="0" borderId="0"/>
    <xf numFmtId="9" fontId="7" fillId="0" borderId="0" applyFont="0" applyFill="0" applyBorder="0" applyAlignment="0" applyProtection="0"/>
    <xf numFmtId="4" fontId="57" fillId="7" borderId="29" applyNumberFormat="0" applyProtection="0">
      <alignment vertical="center"/>
    </xf>
    <xf numFmtId="4" fontId="57" fillId="21" borderId="29" applyNumberFormat="0" applyProtection="0">
      <alignment horizontal="left" vertical="center" indent="1"/>
    </xf>
    <xf numFmtId="4" fontId="57" fillId="22" borderId="0" applyNumberFormat="0" applyProtection="0">
      <alignment horizontal="left" vertical="center" indent="1"/>
    </xf>
    <xf numFmtId="4" fontId="56" fillId="23" borderId="29" applyNumberFormat="0" applyProtection="0">
      <alignment horizontal="right" vertical="center"/>
    </xf>
    <xf numFmtId="0" fontId="7" fillId="0" borderId="0"/>
    <xf numFmtId="0" fontId="6" fillId="0" borderId="0"/>
    <xf numFmtId="0" fontId="7" fillId="0" borderId="0"/>
    <xf numFmtId="2" fontId="7" fillId="0" borderId="0" applyFont="0" applyFill="0" applyBorder="0" applyAlignment="0" applyProtection="0"/>
    <xf numFmtId="0" fontId="6" fillId="0" borderId="0"/>
    <xf numFmtId="0" fontId="7" fillId="0" borderId="0"/>
    <xf numFmtId="0" fontId="7" fillId="0" borderId="0"/>
    <xf numFmtId="4" fontId="59" fillId="21" borderId="29" applyNumberFormat="0" applyProtection="0">
      <alignment vertical="center"/>
    </xf>
    <xf numFmtId="0" fontId="57" fillId="21" borderId="29" applyNumberFormat="0" applyProtection="0">
      <alignment horizontal="left" vertical="top" indent="1"/>
    </xf>
    <xf numFmtId="4" fontId="56" fillId="8" borderId="29" applyNumberFormat="0" applyProtection="0">
      <alignment horizontal="right" vertical="center"/>
    </xf>
    <xf numFmtId="4" fontId="56" fillId="3" borderId="29" applyNumberFormat="0" applyProtection="0">
      <alignment horizontal="right" vertical="center"/>
    </xf>
    <xf numFmtId="4" fontId="56" fillId="17" borderId="29" applyNumberFormat="0" applyProtection="0">
      <alignment horizontal="right" vertical="center"/>
    </xf>
    <xf numFmtId="4" fontId="56" fillId="10" borderId="29" applyNumberFormat="0" applyProtection="0">
      <alignment horizontal="right" vertical="center"/>
    </xf>
    <xf numFmtId="4" fontId="56" fillId="24" borderId="29" applyNumberFormat="0" applyProtection="0">
      <alignment horizontal="right" vertical="center"/>
    </xf>
    <xf numFmtId="4" fontId="56" fillId="9" borderId="29" applyNumberFormat="0" applyProtection="0">
      <alignment horizontal="right" vertical="center"/>
    </xf>
    <xf numFmtId="4" fontId="56" fillId="25" borderId="29" applyNumberFormat="0" applyProtection="0">
      <alignment horizontal="right" vertical="center"/>
    </xf>
    <xf numFmtId="4" fontId="56" fillId="26" borderId="29" applyNumberFormat="0" applyProtection="0">
      <alignment horizontal="right" vertical="center"/>
    </xf>
    <xf numFmtId="4" fontId="56" fillId="27" borderId="29" applyNumberFormat="0" applyProtection="0">
      <alignment horizontal="right" vertical="center"/>
    </xf>
    <xf numFmtId="4" fontId="57" fillId="0" borderId="0" applyNumberFormat="0" applyProtection="0">
      <alignment horizontal="left" vertical="center" indent="1"/>
    </xf>
    <xf numFmtId="4" fontId="56" fillId="23" borderId="0" applyNumberFormat="0" applyProtection="0">
      <alignment horizontal="left" vertical="center" indent="1"/>
    </xf>
    <xf numFmtId="4" fontId="60" fillId="28" borderId="0" applyNumberFormat="0" applyProtection="0">
      <alignment horizontal="left" vertical="center" indent="1"/>
    </xf>
    <xf numFmtId="4" fontId="56" fillId="20" borderId="29" applyNumberFormat="0" applyProtection="0">
      <alignment horizontal="right" vertical="center"/>
    </xf>
    <xf numFmtId="4" fontId="61" fillId="23" borderId="0" applyNumberFormat="0" applyProtection="0">
      <alignment horizontal="left" vertical="center" indent="1"/>
    </xf>
    <xf numFmtId="4" fontId="61" fillId="22" borderId="0" applyNumberFormat="0" applyProtection="0">
      <alignment horizontal="left" vertical="center" indent="1"/>
    </xf>
    <xf numFmtId="0" fontId="7" fillId="28" borderId="29" applyNumberFormat="0" applyProtection="0">
      <alignment horizontal="left" vertical="center" indent="1"/>
    </xf>
    <xf numFmtId="0" fontId="7" fillId="28" borderId="29" applyNumberFormat="0" applyProtection="0">
      <alignment horizontal="left" vertical="top" indent="1"/>
    </xf>
    <xf numFmtId="0" fontId="7" fillId="22" borderId="29" applyNumberFormat="0" applyProtection="0">
      <alignment horizontal="left" vertical="center" indent="1"/>
    </xf>
    <xf numFmtId="0" fontId="7" fillId="22" borderId="29" applyNumberFormat="0" applyProtection="0">
      <alignment horizontal="left" vertical="top" indent="1"/>
    </xf>
    <xf numFmtId="0" fontId="7" fillId="29" borderId="29" applyNumberFormat="0" applyProtection="0">
      <alignment horizontal="left" vertical="center" indent="1"/>
    </xf>
    <xf numFmtId="0" fontId="7" fillId="29" borderId="29" applyNumberFormat="0" applyProtection="0">
      <alignment horizontal="left" vertical="top" indent="1"/>
    </xf>
    <xf numFmtId="0" fontId="7" fillId="30" borderId="29" applyNumberFormat="0" applyProtection="0">
      <alignment horizontal="left" vertical="center" indent="1"/>
    </xf>
    <xf numFmtId="0" fontId="7" fillId="30" borderId="29" applyNumberFormat="0" applyProtection="0">
      <alignment horizontal="left" vertical="top" indent="1"/>
    </xf>
    <xf numFmtId="4" fontId="56" fillId="31" borderId="29" applyNumberFormat="0" applyProtection="0">
      <alignment vertical="center"/>
    </xf>
    <xf numFmtId="4" fontId="62" fillId="31" borderId="29" applyNumberFormat="0" applyProtection="0">
      <alignment vertical="center"/>
    </xf>
    <xf numFmtId="4" fontId="56" fillId="31" borderId="29" applyNumberFormat="0" applyProtection="0">
      <alignment horizontal="left" vertical="center" indent="1"/>
    </xf>
    <xf numFmtId="0" fontId="56" fillId="31" borderId="29" applyNumberFormat="0" applyProtection="0">
      <alignment horizontal="left" vertical="top" indent="1"/>
    </xf>
    <xf numFmtId="4" fontId="62" fillId="23" borderId="29" applyNumberFormat="0" applyProtection="0">
      <alignment horizontal="right" vertical="center"/>
    </xf>
    <xf numFmtId="0" fontId="56" fillId="22" borderId="29" applyNumberFormat="0" applyProtection="0">
      <alignment horizontal="left" vertical="top" indent="1"/>
    </xf>
    <xf numFmtId="4" fontId="63" fillId="0" borderId="0" applyNumberFormat="0" applyProtection="0">
      <alignment horizontal="left" vertical="center" indent="1"/>
    </xf>
    <xf numFmtId="4" fontId="64" fillId="23" borderId="29" applyNumberFormat="0" applyProtection="0">
      <alignment horizontal="right" vertical="center"/>
    </xf>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6" fillId="0" borderId="0"/>
    <xf numFmtId="0" fontId="51" fillId="0" borderId="0"/>
    <xf numFmtId="0" fontId="51" fillId="32" borderId="30" applyNumberFormat="0" applyFont="0" applyFill="0" applyAlignment="0" applyProtection="0"/>
    <xf numFmtId="0"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3" fontId="51" fillId="32" borderId="0" applyFont="0" applyFill="0" applyBorder="0" applyAlignment="0" applyProtection="0"/>
    <xf numFmtId="0" fontId="65" fillId="32" borderId="0" applyNumberFormat="0" applyFont="0" applyFill="0" applyBorder="0" applyAlignment="0" applyProtection="0"/>
    <xf numFmtId="0" fontId="65" fillId="32" borderId="0" applyNumberFormat="0" applyFont="0" applyFill="0" applyBorder="0" applyAlignment="0" applyProtection="0"/>
    <xf numFmtId="168" fontId="51" fillId="32" borderId="0" applyFont="0" applyFill="0" applyBorder="0" applyAlignment="0" applyProtection="0"/>
    <xf numFmtId="0" fontId="58" fillId="0" borderId="0" applyNumberFormat="0" applyFill="0" applyBorder="0" applyAlignment="0" applyProtection="0"/>
    <xf numFmtId="2" fontId="51" fillId="32" borderId="0" applyFont="0" applyFill="0" applyBorder="0" applyAlignment="0" applyProtection="0"/>
    <xf numFmtId="0" fontId="66" fillId="32" borderId="0" applyNumberFormat="0" applyFill="0" applyBorder="0" applyAlignment="0" applyProtection="0"/>
    <xf numFmtId="0" fontId="67" fillId="32" borderId="0" applyNumberFormat="0" applyFill="0" applyBorder="0" applyAlignment="0" applyProtection="0"/>
    <xf numFmtId="0" fontId="6" fillId="0" borderId="0"/>
    <xf numFmtId="9" fontId="6" fillId="0" borderId="0" applyFont="0" applyFill="0" applyBorder="0" applyAlignment="0" applyProtection="0"/>
    <xf numFmtId="1" fontId="68" fillId="0" borderId="0">
      <alignment horizontal="left"/>
      <protection hidden="1"/>
    </xf>
    <xf numFmtId="1" fontId="69" fillId="0" borderId="0">
      <protection hidden="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 fillId="0" borderId="0"/>
    <xf numFmtId="0" fontId="3" fillId="0" borderId="0"/>
    <xf numFmtId="0" fontId="2" fillId="0" borderId="0"/>
    <xf numFmtId="0" fontId="1" fillId="0" borderId="0"/>
  </cellStyleXfs>
  <cellXfs count="289">
    <xf numFmtId="0" fontId="0" fillId="0" borderId="0" xfId="0"/>
    <xf numFmtId="164" fontId="30" fillId="0" borderId="0" xfId="0" applyNumberFormat="1" applyFont="1"/>
    <xf numFmtId="0" fontId="26" fillId="0" borderId="0" xfId="0" applyFont="1"/>
    <xf numFmtId="0" fontId="33" fillId="0" borderId="0" xfId="0" applyFont="1" applyAlignment="1">
      <alignment horizontal="right" vertical="top"/>
    </xf>
    <xf numFmtId="0" fontId="29" fillId="0" borderId="0" xfId="0" applyFont="1"/>
    <xf numFmtId="164" fontId="28" fillId="0" borderId="12" xfId="0" applyNumberFormat="1" applyFont="1" applyBorder="1"/>
    <xf numFmtId="0" fontId="30" fillId="0" borderId="0" xfId="0" applyFont="1" applyAlignment="1">
      <alignment vertical="center"/>
    </xf>
    <xf numFmtId="0" fontId="28" fillId="0" borderId="0" xfId="0" applyFont="1"/>
    <xf numFmtId="164" fontId="28" fillId="0" borderId="0" xfId="0" applyNumberFormat="1" applyFont="1"/>
    <xf numFmtId="0" fontId="30" fillId="0" borderId="0" xfId="0" applyFont="1" applyAlignment="1">
      <alignment horizontal="right"/>
    </xf>
    <xf numFmtId="0" fontId="32" fillId="0" borderId="0" xfId="0" applyFont="1"/>
    <xf numFmtId="9" fontId="32" fillId="0" borderId="0" xfId="41" applyFont="1" applyFill="1" applyBorder="1"/>
    <xf numFmtId="164" fontId="28" fillId="0" borderId="9" xfId="0" applyNumberFormat="1" applyFont="1" applyBorder="1"/>
    <xf numFmtId="0" fontId="28" fillId="19" borderId="9" xfId="0" applyFont="1" applyFill="1" applyBorder="1"/>
    <xf numFmtId="0" fontId="28" fillId="0" borderId="12" xfId="0" applyFont="1" applyBorder="1" applyAlignment="1">
      <alignment horizontal="left" vertical="center" indent="1"/>
    </xf>
    <xf numFmtId="0" fontId="28" fillId="19" borderId="0" xfId="0" applyFont="1" applyFill="1"/>
    <xf numFmtId="0" fontId="28" fillId="0" borderId="0" xfId="0" applyFont="1" applyAlignment="1">
      <alignment horizontal="left" indent="1"/>
    </xf>
    <xf numFmtId="0" fontId="28" fillId="0" borderId="0" xfId="0" applyFont="1" applyAlignment="1">
      <alignment horizontal="left" vertical="center" indent="1"/>
    </xf>
    <xf numFmtId="164" fontId="28" fillId="0" borderId="13" xfId="0" applyNumberFormat="1" applyFont="1" applyBorder="1"/>
    <xf numFmtId="164" fontId="28" fillId="0" borderId="11" xfId="0" applyNumberFormat="1" applyFont="1" applyBorder="1"/>
    <xf numFmtId="164" fontId="28" fillId="0" borderId="22" xfId="0" applyNumberFormat="1" applyFont="1" applyBorder="1"/>
    <xf numFmtId="0" fontId="30" fillId="0" borderId="0" xfId="0" applyFont="1"/>
    <xf numFmtId="164" fontId="28" fillId="0" borderId="24" xfId="0" applyNumberFormat="1" applyFont="1" applyBorder="1"/>
    <xf numFmtId="164" fontId="32" fillId="0" borderId="0" xfId="0" applyNumberFormat="1" applyFont="1"/>
    <xf numFmtId="0" fontId="28" fillId="0" borderId="21" xfId="0" applyFont="1" applyBorder="1" applyAlignment="1">
      <alignment horizontal="left" vertical="center" indent="1"/>
    </xf>
    <xf numFmtId="0" fontId="30" fillId="19" borderId="0" xfId="0" applyFont="1" applyFill="1" applyAlignment="1">
      <alignment horizontal="right"/>
    </xf>
    <xf numFmtId="0" fontId="28" fillId="0" borderId="13" xfId="0" applyFont="1" applyBorder="1" applyAlignment="1">
      <alignment horizontal="left" vertical="center" indent="1"/>
    </xf>
    <xf numFmtId="0" fontId="28" fillId="0" borderId="11" xfId="0" applyFont="1" applyBorder="1" applyAlignment="1">
      <alignment horizontal="left" vertical="center" indent="1"/>
    </xf>
    <xf numFmtId="0" fontId="30" fillId="19" borderId="17" xfId="0" applyFont="1" applyFill="1" applyBorder="1" applyAlignment="1">
      <alignment horizontal="center"/>
    </xf>
    <xf numFmtId="0" fontId="30" fillId="19" borderId="18" xfId="0" applyFont="1" applyFill="1" applyBorder="1" applyAlignment="1">
      <alignment horizontal="center"/>
    </xf>
    <xf numFmtId="164" fontId="30" fillId="18" borderId="24" xfId="0" applyNumberFormat="1" applyFont="1" applyFill="1" applyBorder="1"/>
    <xf numFmtId="164" fontId="30" fillId="18" borderId="9" xfId="0" applyNumberFormat="1" applyFont="1" applyFill="1" applyBorder="1"/>
    <xf numFmtId="0" fontId="28" fillId="0" borderId="10" xfId="0" applyFont="1" applyBorder="1" applyAlignment="1">
      <alignment horizontal="left" vertical="center" indent="1"/>
    </xf>
    <xf numFmtId="0" fontId="28" fillId="19" borderId="0" xfId="0" applyFont="1" applyFill="1" applyAlignment="1">
      <alignment horizontal="right" vertical="center"/>
    </xf>
    <xf numFmtId="0" fontId="30" fillId="19" borderId="14" xfId="0" applyFont="1" applyFill="1" applyBorder="1" applyAlignment="1">
      <alignment horizontal="center"/>
    </xf>
    <xf numFmtId="0" fontId="28" fillId="0" borderId="0" xfId="0" applyFont="1" applyAlignment="1">
      <alignment horizontal="left" vertical="center"/>
    </xf>
    <xf numFmtId="0" fontId="28" fillId="0" borderId="0" xfId="0" applyFont="1" applyAlignment="1">
      <alignment horizontal="right"/>
    </xf>
    <xf numFmtId="164" fontId="30" fillId="0" borderId="0" xfId="0" applyNumberFormat="1" applyFont="1" applyAlignment="1">
      <alignment horizontal="center"/>
    </xf>
    <xf numFmtId="167" fontId="28" fillId="0" borderId="0" xfId="41" applyNumberFormat="1" applyFont="1" applyFill="1" applyBorder="1"/>
    <xf numFmtId="167" fontId="28" fillId="0" borderId="13" xfId="0" applyNumberFormat="1" applyFont="1" applyBorder="1" applyAlignment="1">
      <alignment vertical="center"/>
    </xf>
    <xf numFmtId="167" fontId="28" fillId="0" borderId="11" xfId="0" applyNumberFormat="1" applyFont="1" applyBorder="1" applyAlignment="1">
      <alignment vertical="center"/>
    </xf>
    <xf numFmtId="167" fontId="28" fillId="0" borderId="0" xfId="0" applyNumberFormat="1" applyFont="1"/>
    <xf numFmtId="167" fontId="28" fillId="18" borderId="13" xfId="41" applyNumberFormat="1" applyFont="1" applyFill="1" applyBorder="1" applyAlignment="1"/>
    <xf numFmtId="167" fontId="28" fillId="18" borderId="13" xfId="0" applyNumberFormat="1" applyFont="1" applyFill="1" applyBorder="1" applyAlignment="1">
      <alignment vertical="center"/>
    </xf>
    <xf numFmtId="0" fontId="28" fillId="19" borderId="15" xfId="0" applyFont="1" applyFill="1" applyBorder="1"/>
    <xf numFmtId="0" fontId="32" fillId="0" borderId="0" xfId="41" applyNumberFormat="1" applyFont="1" applyFill="1" applyBorder="1"/>
    <xf numFmtId="0" fontId="31" fillId="0" borderId="0" xfId="0" applyFont="1" applyAlignment="1">
      <alignment horizontal="right"/>
    </xf>
    <xf numFmtId="0" fontId="32" fillId="0" borderId="0" xfId="0" applyFont="1" applyAlignment="1">
      <alignment horizontal="right"/>
    </xf>
    <xf numFmtId="0" fontId="31" fillId="0" borderId="0" xfId="0" applyFont="1" applyAlignment="1">
      <alignment horizontal="center"/>
    </xf>
    <xf numFmtId="164" fontId="31" fillId="0" borderId="0" xfId="0" applyNumberFormat="1" applyFont="1" applyAlignment="1">
      <alignment horizontal="center"/>
    </xf>
    <xf numFmtId="164" fontId="31" fillId="0" borderId="0" xfId="0" applyNumberFormat="1" applyFont="1"/>
    <xf numFmtId="164" fontId="28" fillId="0" borderId="23" xfId="0" applyNumberFormat="1" applyFont="1" applyBorder="1" applyAlignment="1">
      <alignment vertical="center"/>
    </xf>
    <xf numFmtId="164" fontId="28" fillId="0" borderId="25" xfId="0" applyNumberFormat="1" applyFont="1" applyBorder="1" applyAlignment="1">
      <alignment vertical="center"/>
    </xf>
    <xf numFmtId="0" fontId="30" fillId="0" borderId="0" xfId="0" applyFont="1" applyAlignment="1">
      <alignment horizontal="center"/>
    </xf>
    <xf numFmtId="0" fontId="28" fillId="0" borderId="0" xfId="0" applyFont="1" applyAlignment="1">
      <alignment vertical="center" wrapText="1"/>
    </xf>
    <xf numFmtId="0" fontId="32" fillId="0" borderId="0" xfId="41" applyNumberFormat="1" applyFont="1" applyFill="1" applyBorder="1" applyAlignment="1"/>
    <xf numFmtId="0" fontId="28" fillId="0" borderId="0" xfId="0" applyFont="1" applyAlignment="1">
      <alignment wrapText="1"/>
    </xf>
    <xf numFmtId="0" fontId="30" fillId="19" borderId="9" xfId="0" applyFont="1" applyFill="1" applyBorder="1" applyAlignment="1">
      <alignment horizontal="center"/>
    </xf>
    <xf numFmtId="0" fontId="30" fillId="19" borderId="19" xfId="0" applyFont="1" applyFill="1" applyBorder="1" applyAlignment="1">
      <alignment horizontal="center"/>
    </xf>
    <xf numFmtId="49" fontId="43" fillId="0" borderId="0" xfId="0" applyNumberFormat="1" applyFont="1" applyAlignment="1">
      <alignment horizontal="right"/>
    </xf>
    <xf numFmtId="0" fontId="25" fillId="0" borderId="0" xfId="0" applyFont="1"/>
    <xf numFmtId="0" fontId="38" fillId="0" borderId="0" xfId="0" applyFont="1"/>
    <xf numFmtId="164" fontId="38" fillId="0" borderId="0" xfId="0" applyNumberFormat="1" applyFont="1"/>
    <xf numFmtId="165" fontId="28" fillId="0" borderId="0" xfId="0" applyNumberFormat="1" applyFont="1" applyAlignment="1">
      <alignment horizontal="right"/>
    </xf>
    <xf numFmtId="0" fontId="33" fillId="0" borderId="0" xfId="0" applyFont="1" applyAlignment="1">
      <alignment vertical="top"/>
    </xf>
    <xf numFmtId="0" fontId="46" fillId="0" borderId="0" xfId="0" applyFont="1"/>
    <xf numFmtId="0" fontId="49" fillId="0" borderId="0" xfId="0" applyFont="1"/>
    <xf numFmtId="0" fontId="48" fillId="0" borderId="0" xfId="0" applyFont="1"/>
    <xf numFmtId="0" fontId="24" fillId="0" borderId="0" xfId="0" applyFont="1"/>
    <xf numFmtId="0" fontId="47" fillId="0" borderId="0" xfId="0" applyFont="1"/>
    <xf numFmtId="0" fontId="45" fillId="0" borderId="0" xfId="0" applyFont="1"/>
    <xf numFmtId="0" fontId="44" fillId="0" borderId="0" xfId="0" applyFont="1"/>
    <xf numFmtId="0" fontId="45" fillId="0" borderId="0" xfId="0" applyFont="1" applyAlignment="1">
      <alignment vertical="top"/>
    </xf>
    <xf numFmtId="0" fontId="42" fillId="0" borderId="0" xfId="0" applyFont="1"/>
    <xf numFmtId="0" fontId="43" fillId="0" borderId="0" xfId="0" applyFont="1" applyAlignment="1">
      <alignment horizontal="right"/>
    </xf>
    <xf numFmtId="164" fontId="28" fillId="0" borderId="23" xfId="0" applyNumberFormat="1" applyFont="1" applyBorder="1"/>
    <xf numFmtId="167" fontId="28" fillId="0" borderId="13" xfId="41" applyNumberFormat="1" applyFont="1" applyFill="1" applyBorder="1" applyAlignment="1"/>
    <xf numFmtId="167" fontId="28" fillId="0" borderId="13" xfId="41" applyNumberFormat="1" applyFont="1" applyFill="1" applyBorder="1"/>
    <xf numFmtId="167" fontId="28" fillId="0" borderId="11" xfId="41" applyNumberFormat="1" applyFont="1" applyFill="1" applyBorder="1" applyAlignment="1"/>
    <xf numFmtId="167" fontId="28" fillId="0" borderId="11" xfId="41" applyNumberFormat="1" applyFont="1" applyFill="1" applyBorder="1"/>
    <xf numFmtId="167" fontId="28" fillId="0" borderId="12" xfId="41" applyNumberFormat="1" applyFont="1" applyFill="1" applyBorder="1"/>
    <xf numFmtId="166" fontId="28" fillId="0" borderId="0" xfId="0" applyNumberFormat="1" applyFont="1"/>
    <xf numFmtId="0" fontId="33" fillId="0" borderId="0" xfId="0" applyFont="1" applyAlignment="1">
      <alignment horizontal="right"/>
    </xf>
    <xf numFmtId="0" fontId="35" fillId="0" borderId="0" xfId="0" applyFont="1" applyAlignment="1">
      <alignment horizontal="right"/>
    </xf>
    <xf numFmtId="166" fontId="32" fillId="0" borderId="0" xfId="0" applyNumberFormat="1" applyFont="1"/>
    <xf numFmtId="167" fontId="32" fillId="0" borderId="0" xfId="41" applyNumberFormat="1" applyFont="1" applyFill="1" applyBorder="1"/>
    <xf numFmtId="167" fontId="32" fillId="0" borderId="0" xfId="41" applyNumberFormat="1" applyFont="1" applyFill="1"/>
    <xf numFmtId="167" fontId="32" fillId="0" borderId="0" xfId="0" applyNumberFormat="1" applyFont="1"/>
    <xf numFmtId="0" fontId="32" fillId="0" borderId="0" xfId="41" applyNumberFormat="1" applyFont="1" applyFill="1" applyAlignment="1"/>
    <xf numFmtId="0" fontId="50" fillId="0" borderId="0" xfId="0" applyFont="1"/>
    <xf numFmtId="164" fontId="50" fillId="0" borderId="0" xfId="0" applyNumberFormat="1" applyFont="1"/>
    <xf numFmtId="9" fontId="32" fillId="0" borderId="0" xfId="41" applyFont="1" applyFill="1"/>
    <xf numFmtId="0" fontId="31" fillId="0" borderId="0" xfId="42" applyFont="1" applyAlignment="1">
      <alignment horizontal="right"/>
    </xf>
    <xf numFmtId="0" fontId="52" fillId="0" borderId="0" xfId="0" applyFont="1"/>
    <xf numFmtId="9" fontId="25" fillId="0" borderId="0" xfId="41" applyFont="1" applyFill="1"/>
    <xf numFmtId="0" fontId="32" fillId="0" borderId="0" xfId="0" applyFont="1" applyAlignment="1">
      <alignment horizontal="left" indent="1"/>
    </xf>
    <xf numFmtId="167" fontId="25" fillId="0" borderId="0" xfId="41" applyNumberFormat="1" applyFont="1" applyFill="1"/>
    <xf numFmtId="9" fontId="25" fillId="0" borderId="0" xfId="41" applyFont="1" applyFill="1" applyAlignment="1"/>
    <xf numFmtId="9" fontId="28" fillId="0" borderId="0" xfId="41" applyFont="1" applyFill="1" applyBorder="1"/>
    <xf numFmtId="0" fontId="25" fillId="0" borderId="0" xfId="0" applyFont="1" applyAlignment="1">
      <alignment horizontal="center"/>
    </xf>
    <xf numFmtId="167" fontId="28" fillId="0" borderId="0" xfId="41" applyNumberFormat="1" applyFont="1" applyFill="1"/>
    <xf numFmtId="164" fontId="25" fillId="0" borderId="0" xfId="0" applyNumberFormat="1" applyFont="1"/>
    <xf numFmtId="167" fontId="28" fillId="0" borderId="0" xfId="41" applyNumberFormat="1" applyFont="1" applyFill="1" applyBorder="1" applyAlignment="1"/>
    <xf numFmtId="0" fontId="30" fillId="0" borderId="0" xfId="0" applyFont="1" applyAlignment="1">
      <alignment horizontal="center" vertical="center" wrapText="1"/>
    </xf>
    <xf numFmtId="164" fontId="52" fillId="0" borderId="0" xfId="0" applyNumberFormat="1" applyFont="1"/>
    <xf numFmtId="164" fontId="70" fillId="0" borderId="0" xfId="0" applyNumberFormat="1" applyFont="1"/>
    <xf numFmtId="164" fontId="71" fillId="0" borderId="0" xfId="0" applyNumberFormat="1" applyFont="1"/>
    <xf numFmtId="9" fontId="71" fillId="0" borderId="0" xfId="41" applyFont="1" applyFill="1" applyBorder="1"/>
    <xf numFmtId="9" fontId="70" fillId="0" borderId="0" xfId="41" applyFont="1" applyFill="1"/>
    <xf numFmtId="9" fontId="52" fillId="0" borderId="0" xfId="41" applyFont="1" applyFill="1"/>
    <xf numFmtId="10" fontId="25" fillId="0" borderId="0" xfId="41" applyNumberFormat="1" applyFont="1" applyFill="1"/>
    <xf numFmtId="9" fontId="30" fillId="0" borderId="0" xfId="41" applyFont="1" applyFill="1" applyBorder="1"/>
    <xf numFmtId="0" fontId="72" fillId="0" borderId="0" xfId="0" applyFont="1"/>
    <xf numFmtId="0" fontId="39" fillId="0" borderId="0" xfId="0" applyFont="1"/>
    <xf numFmtId="0" fontId="26" fillId="0" borderId="0" xfId="43" applyFont="1"/>
    <xf numFmtId="49" fontId="26" fillId="0" borderId="0" xfId="43" applyNumberFormat="1" applyFont="1" applyAlignment="1">
      <alignment horizontal="right" vertical="center"/>
    </xf>
    <xf numFmtId="0" fontId="73" fillId="0" borderId="0" xfId="43" applyFont="1"/>
    <xf numFmtId="0" fontId="28" fillId="0" borderId="0" xfId="43" applyFont="1"/>
    <xf numFmtId="0" fontId="45" fillId="0" borderId="0" xfId="0" applyFont="1" applyAlignment="1">
      <alignment vertical="top" wrapText="1"/>
    </xf>
    <xf numFmtId="0" fontId="44" fillId="0" borderId="0" xfId="0" applyFont="1" applyAlignment="1">
      <alignment vertical="top"/>
    </xf>
    <xf numFmtId="169" fontId="0" fillId="0" borderId="0" xfId="0" applyNumberFormat="1"/>
    <xf numFmtId="166" fontId="0" fillId="0" borderId="0" xfId="0" applyNumberFormat="1"/>
    <xf numFmtId="9" fontId="28" fillId="0" borderId="0" xfId="41" applyFont="1" applyFill="1" applyBorder="1" applyAlignment="1"/>
    <xf numFmtId="0" fontId="28" fillId="0" borderId="0" xfId="150" applyFont="1"/>
    <xf numFmtId="164" fontId="28" fillId="0" borderId="0" xfId="150" applyNumberFormat="1" applyFont="1"/>
    <xf numFmtId="1" fontId="25" fillId="0" borderId="0" xfId="41" applyNumberFormat="1" applyFont="1" applyFill="1"/>
    <xf numFmtId="0" fontId="30" fillId="33" borderId="31" xfId="0" applyFont="1" applyFill="1" applyBorder="1" applyAlignment="1">
      <alignment horizontal="center" vertical="center"/>
    </xf>
    <xf numFmtId="0" fontId="28" fillId="33" borderId="31" xfId="0" applyFont="1" applyFill="1" applyBorder="1" applyAlignment="1">
      <alignment horizontal="left" indent="1"/>
    </xf>
    <xf numFmtId="0" fontId="30" fillId="33" borderId="31" xfId="0" applyFont="1" applyFill="1" applyBorder="1" applyAlignment="1">
      <alignment vertical="center" wrapText="1"/>
    </xf>
    <xf numFmtId="0" fontId="30" fillId="33" borderId="31" xfId="0" applyFont="1" applyFill="1" applyBorder="1" applyAlignment="1">
      <alignment vertical="center"/>
    </xf>
    <xf numFmtId="0" fontId="28" fillId="33" borderId="31" xfId="0" applyFont="1" applyFill="1" applyBorder="1" applyAlignment="1">
      <alignment horizontal="left" wrapText="1" indent="1"/>
    </xf>
    <xf numFmtId="0" fontId="28" fillId="33" borderId="31" xfId="0" applyFont="1" applyFill="1" applyBorder="1" applyAlignment="1">
      <alignment horizontal="left" vertical="center" indent="1"/>
    </xf>
    <xf numFmtId="0" fontId="30" fillId="33" borderId="31" xfId="0" applyFont="1" applyFill="1" applyBorder="1" applyAlignment="1">
      <alignment horizontal="right"/>
    </xf>
    <xf numFmtId="0" fontId="30" fillId="33" borderId="32" xfId="0" applyFont="1" applyFill="1" applyBorder="1" applyAlignment="1">
      <alignment vertical="center" wrapText="1"/>
    </xf>
    <xf numFmtId="0" fontId="28" fillId="33" borderId="32" xfId="0" applyFont="1" applyFill="1" applyBorder="1"/>
    <xf numFmtId="0" fontId="28" fillId="33" borderId="0" xfId="0" applyFont="1" applyFill="1"/>
    <xf numFmtId="0" fontId="30" fillId="33" borderId="31" xfId="150" applyFont="1" applyFill="1" applyBorder="1"/>
    <xf numFmtId="0" fontId="30" fillId="33" borderId="31" xfId="150" applyFont="1" applyFill="1" applyBorder="1" applyAlignment="1">
      <alignment horizontal="left" vertical="center" wrapText="1"/>
    </xf>
    <xf numFmtId="0" fontId="77" fillId="0" borderId="0" xfId="43" applyFont="1" applyAlignment="1">
      <alignment horizontal="left" vertical="top"/>
    </xf>
    <xf numFmtId="0" fontId="77" fillId="0" borderId="0" xfId="0" applyFont="1" applyAlignment="1">
      <alignment horizontal="left" vertical="top"/>
    </xf>
    <xf numFmtId="0" fontId="77" fillId="0" borderId="0" xfId="0" applyFont="1"/>
    <xf numFmtId="0" fontId="77" fillId="0" borderId="0" xfId="43" applyFont="1"/>
    <xf numFmtId="0" fontId="79" fillId="0" borderId="0" xfId="0" applyFont="1"/>
    <xf numFmtId="0" fontId="30" fillId="33" borderId="31" xfId="0" applyFont="1" applyFill="1" applyBorder="1" applyAlignment="1">
      <alignment horizontal="right" vertical="center"/>
    </xf>
    <xf numFmtId="0" fontId="81" fillId="0" borderId="0" xfId="0" applyFont="1"/>
    <xf numFmtId="0" fontId="81" fillId="0" borderId="0" xfId="0" applyFont="1" applyAlignment="1">
      <alignment horizontal="right"/>
    </xf>
    <xf numFmtId="0" fontId="76" fillId="0" borderId="0" xfId="0" applyFont="1"/>
    <xf numFmtId="0" fontId="80" fillId="0" borderId="0" xfId="43" applyFont="1"/>
    <xf numFmtId="0" fontId="80" fillId="0" borderId="0" xfId="43" applyFont="1" applyAlignment="1">
      <alignment horizontal="left" vertical="center" indent="1"/>
    </xf>
    <xf numFmtId="0" fontId="83" fillId="0" borderId="0" xfId="0" applyFont="1"/>
    <xf numFmtId="0" fontId="82" fillId="0" borderId="0" xfId="0" applyFont="1"/>
    <xf numFmtId="49" fontId="80" fillId="0" borderId="0" xfId="43" applyNumberFormat="1" applyFont="1" applyAlignment="1">
      <alignment horizontal="left" vertical="center"/>
    </xf>
    <xf numFmtId="0" fontId="80" fillId="0" borderId="0" xfId="43" applyFont="1" applyAlignment="1">
      <alignment horizontal="left" vertical="center"/>
    </xf>
    <xf numFmtId="0" fontId="80" fillId="0" borderId="0" xfId="43" applyFont="1" applyAlignment="1">
      <alignment horizontal="right" vertical="center"/>
    </xf>
    <xf numFmtId="164" fontId="28" fillId="33" borderId="31" xfId="0" applyNumberFormat="1" applyFont="1" applyFill="1" applyBorder="1" applyAlignment="1">
      <alignment horizontal="right" vertical="top"/>
    </xf>
    <xf numFmtId="0" fontId="29" fillId="0" borderId="0" xfId="0" applyFont="1" applyAlignment="1">
      <alignment vertical="top"/>
    </xf>
    <xf numFmtId="0" fontId="28" fillId="0" borderId="0" xfId="0" applyFont="1" applyAlignment="1">
      <alignment vertical="top"/>
    </xf>
    <xf numFmtId="164" fontId="30" fillId="33" borderId="31" xfId="0" applyNumberFormat="1" applyFont="1" applyFill="1" applyBorder="1" applyAlignment="1">
      <alignment horizontal="right" vertical="top"/>
    </xf>
    <xf numFmtId="0" fontId="30" fillId="33" borderId="31" xfId="0" applyFont="1" applyFill="1" applyBorder="1" applyAlignment="1">
      <alignment horizontal="right" vertical="top"/>
    </xf>
    <xf numFmtId="0" fontId="30" fillId="33" borderId="32" xfId="0" applyFont="1" applyFill="1" applyBorder="1" applyAlignment="1">
      <alignment horizontal="right" vertical="top"/>
    </xf>
    <xf numFmtId="164" fontId="30" fillId="33" borderId="31" xfId="0" applyNumberFormat="1" applyFont="1" applyFill="1" applyBorder="1" applyAlignment="1">
      <alignment vertical="top"/>
    </xf>
    <xf numFmtId="164" fontId="28" fillId="33" borderId="31" xfId="0" applyNumberFormat="1" applyFont="1" applyFill="1" applyBorder="1" applyAlignment="1">
      <alignment vertical="top"/>
    </xf>
    <xf numFmtId="0" fontId="30" fillId="33" borderId="31" xfId="42" applyFont="1" applyFill="1" applyBorder="1" applyAlignment="1">
      <alignment horizontal="right" vertical="top"/>
    </xf>
    <xf numFmtId="0" fontId="28" fillId="33" borderId="31" xfId="0" applyFont="1" applyFill="1" applyBorder="1" applyAlignment="1">
      <alignment horizontal="left" vertical="top"/>
    </xf>
    <xf numFmtId="0" fontId="30" fillId="33" borderId="32" xfId="0" applyFont="1" applyFill="1" applyBorder="1" applyAlignment="1">
      <alignment horizontal="right" vertical="center"/>
    </xf>
    <xf numFmtId="0" fontId="29" fillId="0" borderId="0" xfId="0" applyFont="1" applyAlignment="1">
      <alignment horizontal="left" vertical="top"/>
    </xf>
    <xf numFmtId="167" fontId="30" fillId="33" borderId="31" xfId="41" applyNumberFormat="1" applyFont="1" applyFill="1" applyBorder="1" applyAlignment="1">
      <alignment vertical="top"/>
    </xf>
    <xf numFmtId="167" fontId="30" fillId="33" borderId="31" xfId="0" applyNumberFormat="1" applyFont="1" applyFill="1" applyBorder="1" applyAlignment="1">
      <alignment vertical="top"/>
    </xf>
    <xf numFmtId="167" fontId="28" fillId="33" borderId="31" xfId="0" applyNumberFormat="1" applyFont="1" applyFill="1" applyBorder="1" applyAlignment="1">
      <alignment vertical="top"/>
    </xf>
    <xf numFmtId="167" fontId="30" fillId="33" borderId="31" xfId="41" applyNumberFormat="1" applyFont="1" applyFill="1" applyBorder="1" applyAlignment="1">
      <alignment horizontal="right" vertical="top"/>
    </xf>
    <xf numFmtId="167" fontId="30" fillId="33" borderId="31" xfId="0" applyNumberFormat="1" applyFont="1" applyFill="1" applyBorder="1" applyAlignment="1">
      <alignment horizontal="right" vertical="top"/>
    </xf>
    <xf numFmtId="167" fontId="28" fillId="33" borderId="31" xfId="0" applyNumberFormat="1" applyFont="1" applyFill="1" applyBorder="1" applyAlignment="1">
      <alignment horizontal="right" vertical="top"/>
    </xf>
    <xf numFmtId="164" fontId="34" fillId="33" borderId="31" xfId="0" applyNumberFormat="1" applyFont="1" applyFill="1" applyBorder="1" applyAlignment="1">
      <alignment horizontal="right" vertical="top"/>
    </xf>
    <xf numFmtId="0" fontId="30" fillId="33" borderId="31" xfId="0" applyFont="1" applyFill="1" applyBorder="1" applyAlignment="1">
      <alignment horizontal="right" wrapText="1"/>
    </xf>
    <xf numFmtId="0" fontId="30" fillId="33" borderId="33" xfId="0" applyFont="1" applyFill="1" applyBorder="1" applyAlignment="1">
      <alignment horizontal="right" vertical="center"/>
    </xf>
    <xf numFmtId="0" fontId="30" fillId="33" borderId="33" xfId="0" applyFont="1" applyFill="1" applyBorder="1" applyAlignment="1">
      <alignment horizontal="right" vertical="top"/>
    </xf>
    <xf numFmtId="0" fontId="85" fillId="0" borderId="0" xfId="0" applyFont="1"/>
    <xf numFmtId="0" fontId="29" fillId="0" borderId="0" xfId="150" applyFont="1"/>
    <xf numFmtId="0" fontId="39" fillId="0" borderId="0" xfId="0" applyFont="1" applyAlignment="1">
      <alignment horizontal="left" vertical="center"/>
    </xf>
    <xf numFmtId="0" fontId="26" fillId="0" borderId="0" xfId="0" applyFont="1" applyAlignment="1">
      <alignment horizontal="right"/>
    </xf>
    <xf numFmtId="0" fontId="30" fillId="33" borderId="31" xfId="0" applyFont="1" applyFill="1" applyBorder="1" applyAlignment="1">
      <alignment horizontal="left" vertical="top"/>
    </xf>
    <xf numFmtId="0" fontId="30" fillId="33" borderId="31" xfId="0" applyFont="1" applyFill="1" applyBorder="1" applyAlignment="1">
      <alignment horizontal="right" vertical="top" wrapText="1"/>
    </xf>
    <xf numFmtId="49" fontId="86" fillId="0" borderId="0" xfId="0" applyNumberFormat="1" applyFont="1" applyAlignment="1">
      <alignment horizontal="left" vertical="center"/>
    </xf>
    <xf numFmtId="0" fontId="86" fillId="0" borderId="0" xfId="0" applyFont="1" applyAlignment="1">
      <alignment horizontal="left" vertical="center"/>
    </xf>
    <xf numFmtId="0" fontId="86" fillId="0" borderId="0" xfId="0" applyFont="1"/>
    <xf numFmtId="0" fontId="86" fillId="0" borderId="0" xfId="0" applyFont="1" applyAlignment="1">
      <alignment horizontal="right" vertical="center"/>
    </xf>
    <xf numFmtId="0" fontId="86" fillId="0" borderId="0" xfId="0" applyFont="1" applyAlignment="1">
      <alignment horizontal="left" vertical="center" indent="1"/>
    </xf>
    <xf numFmtId="49" fontId="86" fillId="0" borderId="0" xfId="43" applyNumberFormat="1" applyFont="1" applyAlignment="1">
      <alignment horizontal="left" vertical="center"/>
    </xf>
    <xf numFmtId="0" fontId="86" fillId="0" borderId="0" xfId="43" applyFont="1" applyAlignment="1">
      <alignment horizontal="left" vertical="center"/>
    </xf>
    <xf numFmtId="0" fontId="86" fillId="0" borderId="0" xfId="43" applyFont="1"/>
    <xf numFmtId="0" fontId="86" fillId="0" borderId="0" xfId="43" applyFont="1" applyAlignment="1">
      <alignment horizontal="left" vertical="center" indent="1"/>
    </xf>
    <xf numFmtId="0" fontId="86" fillId="0" borderId="0" xfId="43" applyFont="1" applyAlignment="1">
      <alignment horizontal="right" vertical="center"/>
    </xf>
    <xf numFmtId="0" fontId="86" fillId="0" borderId="0" xfId="0" applyFont="1" applyAlignment="1">
      <alignment horizontal="right"/>
    </xf>
    <xf numFmtId="0" fontId="87" fillId="0" borderId="0" xfId="0" applyFont="1"/>
    <xf numFmtId="0" fontId="88" fillId="0" borderId="0" xfId="0" applyFont="1"/>
    <xf numFmtId="0" fontId="88" fillId="0" borderId="0" xfId="150" applyFont="1"/>
    <xf numFmtId="49" fontId="38" fillId="0" borderId="0" xfId="0" applyNumberFormat="1" applyFont="1" applyAlignment="1">
      <alignment horizontal="right"/>
    </xf>
    <xf numFmtId="9" fontId="30" fillId="33" borderId="31" xfId="41" applyFont="1" applyFill="1" applyBorder="1" applyAlignment="1">
      <alignment vertical="top"/>
    </xf>
    <xf numFmtId="9" fontId="28" fillId="33" borderId="31" xfId="41" applyFont="1" applyFill="1" applyBorder="1" applyAlignment="1">
      <alignment horizontal="right" vertical="top"/>
    </xf>
    <xf numFmtId="0" fontId="28" fillId="33" borderId="31" xfId="0" applyFont="1" applyFill="1" applyBorder="1" applyAlignment="1">
      <alignment vertical="top"/>
    </xf>
    <xf numFmtId="164" fontId="28" fillId="33" borderId="31" xfId="41" applyNumberFormat="1" applyFont="1" applyFill="1" applyBorder="1" applyAlignment="1">
      <alignment vertical="top"/>
    </xf>
    <xf numFmtId="0" fontId="30" fillId="33" borderId="31" xfId="0" applyFont="1" applyFill="1" applyBorder="1" applyAlignment="1">
      <alignment vertical="top"/>
    </xf>
    <xf numFmtId="0" fontId="30" fillId="33" borderId="31" xfId="0" applyFont="1" applyFill="1" applyBorder="1" applyAlignment="1">
      <alignment vertical="top" wrapText="1"/>
    </xf>
    <xf numFmtId="167" fontId="28" fillId="33" borderId="31" xfId="41" applyNumberFormat="1" applyFont="1" applyFill="1" applyBorder="1" applyAlignment="1">
      <alignment horizontal="right" vertical="top"/>
    </xf>
    <xf numFmtId="164" fontId="28" fillId="33" borderId="31" xfId="44" applyNumberFormat="1" applyFont="1" applyFill="1" applyBorder="1" applyAlignment="1">
      <alignment vertical="top"/>
    </xf>
    <xf numFmtId="0" fontId="26" fillId="0" borderId="0" xfId="168" applyFont="1"/>
    <xf numFmtId="49" fontId="40" fillId="0" borderId="0" xfId="168" applyNumberFormat="1" applyFont="1" applyAlignment="1">
      <alignment vertical="center"/>
    </xf>
    <xf numFmtId="0" fontId="26" fillId="0" borderId="0" xfId="168" applyFont="1" applyAlignment="1">
      <alignment horizontal="left" vertical="center" indent="1"/>
    </xf>
    <xf numFmtId="0" fontId="26" fillId="0" borderId="0" xfId="168" applyFont="1" applyAlignment="1">
      <alignment horizontal="right" vertical="center"/>
    </xf>
    <xf numFmtId="0" fontId="39" fillId="0" borderId="0" xfId="168" applyFont="1"/>
    <xf numFmtId="0" fontId="37" fillId="0" borderId="0" xfId="168" applyFont="1"/>
    <xf numFmtId="0" fontId="37" fillId="0" borderId="0" xfId="168" applyFont="1" applyAlignment="1">
      <alignment horizontal="left" vertical="center" indent="1"/>
    </xf>
    <xf numFmtId="0" fontId="37" fillId="0" borderId="0" xfId="168" applyFont="1" applyAlignment="1">
      <alignment horizontal="right" vertical="center"/>
    </xf>
    <xf numFmtId="0" fontId="39" fillId="0" borderId="0" xfId="168" applyFont="1" applyAlignment="1">
      <alignment horizontal="center"/>
    </xf>
    <xf numFmtId="0" fontId="26" fillId="0" borderId="0" xfId="168" applyFont="1" applyAlignment="1">
      <alignment horizontal="left" vertical="center"/>
    </xf>
    <xf numFmtId="0" fontId="36" fillId="0" borderId="0" xfId="168" applyFont="1"/>
    <xf numFmtId="49" fontId="41" fillId="0" borderId="0" xfId="168" applyNumberFormat="1" applyFont="1" applyAlignment="1">
      <alignment vertical="center"/>
    </xf>
    <xf numFmtId="0" fontId="40" fillId="0" borderId="0" xfId="168" applyFont="1" applyAlignment="1">
      <alignment horizontal="center" vertical="center"/>
    </xf>
    <xf numFmtId="0" fontId="40" fillId="0" borderId="0" xfId="168" applyFont="1" applyAlignment="1">
      <alignment horizontal="left" vertical="center"/>
    </xf>
    <xf numFmtId="0" fontId="81" fillId="0" borderId="0" xfId="41" applyNumberFormat="1" applyFont="1" applyFill="1" applyBorder="1" applyAlignment="1"/>
    <xf numFmtId="166" fontId="81" fillId="0" borderId="0" xfId="0" applyNumberFormat="1" applyFont="1"/>
    <xf numFmtId="167" fontId="81" fillId="0" borderId="0" xfId="41" applyNumberFormat="1" applyFont="1" applyFill="1"/>
    <xf numFmtId="164" fontId="81" fillId="0" borderId="0" xfId="0" applyNumberFormat="1" applyFont="1"/>
    <xf numFmtId="0" fontId="30" fillId="33" borderId="34" xfId="0" applyFont="1" applyFill="1" applyBorder="1" applyAlignment="1">
      <alignment horizontal="right" vertical="top"/>
    </xf>
    <xf numFmtId="0" fontId="30" fillId="33" borderId="35" xfId="0" applyFont="1" applyFill="1" applyBorder="1" applyAlignment="1">
      <alignment horizontal="right" vertical="top"/>
    </xf>
    <xf numFmtId="164" fontId="28" fillId="33" borderId="34" xfId="0" applyNumberFormat="1" applyFont="1" applyFill="1" applyBorder="1" applyAlignment="1">
      <alignment horizontal="right" vertical="top"/>
    </xf>
    <xf numFmtId="164" fontId="28" fillId="33" borderId="35" xfId="0" applyNumberFormat="1" applyFont="1" applyFill="1" applyBorder="1" applyAlignment="1">
      <alignment horizontal="right" vertical="top"/>
    </xf>
    <xf numFmtId="164" fontId="30" fillId="33" borderId="34"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164" fontId="30" fillId="33" borderId="34" xfId="0" applyNumberFormat="1" applyFont="1" applyFill="1" applyBorder="1" applyAlignment="1">
      <alignment vertical="top"/>
    </xf>
    <xf numFmtId="164" fontId="30" fillId="33" borderId="35" xfId="0" applyNumberFormat="1" applyFont="1" applyFill="1" applyBorder="1" applyAlignment="1">
      <alignment vertical="top"/>
    </xf>
    <xf numFmtId="164" fontId="28" fillId="33" borderId="34" xfId="0" applyNumberFormat="1" applyFont="1" applyFill="1" applyBorder="1" applyAlignment="1">
      <alignment vertical="top"/>
    </xf>
    <xf numFmtId="164" fontId="28" fillId="33" borderId="35" xfId="0" applyNumberFormat="1" applyFont="1" applyFill="1" applyBorder="1" applyAlignment="1">
      <alignment vertical="top"/>
    </xf>
    <xf numFmtId="0" fontId="30" fillId="33" borderId="34" xfId="0" applyFont="1" applyFill="1" applyBorder="1" applyAlignment="1">
      <alignment horizontal="right" vertical="center"/>
    </xf>
    <xf numFmtId="0" fontId="30" fillId="33" borderId="35" xfId="0" applyFont="1" applyFill="1" applyBorder="1" applyAlignment="1">
      <alignment horizontal="right" vertical="center"/>
    </xf>
    <xf numFmtId="0" fontId="30" fillId="33" borderId="35" xfId="0" applyFont="1" applyFill="1" applyBorder="1" applyAlignment="1">
      <alignment horizontal="right" vertical="top" wrapText="1"/>
    </xf>
    <xf numFmtId="9" fontId="30" fillId="33" borderId="35" xfId="41" applyFont="1" applyFill="1" applyBorder="1" applyAlignment="1">
      <alignment vertical="top"/>
    </xf>
    <xf numFmtId="9" fontId="28" fillId="33" borderId="35" xfId="41" applyFont="1" applyFill="1" applyBorder="1" applyAlignment="1">
      <alignment horizontal="right" vertical="top"/>
    </xf>
    <xf numFmtId="0" fontId="38" fillId="0" borderId="0" xfId="150" applyFont="1"/>
    <xf numFmtId="166" fontId="28" fillId="0" borderId="0" xfId="41" applyNumberFormat="1" applyFont="1" applyFill="1" applyBorder="1"/>
    <xf numFmtId="0" fontId="92" fillId="0" borderId="0" xfId="0" applyFont="1"/>
    <xf numFmtId="0" fontId="93" fillId="0" borderId="0" xfId="0" applyFont="1"/>
    <xf numFmtId="0" fontId="90" fillId="0" borderId="0" xfId="168" applyFont="1" applyAlignment="1">
      <alignment vertical="center" wrapText="1"/>
    </xf>
    <xf numFmtId="0" fontId="89" fillId="0" borderId="0" xfId="168" applyFont="1" applyAlignment="1">
      <alignment vertical="center" wrapText="1"/>
    </xf>
    <xf numFmtId="0" fontId="94" fillId="0" borderId="0" xfId="171" applyFont="1" applyAlignment="1">
      <alignment horizontal="left" wrapText="1"/>
    </xf>
    <xf numFmtId="0" fontId="95" fillId="0" borderId="0" xfId="168" applyFont="1" applyAlignment="1">
      <alignment horizontal="left"/>
    </xf>
    <xf numFmtId="0" fontId="96" fillId="0" borderId="0" xfId="168" applyFont="1" applyAlignment="1">
      <alignment horizontal="left" wrapText="1"/>
    </xf>
    <xf numFmtId="0" fontId="74" fillId="0" borderId="0" xfId="168" applyFont="1"/>
    <xf numFmtId="49" fontId="74" fillId="0" borderId="0" xfId="168" applyNumberFormat="1" applyFont="1" applyAlignment="1">
      <alignment vertical="center"/>
    </xf>
    <xf numFmtId="49" fontId="38" fillId="0" borderId="0" xfId="168" applyNumberFormat="1" applyFont="1" applyAlignment="1">
      <alignment vertical="center"/>
    </xf>
    <xf numFmtId="0" fontId="45" fillId="0" borderId="0" xfId="43" applyFont="1" applyAlignment="1">
      <alignment horizontal="justify" vertical="top" wrapText="1"/>
    </xf>
    <xf numFmtId="0" fontId="45" fillId="0" borderId="0" xfId="0" applyFont="1" applyAlignment="1">
      <alignment vertical="top" wrapText="1"/>
    </xf>
    <xf numFmtId="0" fontId="45" fillId="0" borderId="0" xfId="0" applyFont="1" applyAlignment="1">
      <alignment horizontal="justify" vertical="top" wrapText="1"/>
    </xf>
    <xf numFmtId="164" fontId="30" fillId="33" borderId="31" xfId="0" applyNumberFormat="1" applyFont="1" applyFill="1" applyBorder="1" applyAlignment="1">
      <alignment horizontal="right" vertical="top"/>
    </xf>
    <xf numFmtId="0" fontId="28" fillId="33" borderId="31" xfId="0" applyFont="1" applyFill="1" applyBorder="1" applyAlignment="1">
      <alignment horizontal="left" vertical="center" wrapText="1" indent="1"/>
    </xf>
    <xf numFmtId="164" fontId="28" fillId="33" borderId="34" xfId="0" applyNumberFormat="1" applyFont="1" applyFill="1" applyBorder="1" applyAlignment="1">
      <alignment horizontal="right" vertical="top"/>
    </xf>
    <xf numFmtId="164" fontId="28" fillId="33" borderId="31" xfId="0" applyNumberFormat="1" applyFont="1" applyFill="1" applyBorder="1" applyAlignment="1">
      <alignment horizontal="right" vertical="top"/>
    </xf>
    <xf numFmtId="164" fontId="28" fillId="33" borderId="35" xfId="0" applyNumberFormat="1" applyFont="1" applyFill="1" applyBorder="1" applyAlignment="1">
      <alignment horizontal="right" vertical="top"/>
    </xf>
    <xf numFmtId="0" fontId="30" fillId="33" borderId="31" xfId="0" applyFont="1" applyFill="1" applyBorder="1" applyAlignment="1">
      <alignment horizontal="center" vertical="center"/>
    </xf>
    <xf numFmtId="0" fontId="30" fillId="33" borderId="34" xfId="0" applyFont="1" applyFill="1" applyBorder="1" applyAlignment="1">
      <alignment horizontal="left" vertical="top"/>
    </xf>
    <xf numFmtId="0" fontId="30" fillId="33" borderId="31" xfId="0" applyFont="1" applyFill="1" applyBorder="1" applyAlignment="1">
      <alignment horizontal="left" vertical="top"/>
    </xf>
    <xf numFmtId="0" fontId="30" fillId="33" borderId="35" xfId="0" applyFont="1" applyFill="1" applyBorder="1" applyAlignment="1">
      <alignment horizontal="left" vertical="top"/>
    </xf>
    <xf numFmtId="0" fontId="30" fillId="33" borderId="31" xfId="0" applyFont="1" applyFill="1" applyBorder="1" applyAlignment="1">
      <alignment horizontal="right" vertical="top"/>
    </xf>
    <xf numFmtId="0" fontId="30" fillId="33" borderId="31" xfId="0" applyFont="1" applyFill="1" applyBorder="1" applyAlignment="1">
      <alignment horizontal="left" vertical="top" wrapText="1"/>
    </xf>
    <xf numFmtId="164" fontId="30" fillId="33" borderId="34"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0" fontId="30" fillId="0" borderId="0" xfId="0" applyFont="1" applyAlignment="1">
      <alignment horizontal="center" vertical="center"/>
    </xf>
    <xf numFmtId="0" fontId="28" fillId="33" borderId="0" xfId="0" applyFont="1" applyFill="1" applyAlignment="1">
      <alignment horizontal="center"/>
    </xf>
    <xf numFmtId="0" fontId="28" fillId="33" borderId="32" xfId="0" applyFont="1" applyFill="1" applyBorder="1" applyAlignment="1">
      <alignment horizontal="center"/>
    </xf>
    <xf numFmtId="0" fontId="30" fillId="33" borderId="31" xfId="0" applyFont="1" applyFill="1" applyBorder="1" applyAlignment="1">
      <alignment horizontal="right" vertical="top" wrapText="1"/>
    </xf>
    <xf numFmtId="0" fontId="30" fillId="19" borderId="18" xfId="0" applyFont="1" applyFill="1" applyBorder="1" applyAlignment="1">
      <alignment horizontal="center"/>
    </xf>
    <xf numFmtId="0" fontId="30" fillId="19" borderId="13" xfId="0" applyFont="1" applyFill="1" applyBorder="1" applyAlignment="1">
      <alignment horizontal="center"/>
    </xf>
    <xf numFmtId="0" fontId="30" fillId="19" borderId="0" xfId="0" applyFont="1" applyFill="1" applyAlignment="1">
      <alignment horizontal="right"/>
    </xf>
    <xf numFmtId="0" fontId="30" fillId="19" borderId="14" xfId="0" applyFont="1" applyFill="1" applyBorder="1" applyAlignment="1">
      <alignment horizontal="right"/>
    </xf>
    <xf numFmtId="0" fontId="30" fillId="19" borderId="20" xfId="0" applyFont="1" applyFill="1" applyBorder="1" applyAlignment="1">
      <alignment horizontal="right"/>
    </xf>
    <xf numFmtId="0" fontId="28" fillId="19" borderId="16" xfId="0" applyFont="1" applyFill="1" applyBorder="1" applyAlignment="1">
      <alignment horizontal="right"/>
    </xf>
    <xf numFmtId="0" fontId="28" fillId="19" borderId="9" xfId="0" applyFont="1" applyFill="1" applyBorder="1" applyAlignment="1">
      <alignment horizontal="right"/>
    </xf>
    <xf numFmtId="0" fontId="28" fillId="19" borderId="15" xfId="0" applyFont="1" applyFill="1" applyBorder="1" applyAlignment="1">
      <alignment horizontal="right"/>
    </xf>
    <xf numFmtId="0" fontId="30" fillId="19" borderId="19" xfId="0" applyFont="1" applyFill="1" applyBorder="1" applyAlignment="1">
      <alignment horizontal="center"/>
    </xf>
    <xf numFmtId="164" fontId="30" fillId="18" borderId="10" xfId="0" applyNumberFormat="1" applyFont="1" applyFill="1" applyBorder="1" applyAlignment="1">
      <alignment horizontal="left" vertical="center"/>
    </xf>
    <xf numFmtId="164" fontId="30" fillId="18" borderId="9" xfId="0" applyNumberFormat="1" applyFont="1" applyFill="1" applyBorder="1" applyAlignment="1">
      <alignment horizontal="left" vertical="center"/>
    </xf>
    <xf numFmtId="164" fontId="30" fillId="18" borderId="26" xfId="0" applyNumberFormat="1" applyFont="1" applyFill="1" applyBorder="1" applyAlignment="1">
      <alignment horizontal="center"/>
    </xf>
    <xf numFmtId="164" fontId="30" fillId="18" borderId="27" xfId="0" applyNumberFormat="1" applyFont="1" applyFill="1" applyBorder="1" applyAlignment="1">
      <alignment horizontal="center"/>
    </xf>
    <xf numFmtId="0" fontId="30" fillId="18" borderId="10" xfId="0" applyFont="1" applyFill="1" applyBorder="1" applyAlignment="1">
      <alignment horizontal="left" vertical="center"/>
    </xf>
    <xf numFmtId="0" fontId="30" fillId="18" borderId="0" xfId="0" applyFont="1" applyFill="1" applyAlignment="1">
      <alignment horizontal="left" vertical="center"/>
    </xf>
    <xf numFmtId="164" fontId="30" fillId="18" borderId="28" xfId="0" applyNumberFormat="1" applyFont="1" applyFill="1" applyBorder="1" applyAlignment="1">
      <alignment horizontal="center"/>
    </xf>
    <xf numFmtId="0" fontId="28" fillId="19" borderId="16" xfId="0" applyFont="1" applyFill="1" applyBorder="1" applyAlignment="1">
      <alignment horizontal="right" vertical="center"/>
    </xf>
    <xf numFmtId="0" fontId="28" fillId="19" borderId="9" xfId="0" applyFont="1" applyFill="1" applyBorder="1" applyAlignment="1">
      <alignment horizontal="right" vertical="center"/>
    </xf>
    <xf numFmtId="0" fontId="91" fillId="0" borderId="0" xfId="0" applyFont="1" applyAlignment="1">
      <alignment horizontal="left"/>
    </xf>
  </cellXfs>
  <cellStyles count="172">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9" xfId="169" xr:uid="{8402CB00-FF53-419C-83D1-AFE65A98DBF0}"/>
    <cellStyle name="Normální 19 2" xfId="170" xr:uid="{6D95584E-CFCD-452C-9F27-53B53D80770F}"/>
    <cellStyle name="Normální 19 2 2" xfId="171"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7C9C7"/>
      <color rgb="FFF0948F"/>
      <color rgb="FFC7CCD6"/>
      <color rgb="FFE86159"/>
      <color rgb="FFDF2B20"/>
      <color rgb="FF9196B0"/>
      <color rgb="FF596387"/>
      <color rgb="FF233060"/>
      <color rgb="FFD0D0D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 ##0.0</c:formatCode>
                <c:ptCount val="12"/>
                <c:pt idx="0">
                  <c:v>1363.7116829999993</c:v>
                </c:pt>
                <c:pt idx="1">
                  <c:v>1284.9580559999995</c:v>
                </c:pt>
                <c:pt idx="2">
                  <c:v>1203.6146889999998</c:v>
                </c:pt>
                <c:pt idx="3">
                  <c:v>783.891795</c:v>
                </c:pt>
                <c:pt idx="4">
                  <c:v>734.31773099999987</c:v>
                </c:pt>
                <c:pt idx="5">
                  <c:v>485.61260300000026</c:v>
                </c:pt>
                <c:pt idx="6">
                  <c:v>406.06166099999996</c:v>
                </c:pt>
                <c:pt idx="7">
                  <c:v>381.5384259999999</c:v>
                </c:pt>
                <c:pt idx="8">
                  <c:v>525.45830100000001</c:v>
                </c:pt>
                <c:pt idx="9">
                  <c:v>947.52040899999997</c:v>
                </c:pt>
                <c:pt idx="10">
                  <c:v>1211.8063689999997</c:v>
                </c:pt>
                <c:pt idx="11">
                  <c:v>1377.3425789999994</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 ##0.0</c:formatCode>
                <c:ptCount val="12"/>
                <c:pt idx="0">
                  <c:v>65.403718999999995</c:v>
                </c:pt>
                <c:pt idx="1">
                  <c:v>57.423310000000008</c:v>
                </c:pt>
                <c:pt idx="2">
                  <c:v>54.509625999999997</c:v>
                </c:pt>
                <c:pt idx="3">
                  <c:v>42.920927000000006</c:v>
                </c:pt>
                <c:pt idx="4">
                  <c:v>42.126553999999999</c:v>
                </c:pt>
                <c:pt idx="5">
                  <c:v>27.285050999999999</c:v>
                </c:pt>
                <c:pt idx="6">
                  <c:v>27.065645</c:v>
                </c:pt>
                <c:pt idx="7">
                  <c:v>27.461017000000002</c:v>
                </c:pt>
                <c:pt idx="8">
                  <c:v>30.72175</c:v>
                </c:pt>
                <c:pt idx="9">
                  <c:v>45.24946400000001</c:v>
                </c:pt>
                <c:pt idx="10">
                  <c:v>54.944156999999997</c:v>
                </c:pt>
                <c:pt idx="11">
                  <c:v>62.972553999999981</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 ##0.0</c:formatCode>
                <c:ptCount val="12"/>
                <c:pt idx="0">
                  <c:v>870.3534719999999</c:v>
                </c:pt>
                <c:pt idx="1">
                  <c:v>810.05852700000003</c:v>
                </c:pt>
                <c:pt idx="2">
                  <c:v>600.44884400000012</c:v>
                </c:pt>
                <c:pt idx="3">
                  <c:v>337.64337399999994</c:v>
                </c:pt>
                <c:pt idx="4">
                  <c:v>257.04708199999999</c:v>
                </c:pt>
                <c:pt idx="5">
                  <c:v>101.686954</c:v>
                </c:pt>
                <c:pt idx="6">
                  <c:v>87.044272000000007</c:v>
                </c:pt>
                <c:pt idx="7">
                  <c:v>139.691497</c:v>
                </c:pt>
                <c:pt idx="8">
                  <c:v>189.99255399999998</c:v>
                </c:pt>
                <c:pt idx="9">
                  <c:v>488.30998100000005</c:v>
                </c:pt>
                <c:pt idx="10">
                  <c:v>641.93127299999992</c:v>
                </c:pt>
                <c:pt idx="11">
                  <c:v>706.05444899999998</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 ##0.0</c:formatCode>
                <c:ptCount val="12"/>
                <c:pt idx="0">
                  <c:v>6.3607150000000008</c:v>
                </c:pt>
                <c:pt idx="1">
                  <c:v>4.7087909999999988</c:v>
                </c:pt>
                <c:pt idx="2">
                  <c:v>6.9140030000000001</c:v>
                </c:pt>
                <c:pt idx="3">
                  <c:v>6.7608839999999999</c:v>
                </c:pt>
                <c:pt idx="4">
                  <c:v>4.2276379999999998</c:v>
                </c:pt>
                <c:pt idx="5">
                  <c:v>5.440607</c:v>
                </c:pt>
                <c:pt idx="6">
                  <c:v>3.5802480000000005</c:v>
                </c:pt>
                <c:pt idx="7">
                  <c:v>4.6553050000000002</c:v>
                </c:pt>
                <c:pt idx="8">
                  <c:v>3.8970020000000001</c:v>
                </c:pt>
                <c:pt idx="9">
                  <c:v>4.2012969999999994</c:v>
                </c:pt>
                <c:pt idx="10">
                  <c:v>0.94229799999999997</c:v>
                </c:pt>
                <c:pt idx="11">
                  <c:v>1.20855</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 ##0.0</c:formatCode>
                <c:ptCount val="12"/>
                <c:pt idx="0">
                  <c:v>9.5330251026095763</c:v>
                </c:pt>
                <c:pt idx="1">
                  <c:v>9.3342340693443422</c:v>
                </c:pt>
                <c:pt idx="2">
                  <c:v>8.0064010847745504</c:v>
                </c:pt>
                <c:pt idx="3">
                  <c:v>7.0968053894828902</c:v>
                </c:pt>
                <c:pt idx="4">
                  <c:v>6.781664815806546</c:v>
                </c:pt>
                <c:pt idx="5">
                  <c:v>6.2585455153167091</c:v>
                </c:pt>
                <c:pt idx="6">
                  <c:v>6.0420482925794188</c:v>
                </c:pt>
                <c:pt idx="7">
                  <c:v>5.6196771032848112</c:v>
                </c:pt>
                <c:pt idx="8">
                  <c:v>5.7306238499682545</c:v>
                </c:pt>
                <c:pt idx="9">
                  <c:v>7.4202455093167776</c:v>
                </c:pt>
                <c:pt idx="10">
                  <c:v>7.6629511480590393</c:v>
                </c:pt>
                <c:pt idx="11">
                  <c:v>8.6379511194570924</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 ##0.0</c:formatCode>
                <c:ptCount val="12"/>
                <c:pt idx="0">
                  <c:v>0.12739300000000001</c:v>
                </c:pt>
                <c:pt idx="1">
                  <c:v>9.1897000000000006E-2</c:v>
                </c:pt>
                <c:pt idx="2">
                  <c:v>5.6682999999999997E-2</c:v>
                </c:pt>
                <c:pt idx="3">
                  <c:v>0.26817599999999997</c:v>
                </c:pt>
                <c:pt idx="4">
                  <c:v>8.1819000000000003E-2</c:v>
                </c:pt>
                <c:pt idx="5">
                  <c:v>0.103688</c:v>
                </c:pt>
                <c:pt idx="6">
                  <c:v>8.0396000000000009E-2</c:v>
                </c:pt>
                <c:pt idx="7">
                  <c:v>8.3158999999999997E-2</c:v>
                </c:pt>
                <c:pt idx="8">
                  <c:v>7.3440999999999992E-2</c:v>
                </c:pt>
                <c:pt idx="9">
                  <c:v>2.5090000000000001E-2</c:v>
                </c:pt>
                <c:pt idx="10">
                  <c:v>1.3119E-2</c:v>
                </c:pt>
                <c:pt idx="11">
                  <c:v>9.1149999999999998E-3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 ##0.0</c:formatCode>
                <c:ptCount val="12"/>
                <c:pt idx="0">
                  <c:v>4955.4071460000005</c:v>
                </c:pt>
                <c:pt idx="1">
                  <c:v>4489.5337689999997</c:v>
                </c:pt>
                <c:pt idx="2">
                  <c:v>3455.9127059999992</c:v>
                </c:pt>
                <c:pt idx="3">
                  <c:v>2272.0009360000004</c:v>
                </c:pt>
                <c:pt idx="4">
                  <c:v>1692.8291860000002</c:v>
                </c:pt>
                <c:pt idx="5">
                  <c:v>800.11364999999989</c:v>
                </c:pt>
                <c:pt idx="6">
                  <c:v>750.97698100000014</c:v>
                </c:pt>
                <c:pt idx="7">
                  <c:v>789.16677600000003</c:v>
                </c:pt>
                <c:pt idx="8">
                  <c:v>1168.969063</c:v>
                </c:pt>
                <c:pt idx="9">
                  <c:v>2656.9513789999996</c:v>
                </c:pt>
                <c:pt idx="10">
                  <c:v>3826.3874699999992</c:v>
                </c:pt>
                <c:pt idx="11">
                  <c:v>4506.484684</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 ##0.0</c:formatCode>
                <c:ptCount val="12"/>
                <c:pt idx="0">
                  <c:v>165.86682000000002</c:v>
                </c:pt>
                <c:pt idx="1">
                  <c:v>151.68985000000001</c:v>
                </c:pt>
                <c:pt idx="2">
                  <c:v>87.451080000000005</c:v>
                </c:pt>
                <c:pt idx="3">
                  <c:v>66.523839999999993</c:v>
                </c:pt>
                <c:pt idx="4">
                  <c:v>59.34796</c:v>
                </c:pt>
                <c:pt idx="5">
                  <c:v>33.010529999999996</c:v>
                </c:pt>
                <c:pt idx="6">
                  <c:v>31.632920000000002</c:v>
                </c:pt>
                <c:pt idx="7">
                  <c:v>17.291270000000001</c:v>
                </c:pt>
                <c:pt idx="8">
                  <c:v>43.377840000000006</c:v>
                </c:pt>
                <c:pt idx="9">
                  <c:v>99.826299999999989</c:v>
                </c:pt>
                <c:pt idx="10">
                  <c:v>109.69416</c:v>
                </c:pt>
                <c:pt idx="11">
                  <c:v>102.88159</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 ##0.0</c:formatCode>
                <c:ptCount val="12"/>
                <c:pt idx="0">
                  <c:v>129.153864</c:v>
                </c:pt>
                <c:pt idx="1">
                  <c:v>135.43069500000001</c:v>
                </c:pt>
                <c:pt idx="2">
                  <c:v>137.94095799999999</c:v>
                </c:pt>
                <c:pt idx="3">
                  <c:v>103.97585599999999</c:v>
                </c:pt>
                <c:pt idx="4">
                  <c:v>125.52646299999999</c:v>
                </c:pt>
                <c:pt idx="5">
                  <c:v>127.20835599999999</c:v>
                </c:pt>
                <c:pt idx="6">
                  <c:v>103.18007899999999</c:v>
                </c:pt>
                <c:pt idx="7">
                  <c:v>91.426521000000008</c:v>
                </c:pt>
                <c:pt idx="8">
                  <c:v>94.177973999999992</c:v>
                </c:pt>
                <c:pt idx="9">
                  <c:v>142.91414600000002</c:v>
                </c:pt>
                <c:pt idx="10">
                  <c:v>145.43534099999999</c:v>
                </c:pt>
                <c:pt idx="11">
                  <c:v>176.78681800000001</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 ##0.0</c:formatCode>
                <c:ptCount val="12"/>
                <c:pt idx="0">
                  <c:v>1.3836190000000002</c:v>
                </c:pt>
                <c:pt idx="1">
                  <c:v>1.7792539999999999</c:v>
                </c:pt>
                <c:pt idx="2">
                  <c:v>1.3543179999999999</c:v>
                </c:pt>
                <c:pt idx="3">
                  <c:v>0.61654399999999998</c:v>
                </c:pt>
                <c:pt idx="4">
                  <c:v>0.64588599999999996</c:v>
                </c:pt>
                <c:pt idx="5">
                  <c:v>0.251114</c:v>
                </c:pt>
                <c:pt idx="6">
                  <c:v>0.33622199999999997</c:v>
                </c:pt>
                <c:pt idx="7">
                  <c:v>0.36943799999999999</c:v>
                </c:pt>
                <c:pt idx="8">
                  <c:v>0.39330700000000002</c:v>
                </c:pt>
                <c:pt idx="9">
                  <c:v>2.7985230000000003</c:v>
                </c:pt>
                <c:pt idx="10">
                  <c:v>7.7689870000000001</c:v>
                </c:pt>
                <c:pt idx="11">
                  <c:v>8.2765220000000017</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 ##0.0</c:formatCode>
                <c:ptCount val="12"/>
                <c:pt idx="0">
                  <c:v>368.46904999999998</c:v>
                </c:pt>
                <c:pt idx="1">
                  <c:v>330.72717899999992</c:v>
                </c:pt>
                <c:pt idx="2">
                  <c:v>307.92089400000003</c:v>
                </c:pt>
                <c:pt idx="3">
                  <c:v>310.97607099999999</c:v>
                </c:pt>
                <c:pt idx="4">
                  <c:v>282.30615499999999</c:v>
                </c:pt>
                <c:pt idx="5">
                  <c:v>200.382417</c:v>
                </c:pt>
                <c:pt idx="6">
                  <c:v>170.72438699999998</c:v>
                </c:pt>
                <c:pt idx="7">
                  <c:v>193.406691</c:v>
                </c:pt>
                <c:pt idx="8">
                  <c:v>220.25016400000001</c:v>
                </c:pt>
                <c:pt idx="9">
                  <c:v>261.63047499999999</c:v>
                </c:pt>
                <c:pt idx="10">
                  <c:v>300.70797100000004</c:v>
                </c:pt>
                <c:pt idx="11">
                  <c:v>340.256821</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 ##0.0</c:formatCode>
                <c:ptCount val="12"/>
                <c:pt idx="0">
                  <c:v>210.53552900000003</c:v>
                </c:pt>
                <c:pt idx="1">
                  <c:v>203.30978200000001</c:v>
                </c:pt>
                <c:pt idx="2">
                  <c:v>192.95013599999999</c:v>
                </c:pt>
                <c:pt idx="3">
                  <c:v>160.342187</c:v>
                </c:pt>
                <c:pt idx="4">
                  <c:v>178.16947699999997</c:v>
                </c:pt>
                <c:pt idx="5">
                  <c:v>128.47075899999999</c:v>
                </c:pt>
                <c:pt idx="6">
                  <c:v>113.57530199999999</c:v>
                </c:pt>
                <c:pt idx="7">
                  <c:v>118.63211499999998</c:v>
                </c:pt>
                <c:pt idx="8">
                  <c:v>175.68422999999999</c:v>
                </c:pt>
                <c:pt idx="9">
                  <c:v>196.14779300000001</c:v>
                </c:pt>
                <c:pt idx="10">
                  <c:v>197.62647099999998</c:v>
                </c:pt>
                <c:pt idx="11">
                  <c:v>232.09597999999994</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 ##0.0</c:formatCode>
                <c:ptCount val="12"/>
                <c:pt idx="0">
                  <c:v>24.046301000000007</c:v>
                </c:pt>
                <c:pt idx="1">
                  <c:v>30.585182999999997</c:v>
                </c:pt>
                <c:pt idx="2">
                  <c:v>14.426517</c:v>
                </c:pt>
                <c:pt idx="3">
                  <c:v>6.5395849999999998</c:v>
                </c:pt>
                <c:pt idx="4">
                  <c:v>3.2561990000000001</c:v>
                </c:pt>
                <c:pt idx="5">
                  <c:v>6.293676999999998</c:v>
                </c:pt>
                <c:pt idx="6">
                  <c:v>5.027933</c:v>
                </c:pt>
                <c:pt idx="7">
                  <c:v>2.2527540000000008</c:v>
                </c:pt>
                <c:pt idx="8">
                  <c:v>4.4918580000000006</c:v>
                </c:pt>
                <c:pt idx="9">
                  <c:v>7.6204999999999989</c:v>
                </c:pt>
                <c:pt idx="10">
                  <c:v>17.852281000000005</c:v>
                </c:pt>
                <c:pt idx="11">
                  <c:v>21.681122999999999</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 ##0.0</c:formatCode>
                <c:ptCount val="12"/>
                <c:pt idx="0">
                  <c:v>3173.3371128973886</c:v>
                </c:pt>
                <c:pt idx="1">
                  <c:v>2894.6748059306556</c:v>
                </c:pt>
                <c:pt idx="2">
                  <c:v>2190.8172249152249</c:v>
                </c:pt>
                <c:pt idx="3">
                  <c:v>1286.1388216105174</c:v>
                </c:pt>
                <c:pt idx="4">
                  <c:v>1044.7196841841931</c:v>
                </c:pt>
                <c:pt idx="5">
                  <c:v>753.09379348468337</c:v>
                </c:pt>
                <c:pt idx="6">
                  <c:v>823.85492770741985</c:v>
                </c:pt>
                <c:pt idx="7">
                  <c:v>806.42146189671462</c:v>
                </c:pt>
                <c:pt idx="8">
                  <c:v>824.91468215003124</c:v>
                </c:pt>
                <c:pt idx="9">
                  <c:v>1820.5574354906835</c:v>
                </c:pt>
                <c:pt idx="10">
                  <c:v>2488.9640288519408</c:v>
                </c:pt>
                <c:pt idx="11">
                  <c:v>2957.5504068805431</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2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val>
            <c:numRef>
              <c:f>'8.3'!$B$27:$M$27</c:f>
              <c:numCache>
                <c:formatCode>#\ ##0.0</c:formatCode>
                <c:ptCount val="12"/>
                <c:pt idx="0">
                  <c:v>72.489688999999984</c:v>
                </c:pt>
                <c:pt idx="1">
                  <c:v>65.121511999999996</c:v>
                </c:pt>
                <c:pt idx="2">
                  <c:v>43.153411999999996</c:v>
                </c:pt>
                <c:pt idx="3">
                  <c:v>28.96969</c:v>
                </c:pt>
                <c:pt idx="4">
                  <c:v>21.116735000000006</c:v>
                </c:pt>
                <c:pt idx="5">
                  <c:v>14.074119</c:v>
                </c:pt>
                <c:pt idx="6">
                  <c:v>12.767758000000001</c:v>
                </c:pt>
                <c:pt idx="7">
                  <c:v>12.175579000000001</c:v>
                </c:pt>
                <c:pt idx="8">
                  <c:v>15.355824</c:v>
                </c:pt>
                <c:pt idx="9">
                  <c:v>30.063343999999994</c:v>
                </c:pt>
                <c:pt idx="10">
                  <c:v>47.672121999999995</c:v>
                </c:pt>
                <c:pt idx="11">
                  <c:v>58.618398999999997</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val>
            <c:numRef>
              <c:f>'8.3'!$B$28:$M$28</c:f>
              <c:numCache>
                <c:formatCode>#\ ##0.0</c:formatCode>
                <c:ptCount val="12"/>
                <c:pt idx="0">
                  <c:v>1.0714599999999999</c:v>
                </c:pt>
                <c:pt idx="1">
                  <c:v>1.0151199999999998</c:v>
                </c:pt>
                <c:pt idx="2">
                  <c:v>0.58143000000000011</c:v>
                </c:pt>
                <c:pt idx="3">
                  <c:v>0.26366000000000001</c:v>
                </c:pt>
                <c:pt idx="4">
                  <c:v>0.13863999999999999</c:v>
                </c:pt>
                <c:pt idx="5">
                  <c:v>1.737E-2</c:v>
                </c:pt>
                <c:pt idx="6">
                  <c:v>1.4589999999999999E-2</c:v>
                </c:pt>
                <c:pt idx="7">
                  <c:v>1.7170000000000001E-2</c:v>
                </c:pt>
                <c:pt idx="8">
                  <c:v>3.7130000000000003E-2</c:v>
                </c:pt>
                <c:pt idx="9">
                  <c:v>0.44111</c:v>
                </c:pt>
                <c:pt idx="10">
                  <c:v>0.79109000000000007</c:v>
                </c:pt>
                <c:pt idx="11">
                  <c:v>0.99795</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val>
            <c:numRef>
              <c:f>'8.3'!$B$29:$M$29</c:f>
              <c:numCache>
                <c:formatCode>#\ ##0.0</c:formatCode>
                <c:ptCount val="12"/>
                <c:pt idx="0">
                  <c:v>0.106</c:v>
                </c:pt>
                <c:pt idx="1">
                  <c:v>0.1</c:v>
                </c:pt>
                <c:pt idx="2">
                  <c:v>6.3E-2</c:v>
                </c:pt>
                <c:pt idx="3">
                  <c:v>3.9E-2</c:v>
                </c:pt>
                <c:pt idx="4">
                  <c:v>1.2E-2</c:v>
                </c:pt>
                <c:pt idx="5">
                  <c:v>8.9999999999999993E-3</c:v>
                </c:pt>
                <c:pt idx="6">
                  <c:v>8.9999999999999993E-3</c:v>
                </c:pt>
                <c:pt idx="7">
                  <c:v>8.9999999999999993E-3</c:v>
                </c:pt>
                <c:pt idx="8">
                  <c:v>0.01</c:v>
                </c:pt>
                <c:pt idx="9">
                  <c:v>4.5999999999999999E-2</c:v>
                </c:pt>
                <c:pt idx="10">
                  <c:v>0.08</c:v>
                </c:pt>
                <c:pt idx="11">
                  <c:v>9.9000000000000005E-2</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val>
            <c:numRef>
              <c:f>'8.3'!$B$30:$M$30</c:f>
              <c:numCache>
                <c:formatCode>#\ ##0.0</c:formatCode>
                <c:ptCount val="12"/>
                <c:pt idx="0">
                  <c:v>0.20937999999999998</c:v>
                </c:pt>
                <c:pt idx="1">
                  <c:v>0.18587999999999999</c:v>
                </c:pt>
                <c:pt idx="2">
                  <c:v>8.7569999999999995E-2</c:v>
                </c:pt>
                <c:pt idx="3">
                  <c:v>4.7289999999999999E-2</c:v>
                </c:pt>
                <c:pt idx="4">
                  <c:v>4.8700000000000002E-3</c:v>
                </c:pt>
                <c:pt idx="5">
                  <c:v>2.8700000000000002E-3</c:v>
                </c:pt>
                <c:pt idx="6">
                  <c:v>2.8700000000000002E-3</c:v>
                </c:pt>
                <c:pt idx="7">
                  <c:v>2.8700000000000002E-3</c:v>
                </c:pt>
                <c:pt idx="8">
                  <c:v>4.8700000000000002E-3</c:v>
                </c:pt>
                <c:pt idx="9">
                  <c:v>8.2200000000000009E-2</c:v>
                </c:pt>
                <c:pt idx="10">
                  <c:v>0.12737000000000001</c:v>
                </c:pt>
                <c:pt idx="11">
                  <c:v>0.18633</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val>
            <c:numRef>
              <c:f>'8.3'!$B$31:$M$31</c:f>
              <c:numCache>
                <c:formatCode>#\ ##0.0</c:formatCode>
                <c:ptCount val="12"/>
                <c:pt idx="0">
                  <c:v>4.7131359999999995</c:v>
                </c:pt>
                <c:pt idx="1">
                  <c:v>4.8187899999999999</c:v>
                </c:pt>
                <c:pt idx="2">
                  <c:v>4.0565340000000001</c:v>
                </c:pt>
                <c:pt idx="3">
                  <c:v>3.7130700000000001</c:v>
                </c:pt>
                <c:pt idx="4">
                  <c:v>3.5092160000000003</c:v>
                </c:pt>
                <c:pt idx="5">
                  <c:v>1.869472</c:v>
                </c:pt>
                <c:pt idx="6">
                  <c:v>1.5081300000000002</c:v>
                </c:pt>
                <c:pt idx="7">
                  <c:v>1.39781</c:v>
                </c:pt>
                <c:pt idx="8">
                  <c:v>1.73502</c:v>
                </c:pt>
                <c:pt idx="9">
                  <c:v>3.2450419999999998</c:v>
                </c:pt>
                <c:pt idx="10">
                  <c:v>3.263976</c:v>
                </c:pt>
                <c:pt idx="11">
                  <c:v>4.7482820000000006</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val>
            <c:numRef>
              <c:f>'8.3'!$B$32:$M$32</c:f>
              <c:numCache>
                <c:formatCode>#\ ##0.0</c:formatCode>
                <c:ptCount val="12"/>
                <c:pt idx="0">
                  <c:v>401.82757300000003</c:v>
                </c:pt>
                <c:pt idx="1">
                  <c:v>357.53792000000004</c:v>
                </c:pt>
                <c:pt idx="2">
                  <c:v>252.77655599999994</c:v>
                </c:pt>
                <c:pt idx="3">
                  <c:v>159.31368000000001</c:v>
                </c:pt>
                <c:pt idx="4">
                  <c:v>127.320898</c:v>
                </c:pt>
                <c:pt idx="5">
                  <c:v>67.622300000000038</c:v>
                </c:pt>
                <c:pt idx="6">
                  <c:v>63.176981999999995</c:v>
                </c:pt>
                <c:pt idx="7">
                  <c:v>73.613937000000007</c:v>
                </c:pt>
                <c:pt idx="8">
                  <c:v>95.512828999999982</c:v>
                </c:pt>
                <c:pt idx="9">
                  <c:v>230.71779799999996</c:v>
                </c:pt>
                <c:pt idx="10">
                  <c:v>322.05334300000004</c:v>
                </c:pt>
                <c:pt idx="11">
                  <c:v>388.48214299999995</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val>
            <c:numRef>
              <c:f>'8.3'!$B$33:$M$33</c:f>
              <c:numCache>
                <c:formatCode>#\ ##0.0</c:formatCode>
                <c:ptCount val="12"/>
                <c:pt idx="0">
                  <c:v>124.42344900000001</c:v>
                </c:pt>
                <c:pt idx="1">
                  <c:v>111.64486900000001</c:v>
                </c:pt>
                <c:pt idx="2">
                  <c:v>77.270514000000006</c:v>
                </c:pt>
                <c:pt idx="3">
                  <c:v>45.559759999999997</c:v>
                </c:pt>
                <c:pt idx="4">
                  <c:v>32.084392999999999</c:v>
                </c:pt>
                <c:pt idx="5">
                  <c:v>15.352581999999998</c:v>
                </c:pt>
                <c:pt idx="6">
                  <c:v>13.089701999999999</c:v>
                </c:pt>
                <c:pt idx="7">
                  <c:v>13.172720000000002</c:v>
                </c:pt>
                <c:pt idx="8">
                  <c:v>20.162576000000008</c:v>
                </c:pt>
                <c:pt idx="9">
                  <c:v>57.530547000000006</c:v>
                </c:pt>
                <c:pt idx="10">
                  <c:v>90.447621999999981</c:v>
                </c:pt>
                <c:pt idx="11">
                  <c:v>107.622792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val>
            <c:numRef>
              <c:f>'8.3'!$B$34:$M$34</c:f>
              <c:numCache>
                <c:formatCode>#\ ##0.0</c:formatCode>
                <c:ptCount val="12"/>
                <c:pt idx="0">
                  <c:v>130.56733400000002</c:v>
                </c:pt>
                <c:pt idx="1">
                  <c:v>111.81438300000002</c:v>
                </c:pt>
                <c:pt idx="2">
                  <c:v>79.263628999999995</c:v>
                </c:pt>
                <c:pt idx="3">
                  <c:v>47.920407999999995</c:v>
                </c:pt>
                <c:pt idx="4">
                  <c:v>34.224743999999994</c:v>
                </c:pt>
                <c:pt idx="5">
                  <c:v>18.172038000000001</c:v>
                </c:pt>
                <c:pt idx="6">
                  <c:v>17.976251000000001</c:v>
                </c:pt>
                <c:pt idx="7">
                  <c:v>10.243315999999998</c:v>
                </c:pt>
                <c:pt idx="8">
                  <c:v>18.676706000000003</c:v>
                </c:pt>
                <c:pt idx="9">
                  <c:v>50.787170999999994</c:v>
                </c:pt>
                <c:pt idx="10">
                  <c:v>81.778002999999998</c:v>
                </c:pt>
                <c:pt idx="11">
                  <c:v>98.578244000000012</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4.0313154541253421E-2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Výroba tepla brutto</c:v>
                </c:pt>
              </c:strCache>
            </c:strRef>
          </c:tx>
          <c:invertIfNegative val="0"/>
          <c:val>
            <c:numRef>
              <c:f>'8.3'!$N$40</c:f>
              <c:numCache>
                <c:formatCode>0.0%</c:formatCode>
                <c:ptCount val="1"/>
                <c:pt idx="0">
                  <c:v>5.0716759963101481E-2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Dodávky tepla</c:v>
                </c:pt>
              </c:strCache>
            </c:strRef>
          </c:tx>
          <c:invertIfNegative val="0"/>
          <c:val>
            <c:numRef>
              <c:f>'8.3'!$N$41</c:f>
              <c:numCache>
                <c:formatCode>0.0%</c:formatCode>
                <c:ptCount val="1"/>
                <c:pt idx="0">
                  <c:v>6.5467290349835269E-2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
          <c:y val="0.74158985332524896"/>
          <c:w val="0.5044555301922764"/>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val>
            <c:numRef>
              <c:f>'8.3'!$B$10:$M$10</c:f>
              <c:numCache>
                <c:formatCode>#\ ##0.0</c:formatCode>
                <c:ptCount val="12"/>
                <c:pt idx="0">
                  <c:v>66.19592999999999</c:v>
                </c:pt>
                <c:pt idx="1">
                  <c:v>59.157249999999998</c:v>
                </c:pt>
                <c:pt idx="2">
                  <c:v>46.594010000000004</c:v>
                </c:pt>
                <c:pt idx="3">
                  <c:v>33.144490000000005</c:v>
                </c:pt>
                <c:pt idx="4">
                  <c:v>27.144569999999998</c:v>
                </c:pt>
                <c:pt idx="5">
                  <c:v>17.817700000000002</c:v>
                </c:pt>
                <c:pt idx="6">
                  <c:v>14.791979999999999</c:v>
                </c:pt>
                <c:pt idx="7">
                  <c:v>17.80566</c:v>
                </c:pt>
                <c:pt idx="8">
                  <c:v>21.318669999999997</c:v>
                </c:pt>
                <c:pt idx="9">
                  <c:v>58.909041999999999</c:v>
                </c:pt>
                <c:pt idx="10">
                  <c:v>83.405353000000005</c:v>
                </c:pt>
                <c:pt idx="11">
                  <c:v>82.679466000000005</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val>
            <c:numRef>
              <c:f>'8.3'!$B$11:$M$11</c:f>
              <c:numCache>
                <c:formatCode>#\ ##0.0</c:formatCode>
                <c:ptCount val="12"/>
                <c:pt idx="0">
                  <c:v>10.481329000000002</c:v>
                </c:pt>
                <c:pt idx="1">
                  <c:v>7.2745850000000001</c:v>
                </c:pt>
                <c:pt idx="2">
                  <c:v>5.9448599999999994</c:v>
                </c:pt>
                <c:pt idx="3">
                  <c:v>4.8617319999999999</c:v>
                </c:pt>
                <c:pt idx="4">
                  <c:v>4.4551670000000003</c:v>
                </c:pt>
                <c:pt idx="5">
                  <c:v>2.4044289999999999</c:v>
                </c:pt>
                <c:pt idx="6">
                  <c:v>2.6845470000000002</c:v>
                </c:pt>
                <c:pt idx="7">
                  <c:v>3.4680600000000004</c:v>
                </c:pt>
                <c:pt idx="8">
                  <c:v>3.8398499999999993</c:v>
                </c:pt>
                <c:pt idx="9">
                  <c:v>5.8801420000000002</c:v>
                </c:pt>
                <c:pt idx="10">
                  <c:v>5.5413269999999999</c:v>
                </c:pt>
                <c:pt idx="11">
                  <c:v>8.0992409999999992</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val>
            <c:numRef>
              <c:f>'8.3'!$B$12:$M$12</c:f>
              <c:numCache>
                <c:formatCode>#\ ##0.0</c:formatCode>
                <c:ptCount val="12"/>
                <c:pt idx="0">
                  <c:v>4.4770000000000004E-2</c:v>
                </c:pt>
                <c:pt idx="1">
                  <c:v>3.5159999999999997E-2</c:v>
                </c:pt>
                <c:pt idx="2">
                  <c:v>0</c:v>
                </c:pt>
                <c:pt idx="3">
                  <c:v>0</c:v>
                </c:pt>
                <c:pt idx="4">
                  <c:v>0</c:v>
                </c:pt>
                <c:pt idx="5">
                  <c:v>0</c:v>
                </c:pt>
                <c:pt idx="6">
                  <c:v>0</c:v>
                </c:pt>
                <c:pt idx="7">
                  <c:v>0</c:v>
                </c:pt>
                <c:pt idx="8">
                  <c:v>0</c:v>
                </c:pt>
                <c:pt idx="9">
                  <c:v>0</c:v>
                </c:pt>
                <c:pt idx="10">
                  <c:v>0</c:v>
                </c:pt>
                <c:pt idx="11">
                  <c:v>6.3369999999999996E-2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val>
            <c:numRef>
              <c:f>'8.3'!$B$13:$M$13</c:f>
              <c:numCache>
                <c:formatCode>#\ ##0.0</c:formatCode>
                <c:ptCount val="12"/>
                <c:pt idx="0">
                  <c:v>0.32400000000000001</c:v>
                </c:pt>
                <c:pt idx="1">
                  <c:v>0.29799999999999999</c:v>
                </c:pt>
                <c:pt idx="2">
                  <c:v>0.36599999999999999</c:v>
                </c:pt>
                <c:pt idx="3">
                  <c:v>0.38750000000000001</c:v>
                </c:pt>
                <c:pt idx="4">
                  <c:v>0.34370000000000001</c:v>
                </c:pt>
                <c:pt idx="5">
                  <c:v>0.57550000000000001</c:v>
                </c:pt>
                <c:pt idx="6">
                  <c:v>0.58360000000000001</c:v>
                </c:pt>
                <c:pt idx="7">
                  <c:v>1.1328</c:v>
                </c:pt>
                <c:pt idx="8">
                  <c:v>0.70860000000000001</c:v>
                </c:pt>
                <c:pt idx="9">
                  <c:v>0.48010000000000003</c:v>
                </c:pt>
                <c:pt idx="10">
                  <c:v>0.35399999999999998</c:v>
                </c:pt>
                <c:pt idx="11">
                  <c:v>0.33302399999999999</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val>
            <c:numRef>
              <c:f>'8.3'!$B$14:$M$14</c:f>
              <c:numCache>
                <c:formatCode>#\ ##0.0</c:formatCode>
                <c:ptCount val="12"/>
                <c:pt idx="0">
                  <c:v>6.2989000000000003E-2</c:v>
                </c:pt>
                <c:pt idx="1">
                  <c:v>5.7407E-2</c:v>
                </c:pt>
                <c:pt idx="2">
                  <c:v>4.4471000000000004E-2</c:v>
                </c:pt>
                <c:pt idx="3">
                  <c:v>2.0310000000000003E-3</c:v>
                </c:pt>
                <c:pt idx="4">
                  <c:v>8.003999999999999E-3</c:v>
                </c:pt>
                <c:pt idx="5">
                  <c:v>2.5000000000000001E-2</c:v>
                </c:pt>
                <c:pt idx="6">
                  <c:v>1.003E-3</c:v>
                </c:pt>
                <c:pt idx="7">
                  <c:v>3.0000000000000001E-6</c:v>
                </c:pt>
                <c:pt idx="8">
                  <c:v>6.9999999999999999E-4</c:v>
                </c:pt>
                <c:pt idx="9">
                  <c:v>7.9640000000000006E-3</c:v>
                </c:pt>
                <c:pt idx="10">
                  <c:v>1.3545E-2</c:v>
                </c:pt>
                <c:pt idx="11">
                  <c:v>2.2190999999999999E-2</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val>
            <c:numRef>
              <c:f>'8.3'!$B$15:$M$15</c:f>
              <c:numCache>
                <c:formatCode>#\ ##0.0</c:formatCode>
                <c:ptCount val="12"/>
                <c:pt idx="0">
                  <c:v>5.2830000000000004E-3</c:v>
                </c:pt>
                <c:pt idx="1">
                  <c:v>2.1877000000000001E-2</c:v>
                </c:pt>
                <c:pt idx="2">
                  <c:v>1.1683000000000001E-2</c:v>
                </c:pt>
                <c:pt idx="3">
                  <c:v>1.7515999999999997E-2</c:v>
                </c:pt>
                <c:pt idx="4">
                  <c:v>2.836E-3</c:v>
                </c:pt>
                <c:pt idx="5">
                  <c:v>1.5128000000000001E-2</c:v>
                </c:pt>
                <c:pt idx="6">
                  <c:v>1.1125999999999999E-2</c:v>
                </c:pt>
                <c:pt idx="7">
                  <c:v>1.4909E-2</c:v>
                </c:pt>
                <c:pt idx="8">
                  <c:v>8.9809999999999994E-3</c:v>
                </c:pt>
                <c:pt idx="9">
                  <c:v>5.4299999999999999E-3</c:v>
                </c:pt>
                <c:pt idx="10">
                  <c:v>2.5040000000000001E-3</c:v>
                </c:pt>
                <c:pt idx="11">
                  <c:v>1.56E-4</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val>
            <c:numRef>
              <c:f>'8.3'!$B$16:$M$16</c:f>
              <c:numCache>
                <c:formatCode>#\ ##0.0</c:formatCode>
                <c:ptCount val="12"/>
                <c:pt idx="0">
                  <c:v>5.1078919999999997</c:v>
                </c:pt>
                <c:pt idx="1">
                  <c:v>3.8916400000000002</c:v>
                </c:pt>
                <c:pt idx="2">
                  <c:v>0.27862700000000001</c:v>
                </c:pt>
                <c:pt idx="3">
                  <c:v>0.20933199999999999</c:v>
                </c:pt>
                <c:pt idx="4">
                  <c:v>0.20347599999999999</c:v>
                </c:pt>
                <c:pt idx="5">
                  <c:v>0.15553999999999998</c:v>
                </c:pt>
                <c:pt idx="6">
                  <c:v>0.15280000000000002</c:v>
                </c:pt>
                <c:pt idx="7">
                  <c:v>0.164775</c:v>
                </c:pt>
                <c:pt idx="8">
                  <c:v>0.17871500000000001</c:v>
                </c:pt>
                <c:pt idx="9">
                  <c:v>0.19973400000000002</c:v>
                </c:pt>
                <c:pt idx="10">
                  <c:v>0.28117300000000001</c:v>
                </c:pt>
                <c:pt idx="11">
                  <c:v>5.4056670000000002</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val>
            <c:numRef>
              <c:f>'8.3'!$B$17:$M$17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val>
            <c:numRef>
              <c:f>'8.3'!$B$18:$M$18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val>
            <c:numRef>
              <c:f>'8.3'!$B$19:$M$19</c:f>
              <c:numCache>
                <c:formatCode>#\ ##0.0</c:formatCode>
                <c:ptCount val="12"/>
                <c:pt idx="0">
                  <c:v>8.4726499999999998</c:v>
                </c:pt>
                <c:pt idx="1">
                  <c:v>7.8856929999999998</c:v>
                </c:pt>
                <c:pt idx="2">
                  <c:v>8.0212859999999999</c:v>
                </c:pt>
                <c:pt idx="3">
                  <c:v>5.3785959999999999</c:v>
                </c:pt>
                <c:pt idx="4">
                  <c:v>4.2081840000000001</c:v>
                </c:pt>
                <c:pt idx="5">
                  <c:v>1.5387149999999998</c:v>
                </c:pt>
                <c:pt idx="6">
                  <c:v>2.196272</c:v>
                </c:pt>
                <c:pt idx="7">
                  <c:v>2.2997780000000003</c:v>
                </c:pt>
                <c:pt idx="8">
                  <c:v>2.7728490000000003</c:v>
                </c:pt>
                <c:pt idx="9">
                  <c:v>7.7299250000000006</c:v>
                </c:pt>
                <c:pt idx="10">
                  <c:v>7.6824970000000006</c:v>
                </c:pt>
                <c:pt idx="11">
                  <c:v>6.8332160000000002</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val>
            <c:numRef>
              <c:f>'8.3'!$B$20:$M$20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val>
            <c:numRef>
              <c:f>'8.3'!$B$21:$M$21</c:f>
              <c:numCache>
                <c:formatCode>#\ ##0.0</c:formatCode>
                <c:ptCount val="12"/>
                <c:pt idx="0">
                  <c:v>106.752</c:v>
                </c:pt>
                <c:pt idx="1">
                  <c:v>99.222999999999999</c:v>
                </c:pt>
                <c:pt idx="2">
                  <c:v>79.171000000000006</c:v>
                </c:pt>
                <c:pt idx="3">
                  <c:v>110.17100000000001</c:v>
                </c:pt>
                <c:pt idx="4">
                  <c:v>120.908</c:v>
                </c:pt>
                <c:pt idx="5">
                  <c:v>95.149000000000001</c:v>
                </c:pt>
                <c:pt idx="6">
                  <c:v>87.751000000000005</c:v>
                </c:pt>
                <c:pt idx="7">
                  <c:v>88.046000000000006</c:v>
                </c:pt>
                <c:pt idx="8">
                  <c:v>97.676000000000002</c:v>
                </c:pt>
                <c:pt idx="9">
                  <c:v>59.385719999999999</c:v>
                </c:pt>
                <c:pt idx="10">
                  <c:v>90.228999999999999</c:v>
                </c:pt>
                <c:pt idx="11">
                  <c:v>92.712999999999994</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val>
            <c:numRef>
              <c:f>'8.3'!$B$22:$M$22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val>
            <c:numRef>
              <c:f>'8.3'!$B$23:$M$23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val>
            <c:numRef>
              <c:f>'8.3'!$B$24:$M$24</c:f>
              <c:numCache>
                <c:formatCode>#\ ##0.0</c:formatCode>
                <c:ptCount val="12"/>
                <c:pt idx="0">
                  <c:v>6.6949999999999982E-2</c:v>
                </c:pt>
                <c:pt idx="1">
                  <c:v>3.0850689999999998</c:v>
                </c:pt>
                <c:pt idx="2">
                  <c:v>1.5074000000000001E-2</c:v>
                </c:pt>
                <c:pt idx="3">
                  <c:v>3.2069999999999998E-3</c:v>
                </c:pt>
                <c:pt idx="4">
                  <c:v>1.7722000000000002E-2</c:v>
                </c:pt>
                <c:pt idx="5">
                  <c:v>3.039E-3</c:v>
                </c:pt>
                <c:pt idx="6">
                  <c:v>2.6400000000000002E-4</c:v>
                </c:pt>
                <c:pt idx="7">
                  <c:v>7.7019999999999996E-3</c:v>
                </c:pt>
                <c:pt idx="8">
                  <c:v>4.2699999999999997E-4</c:v>
                </c:pt>
                <c:pt idx="9">
                  <c:v>2.5053000000000002E-2</c:v>
                </c:pt>
                <c:pt idx="10">
                  <c:v>1.8828000000000001E-2</c:v>
                </c:pt>
                <c:pt idx="11">
                  <c:v>2.2061000000000001E-2</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val>
            <c:numRef>
              <c:f>'8.3'!$B$25:$M$25</c:f>
              <c:numCache>
                <c:formatCode>#\ ##0.0</c:formatCode>
                <c:ptCount val="12"/>
                <c:pt idx="0">
                  <c:v>596.18644700000016</c:v>
                </c:pt>
                <c:pt idx="1">
                  <c:v>521.04307100000005</c:v>
                </c:pt>
                <c:pt idx="2">
                  <c:v>362.41001200000011</c:v>
                </c:pt>
                <c:pt idx="3">
                  <c:v>181.71842200000003</c:v>
                </c:pt>
                <c:pt idx="4">
                  <c:v>116.758898</c:v>
                </c:pt>
                <c:pt idx="5">
                  <c:v>56.961557999999982</c:v>
                </c:pt>
                <c:pt idx="6">
                  <c:v>53.524979000000002</c:v>
                </c:pt>
                <c:pt idx="7">
                  <c:v>52.801251999999998</c:v>
                </c:pt>
                <c:pt idx="8">
                  <c:v>79.523701999999972</c:v>
                </c:pt>
                <c:pt idx="9">
                  <c:v>278.93727700000011</c:v>
                </c:pt>
                <c:pt idx="10">
                  <c:v>410.73143100000016</c:v>
                </c:pt>
                <c:pt idx="11">
                  <c:v>524.49731699999995</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'8.3'!$U$27:$U$34</c:f>
              <c:numCache>
                <c:formatCode>#\ ##0.0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val>
            <c:numRef>
              <c:f>'8.4'!$B$27:$M$27</c:f>
              <c:numCache>
                <c:formatCode>#\ ##0.0</c:formatCode>
                <c:ptCount val="12"/>
                <c:pt idx="0">
                  <c:v>18.183906</c:v>
                </c:pt>
                <c:pt idx="1">
                  <c:v>27.442260999999998</c:v>
                </c:pt>
                <c:pt idx="2">
                  <c:v>21.500593000000006</c:v>
                </c:pt>
                <c:pt idx="3">
                  <c:v>14.494744000000001</c:v>
                </c:pt>
                <c:pt idx="4">
                  <c:v>11.519195999999999</c:v>
                </c:pt>
                <c:pt idx="5">
                  <c:v>3.9135440000000004</c:v>
                </c:pt>
                <c:pt idx="6">
                  <c:v>4.493824</c:v>
                </c:pt>
                <c:pt idx="7">
                  <c:v>3.9085399999999999</c:v>
                </c:pt>
                <c:pt idx="8">
                  <c:v>7.0245799999999994</c:v>
                </c:pt>
                <c:pt idx="9">
                  <c:v>17.677666000000002</c:v>
                </c:pt>
                <c:pt idx="10">
                  <c:v>23.568895000000001</c:v>
                </c:pt>
                <c:pt idx="11">
                  <c:v>27.069199000000001</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val>
            <c:numRef>
              <c:f>'8.4'!$B$28:$M$28</c:f>
              <c:numCache>
                <c:formatCode>#\ ##0.0</c:formatCode>
                <c:ptCount val="12"/>
                <c:pt idx="0">
                  <c:v>17.666700000000002</c:v>
                </c:pt>
                <c:pt idx="1">
                  <c:v>14.28073</c:v>
                </c:pt>
                <c:pt idx="2">
                  <c:v>12.20947</c:v>
                </c:pt>
                <c:pt idx="3">
                  <c:v>7.7383999999999995</c:v>
                </c:pt>
                <c:pt idx="4">
                  <c:v>5.8764830000000003</c:v>
                </c:pt>
                <c:pt idx="5">
                  <c:v>2.5449200000000003</c:v>
                </c:pt>
                <c:pt idx="6">
                  <c:v>3.4711109999999996</c:v>
                </c:pt>
                <c:pt idx="7">
                  <c:v>2.6929289999999999</c:v>
                </c:pt>
                <c:pt idx="8">
                  <c:v>10.030396</c:v>
                </c:pt>
                <c:pt idx="9">
                  <c:v>6.6059599999999996</c:v>
                </c:pt>
                <c:pt idx="10">
                  <c:v>8.996319999999999</c:v>
                </c:pt>
                <c:pt idx="11">
                  <c:v>10.50154</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val>
            <c:numRef>
              <c:f>'8.4'!$B$29:$M$29</c:f>
              <c:numCache>
                <c:formatCode>#\ ##0.0</c:formatCode>
                <c:ptCount val="12"/>
                <c:pt idx="0">
                  <c:v>2.3720969999999997</c:v>
                </c:pt>
                <c:pt idx="1">
                  <c:v>2.186941</c:v>
                </c:pt>
                <c:pt idx="2">
                  <c:v>1.745023</c:v>
                </c:pt>
                <c:pt idx="3">
                  <c:v>1.2031270000000001</c:v>
                </c:pt>
                <c:pt idx="4">
                  <c:v>0.96127899999999999</c:v>
                </c:pt>
                <c:pt idx="5">
                  <c:v>0.39768300000000001</c:v>
                </c:pt>
                <c:pt idx="6">
                  <c:v>0.34802000000000005</c:v>
                </c:pt>
                <c:pt idx="7">
                  <c:v>0.38241200000000003</c:v>
                </c:pt>
                <c:pt idx="8">
                  <c:v>0.60420600000000002</c:v>
                </c:pt>
                <c:pt idx="9">
                  <c:v>2.6578049999999998</c:v>
                </c:pt>
                <c:pt idx="10">
                  <c:v>2.8314669999999995</c:v>
                </c:pt>
                <c:pt idx="11">
                  <c:v>3.0576810000000001</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val>
            <c:numRef>
              <c:f>'8.4'!$B$30:$M$30</c:f>
              <c:numCache>
                <c:formatCode>#\ ##0.0</c:formatCode>
                <c:ptCount val="12"/>
                <c:pt idx="0">
                  <c:v>3.2390720000000002</c:v>
                </c:pt>
                <c:pt idx="1">
                  <c:v>2.7464330000000001</c:v>
                </c:pt>
                <c:pt idx="2">
                  <c:v>2.0311620000000001</c:v>
                </c:pt>
                <c:pt idx="3">
                  <c:v>1.2120219999999999</c:v>
                </c:pt>
                <c:pt idx="4">
                  <c:v>0.76766800000000002</c:v>
                </c:pt>
                <c:pt idx="5">
                  <c:v>0.25292900000000001</c:v>
                </c:pt>
                <c:pt idx="6">
                  <c:v>0.22850000000000001</c:v>
                </c:pt>
                <c:pt idx="7">
                  <c:v>0.24021400000000001</c:v>
                </c:pt>
                <c:pt idx="8">
                  <c:v>0.44179099999999999</c:v>
                </c:pt>
                <c:pt idx="9">
                  <c:v>1.2875909999999999</c:v>
                </c:pt>
                <c:pt idx="10">
                  <c:v>2.150989</c:v>
                </c:pt>
                <c:pt idx="11">
                  <c:v>1.814432</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val>
            <c:numRef>
              <c:f>'8.4'!$B$31:$M$31</c:f>
              <c:numCache>
                <c:formatCode>#\ ##0.0</c:formatCode>
                <c:ptCount val="12"/>
                <c:pt idx="0">
                  <c:v>0.51487000000000005</c:v>
                </c:pt>
                <c:pt idx="1">
                  <c:v>0.68686999999999998</c:v>
                </c:pt>
                <c:pt idx="2">
                  <c:v>0.65200000000000002</c:v>
                </c:pt>
                <c:pt idx="3">
                  <c:v>0.23125000000000001</c:v>
                </c:pt>
                <c:pt idx="4">
                  <c:v>0.33457999999999999</c:v>
                </c:pt>
                <c:pt idx="5">
                  <c:v>9.8650000000000002E-2</c:v>
                </c:pt>
                <c:pt idx="6">
                  <c:v>0.12074</c:v>
                </c:pt>
                <c:pt idx="7">
                  <c:v>5.9369999999999999E-2</c:v>
                </c:pt>
                <c:pt idx="8">
                  <c:v>8.8730000000000003E-2</c:v>
                </c:pt>
                <c:pt idx="9">
                  <c:v>0.70101000000000002</c:v>
                </c:pt>
                <c:pt idx="10">
                  <c:v>0.50851000000000002</c:v>
                </c:pt>
                <c:pt idx="11">
                  <c:v>0.49864999999999998</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val>
            <c:numRef>
              <c:f>'8.4'!$B$32:$M$32</c:f>
              <c:numCache>
                <c:formatCode>#\ ##0.0</c:formatCode>
                <c:ptCount val="12"/>
                <c:pt idx="0">
                  <c:v>288.67622600000004</c:v>
                </c:pt>
                <c:pt idx="1">
                  <c:v>264.75841700000001</c:v>
                </c:pt>
                <c:pt idx="2">
                  <c:v>204.59514999999999</c:v>
                </c:pt>
                <c:pt idx="3">
                  <c:v>139.39193000000003</c:v>
                </c:pt>
                <c:pt idx="4">
                  <c:v>111.73959499999999</c:v>
                </c:pt>
                <c:pt idx="5">
                  <c:v>51.829899999999995</c:v>
                </c:pt>
                <c:pt idx="6">
                  <c:v>49.599347999999999</c:v>
                </c:pt>
                <c:pt idx="7">
                  <c:v>51.049298999999998</c:v>
                </c:pt>
                <c:pt idx="8">
                  <c:v>84.228849999999994</c:v>
                </c:pt>
                <c:pt idx="9">
                  <c:v>175.387123</c:v>
                </c:pt>
                <c:pt idx="10">
                  <c:v>226.911182</c:v>
                </c:pt>
                <c:pt idx="11">
                  <c:v>270.99837899999994</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val>
            <c:numRef>
              <c:f>'8.4'!$B$33:$M$33</c:f>
              <c:numCache>
                <c:formatCode>#\ ##0.0</c:formatCode>
                <c:ptCount val="12"/>
                <c:pt idx="0">
                  <c:v>107.19939799999999</c:v>
                </c:pt>
                <c:pt idx="1">
                  <c:v>99.72869</c:v>
                </c:pt>
                <c:pt idx="2">
                  <c:v>77.434105000000002</c:v>
                </c:pt>
                <c:pt idx="3">
                  <c:v>51.977992</c:v>
                </c:pt>
                <c:pt idx="4">
                  <c:v>38.360568000000008</c:v>
                </c:pt>
                <c:pt idx="5">
                  <c:v>17.893939</c:v>
                </c:pt>
                <c:pt idx="6">
                  <c:v>16.014678999999997</c:v>
                </c:pt>
                <c:pt idx="7">
                  <c:v>16.675051</c:v>
                </c:pt>
                <c:pt idx="8">
                  <c:v>28.732726999999993</c:v>
                </c:pt>
                <c:pt idx="9">
                  <c:v>64.543869999999998</c:v>
                </c:pt>
                <c:pt idx="10">
                  <c:v>84.68095799999999</c:v>
                </c:pt>
                <c:pt idx="11">
                  <c:v>100.49936900000002</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val>
            <c:numRef>
              <c:f>'8.4'!$B$34:$M$34</c:f>
              <c:numCache>
                <c:formatCode>#\ ##0.0</c:formatCode>
                <c:ptCount val="12"/>
                <c:pt idx="0">
                  <c:v>20.357289000000002</c:v>
                </c:pt>
                <c:pt idx="1">
                  <c:v>18.866211</c:v>
                </c:pt>
                <c:pt idx="2">
                  <c:v>14.39602</c:v>
                </c:pt>
                <c:pt idx="3">
                  <c:v>9.3967299999999998</c:v>
                </c:pt>
                <c:pt idx="4">
                  <c:v>7.1864809999999997</c:v>
                </c:pt>
                <c:pt idx="5">
                  <c:v>3.0077120000000002</c:v>
                </c:pt>
                <c:pt idx="6">
                  <c:v>5.2130669999999997</c:v>
                </c:pt>
                <c:pt idx="7">
                  <c:v>5.4226380000000001</c:v>
                </c:pt>
                <c:pt idx="8">
                  <c:v>6.4153959999999994</c:v>
                </c:pt>
                <c:pt idx="9">
                  <c:v>13.555020000000001</c:v>
                </c:pt>
                <c:pt idx="10">
                  <c:v>18.681025000000002</c:v>
                </c:pt>
                <c:pt idx="11">
                  <c:v>23.500796000000001</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7.2652439885776243E-2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Výroba tepla brutto</c:v>
                </c:pt>
              </c:strCache>
            </c:strRef>
          </c:tx>
          <c:invertIfNegative val="0"/>
          <c:val>
            <c:numRef>
              <c:f>'8.4'!$N$40</c:f>
              <c:numCache>
                <c:formatCode>0.0%</c:formatCode>
                <c:ptCount val="1"/>
                <c:pt idx="0">
                  <c:v>4.1818682027443675E-2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Dodávky tepla</c:v>
                </c:pt>
              </c:strCache>
            </c:strRef>
          </c:tx>
          <c:invertIfNegative val="0"/>
          <c:val>
            <c:numRef>
              <c:f>'8.4'!$N$41</c:f>
              <c:numCache>
                <c:formatCode>0.0%</c:formatCode>
                <c:ptCount val="1"/>
                <c:pt idx="0">
                  <c:v>4.2289771645309095E-2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2396231415507E-3"/>
          <c:y val="0.71926770820438668"/>
          <c:w val="0.50988441184265643"/>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4.7338510398852989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val>
            <c:numRef>
              <c:f>'8.4'!$B$10:$M$10</c:f>
              <c:numCache>
                <c:formatCode>#\ ##0.0</c:formatCode>
                <c:ptCount val="12"/>
                <c:pt idx="0">
                  <c:v>49.410052999999998</c:v>
                </c:pt>
                <c:pt idx="1">
                  <c:v>48.130322000000007</c:v>
                </c:pt>
                <c:pt idx="2">
                  <c:v>46.739542999999998</c:v>
                </c:pt>
                <c:pt idx="3">
                  <c:v>35.120392999999993</c:v>
                </c:pt>
                <c:pt idx="4">
                  <c:v>28.930630000000001</c:v>
                </c:pt>
                <c:pt idx="5">
                  <c:v>12.541912999999999</c:v>
                </c:pt>
                <c:pt idx="6">
                  <c:v>11.903394000000002</c:v>
                </c:pt>
                <c:pt idx="7">
                  <c:v>10.258561</c:v>
                </c:pt>
                <c:pt idx="8">
                  <c:v>21.073828999999996</c:v>
                </c:pt>
                <c:pt idx="9">
                  <c:v>41.192168999999993</c:v>
                </c:pt>
                <c:pt idx="10">
                  <c:v>45.170945999999994</c:v>
                </c:pt>
                <c:pt idx="11">
                  <c:v>51.941848999999998</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val>
            <c:numRef>
              <c:f>'8.4'!$B$11:$M$11</c:f>
              <c:numCache>
                <c:formatCode>#\ ##0.0</c:formatCode>
                <c:ptCount val="12"/>
                <c:pt idx="0">
                  <c:v>0.52200000000000002</c:v>
                </c:pt>
                <c:pt idx="1">
                  <c:v>0.68200000000000005</c:v>
                </c:pt>
                <c:pt idx="2">
                  <c:v>0.70799999999999996</c:v>
                </c:pt>
                <c:pt idx="3">
                  <c:v>0.27400000000000002</c:v>
                </c:pt>
                <c:pt idx="4">
                  <c:v>0.36099999999999999</c:v>
                </c:pt>
                <c:pt idx="5">
                  <c:v>9.4E-2</c:v>
                </c:pt>
                <c:pt idx="6">
                  <c:v>0.11600000000000001</c:v>
                </c:pt>
                <c:pt idx="7">
                  <c:v>5.5E-2</c:v>
                </c:pt>
                <c:pt idx="8">
                  <c:v>0.32800000000000001</c:v>
                </c:pt>
                <c:pt idx="9">
                  <c:v>0.7</c:v>
                </c:pt>
                <c:pt idx="10">
                  <c:v>0.50700000000000001</c:v>
                </c:pt>
                <c:pt idx="11">
                  <c:v>0.59</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val>
            <c:numRef>
              <c:f>'8.4'!$B$12:$M$12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val>
            <c:numRef>
              <c:f>'8.4'!$B$13:$M$13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val>
            <c:numRef>
              <c:f>'8.4'!$B$14:$M$14</c:f>
              <c:numCache>
                <c:formatCode>#\ ##0.0</c:formatCode>
                <c:ptCount val="12"/>
                <c:pt idx="0">
                  <c:v>0.29517000000000004</c:v>
                </c:pt>
                <c:pt idx="1">
                  <c:v>0.25546000000000002</c:v>
                </c:pt>
                <c:pt idx="2">
                  <c:v>0.33348</c:v>
                </c:pt>
                <c:pt idx="3">
                  <c:v>0.2974</c:v>
                </c:pt>
                <c:pt idx="4">
                  <c:v>0.32650000000000001</c:v>
                </c:pt>
                <c:pt idx="5">
                  <c:v>0.28587000000000001</c:v>
                </c:pt>
                <c:pt idx="6">
                  <c:v>0.28155999999999998</c:v>
                </c:pt>
                <c:pt idx="7">
                  <c:v>0.28561700000000001</c:v>
                </c:pt>
                <c:pt idx="8">
                  <c:v>0.27213999999999999</c:v>
                </c:pt>
                <c:pt idx="9">
                  <c:v>0.27137</c:v>
                </c:pt>
                <c:pt idx="10">
                  <c:v>0.21204800000000001</c:v>
                </c:pt>
                <c:pt idx="11">
                  <c:v>0.223019</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val>
            <c:numRef>
              <c:f>'8.4'!$B$15:$M$15</c:f>
              <c:numCache>
                <c:formatCode>#\ ##0.0</c:formatCode>
                <c:ptCount val="12"/>
                <c:pt idx="0">
                  <c:v>0.11931</c:v>
                </c:pt>
                <c:pt idx="1">
                  <c:v>5.6620000000000004E-2</c:v>
                </c:pt>
                <c:pt idx="2">
                  <c:v>1.8499999999999999E-2</c:v>
                </c:pt>
                <c:pt idx="3">
                  <c:v>5.1660000000000005E-2</c:v>
                </c:pt>
                <c:pt idx="4">
                  <c:v>4.9482999999999999E-2</c:v>
                </c:pt>
                <c:pt idx="5">
                  <c:v>4.836E-2</c:v>
                </c:pt>
                <c:pt idx="6">
                  <c:v>4.1070000000000009E-2</c:v>
                </c:pt>
                <c:pt idx="7">
                  <c:v>3.5450000000000002E-2</c:v>
                </c:pt>
                <c:pt idx="8">
                  <c:v>4.2259999999999999E-2</c:v>
                </c:pt>
                <c:pt idx="9">
                  <c:v>7.1599999999999988E-3</c:v>
                </c:pt>
                <c:pt idx="10">
                  <c:v>4.3149999999999994E-3</c:v>
                </c:pt>
                <c:pt idx="11">
                  <c:v>4.1589999999999995E-3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val>
            <c:numRef>
              <c:f>'8.4'!$B$16:$M$16</c:f>
              <c:numCache>
                <c:formatCode>#\ ##0.0</c:formatCode>
                <c:ptCount val="12"/>
                <c:pt idx="0">
                  <c:v>316.785594</c:v>
                </c:pt>
                <c:pt idx="1">
                  <c:v>290.392427</c:v>
                </c:pt>
                <c:pt idx="2">
                  <c:v>232.37010999999998</c:v>
                </c:pt>
                <c:pt idx="3">
                  <c:v>168.65770000000001</c:v>
                </c:pt>
                <c:pt idx="4">
                  <c:v>136.47904</c:v>
                </c:pt>
                <c:pt idx="5">
                  <c:v>54.235870000000006</c:v>
                </c:pt>
                <c:pt idx="6">
                  <c:v>57.168480000000002</c:v>
                </c:pt>
                <c:pt idx="7">
                  <c:v>50.857599999999998</c:v>
                </c:pt>
                <c:pt idx="8">
                  <c:v>97.057169999999999</c:v>
                </c:pt>
                <c:pt idx="9">
                  <c:v>194.46141</c:v>
                </c:pt>
                <c:pt idx="10">
                  <c:v>246.385964</c:v>
                </c:pt>
                <c:pt idx="11">
                  <c:v>286.12896999999998</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val>
            <c:numRef>
              <c:f>'8.4'!$B$17:$M$17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val>
            <c:numRef>
              <c:f>'8.4'!$B$18:$M$18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val>
            <c:numRef>
              <c:f>'8.4'!$B$19:$M$19</c:f>
              <c:numCache>
                <c:formatCode>#\ ##0.0</c:formatCode>
                <c:ptCount val="12"/>
                <c:pt idx="0">
                  <c:v>0</c:v>
                </c:pt>
                <c:pt idx="1">
                  <c:v>0</c:v>
                </c:pt>
                <c:pt idx="2">
                  <c:v>0</c:v>
                </c:pt>
                <c:pt idx="3">
                  <c:v>0</c:v>
                </c:pt>
                <c:pt idx="4">
                  <c:v>0</c:v>
                </c:pt>
                <c:pt idx="5">
                  <c:v>1.4388999999999999E-2</c:v>
                </c:pt>
                <c:pt idx="6">
                  <c:v>2.8369999999999999E-2</c:v>
                </c:pt>
                <c:pt idx="7">
                  <c:v>2.809E-2</c:v>
                </c:pt>
                <c:pt idx="8">
                  <c:v>0</c:v>
                </c:pt>
                <c:pt idx="9">
                  <c:v>0</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val>
            <c:numRef>
              <c:f>'8.4'!$B$20:$M$20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val>
            <c:numRef>
              <c:f>'8.4'!$B$21:$M$21</c:f>
              <c:numCache>
                <c:formatCode>#\ ##0.0</c:formatCode>
                <c:ptCount val="12"/>
                <c:pt idx="0">
                  <c:v>0</c:v>
                </c:pt>
                <c:pt idx="1">
                  <c:v>0</c:v>
                </c:pt>
                <c:pt idx="2">
                  <c:v>1.1723000000000001E-2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val>
            <c:numRef>
              <c:f>'8.4'!$B$22:$M$22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val>
            <c:numRef>
              <c:f>'8.4'!$B$23:$M$23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val>
            <c:numRef>
              <c:f>'8.4'!$B$24:$M$24</c:f>
              <c:numCache>
                <c:formatCode>#\ ##0.0</c:formatCode>
                <c:ptCount val="12"/>
                <c:pt idx="0">
                  <c:v>5.5670000000000004E-2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val>
            <c:numRef>
              <c:f>'8.4'!$B$25:$M$25</c:f>
              <c:numCache>
                <c:formatCode>#\ ##0.0</c:formatCode>
                <c:ptCount val="12"/>
                <c:pt idx="0">
                  <c:v>100.49561399999999</c:v>
                </c:pt>
                <c:pt idx="1">
                  <c:v>92.640173999999988</c:v>
                </c:pt>
                <c:pt idx="2">
                  <c:v>69.971001999999999</c:v>
                </c:pt>
                <c:pt idx="3">
                  <c:v>43.745516000000009</c:v>
                </c:pt>
                <c:pt idx="4">
                  <c:v>33.777799000000009</c:v>
                </c:pt>
                <c:pt idx="5">
                  <c:v>33.690814000000003</c:v>
                </c:pt>
                <c:pt idx="6">
                  <c:v>32.300953</c:v>
                </c:pt>
                <c:pt idx="7">
                  <c:v>35.210638999999993</c:v>
                </c:pt>
                <c:pt idx="8">
                  <c:v>34.512811999999997</c:v>
                </c:pt>
                <c:pt idx="9">
                  <c:v>60.682032000000007</c:v>
                </c:pt>
                <c:pt idx="10">
                  <c:v>84.777762999999993</c:v>
                </c:pt>
                <c:pt idx="11">
                  <c:v>96.156931000000014</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'8.4'!$U$27:$U$34</c:f>
              <c:numCache>
                <c:formatCode>#\ ##0.0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603767548837037"/>
                  <c:y val="-0.12116178173461789"/>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layout>
                <c:manualLayout>
                  <c:x val="0.17463246642892169"/>
                  <c:y val="-0.10115368569465545"/>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7507360773894312"/>
                  <c:y val="-2.8275901476150417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15E-2"/>
                  <c:y val="0.174404259508372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delete val="1"/>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3445044177171753"/>
                  <c:y val="1.6651268586125756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10705.834301999997</c:v>
                </c:pt>
                <c:pt idx="1">
                  <c:v>538.08377400000006</c:v>
                </c:pt>
                <c:pt idx="2">
                  <c:v>5230.2622789999996</c:v>
                </c:pt>
                <c:pt idx="3">
                  <c:v>52.897337999999998</c:v>
                </c:pt>
                <c:pt idx="4">
                  <c:v>88.124172999999985</c:v>
                </c:pt>
                <c:pt idx="5">
                  <c:v>1.013976</c:v>
                </c:pt>
                <c:pt idx="6">
                  <c:v>31364.733745999994</c:v>
                </c:pt>
                <c:pt idx="7">
                  <c:v>968.5941600000001</c:v>
                </c:pt>
                <c:pt idx="8">
                  <c:v>0</c:v>
                </c:pt>
                <c:pt idx="9">
                  <c:v>1513.1570710000001</c:v>
                </c:pt>
                <c:pt idx="10">
                  <c:v>25.973734</c:v>
                </c:pt>
                <c:pt idx="11">
                  <c:v>3287.7582750000001</c:v>
                </c:pt>
                <c:pt idx="12">
                  <c:v>2107.539761</c:v>
                </c:pt>
                <c:pt idx="13">
                  <c:v>0</c:v>
                </c:pt>
                <c:pt idx="14">
                  <c:v>144.07391100000001</c:v>
                </c:pt>
                <c:pt idx="15">
                  <c:v>21065.044385999994</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4178977389834697"/>
          <c:w val="0.65337529325185317"/>
          <c:h val="0.56038351745743853"/>
        </c:manualLayout>
      </c:layout>
      <c:barChart>
        <c:barDir val="col"/>
        <c:grouping val="stacked"/>
        <c:varyColors val="0"/>
        <c:ser>
          <c:idx val="0"/>
          <c:order val="0"/>
          <c:tx>
            <c:strRef>
              <c:f>'8.5'!$A$27</c:f>
              <c:strCache>
                <c:ptCount val="1"/>
                <c:pt idx="0">
                  <c:v>Průmysl</c:v>
                </c:pt>
              </c:strCache>
            </c:strRef>
          </c:tx>
          <c:invertIfNegative val="0"/>
          <c:val>
            <c:numRef>
              <c:f>'8.5'!$B$27:$M$27</c:f>
              <c:numCache>
                <c:formatCode>#\ ##0.0</c:formatCode>
                <c:ptCount val="12"/>
                <c:pt idx="0">
                  <c:v>22.444897999999998</c:v>
                </c:pt>
                <c:pt idx="1">
                  <c:v>20.405898000000001</c:v>
                </c:pt>
                <c:pt idx="2">
                  <c:v>15.756831999999999</c:v>
                </c:pt>
                <c:pt idx="3">
                  <c:v>10.635945000000001</c:v>
                </c:pt>
                <c:pt idx="4">
                  <c:v>5.4666529999999991</c:v>
                </c:pt>
                <c:pt idx="5">
                  <c:v>3.388255</c:v>
                </c:pt>
                <c:pt idx="6">
                  <c:v>5.6097280000000005</c:v>
                </c:pt>
                <c:pt idx="7">
                  <c:v>6.0583810000000007</c:v>
                </c:pt>
                <c:pt idx="8">
                  <c:v>6.5147710000000005</c:v>
                </c:pt>
                <c:pt idx="9">
                  <c:v>12.710687999999998</c:v>
                </c:pt>
                <c:pt idx="10">
                  <c:v>17.938274999999997</c:v>
                </c:pt>
                <c:pt idx="11">
                  <c:v>18.336010000000002</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val>
            <c:numRef>
              <c:f>'8.5'!$B$28:$M$28</c:f>
              <c:numCache>
                <c:formatCode>#\ ##0.0</c:formatCode>
                <c:ptCount val="12"/>
                <c:pt idx="0">
                  <c:v>6.7477100000000005</c:v>
                </c:pt>
                <c:pt idx="1">
                  <c:v>5.84823</c:v>
                </c:pt>
                <c:pt idx="2">
                  <c:v>5.1953300000000002</c:v>
                </c:pt>
                <c:pt idx="3">
                  <c:v>3.6807599999999998</c:v>
                </c:pt>
                <c:pt idx="4">
                  <c:v>1.67459</c:v>
                </c:pt>
                <c:pt idx="5">
                  <c:v>1.04688</c:v>
                </c:pt>
                <c:pt idx="6">
                  <c:v>1.0413999999999999</c:v>
                </c:pt>
                <c:pt idx="7">
                  <c:v>1.04287</c:v>
                </c:pt>
                <c:pt idx="8">
                  <c:v>1.35527</c:v>
                </c:pt>
                <c:pt idx="9">
                  <c:v>3.5626200000000003</c:v>
                </c:pt>
                <c:pt idx="10">
                  <c:v>2.9491100000000001</c:v>
                </c:pt>
                <c:pt idx="11">
                  <c:v>6.3413699999999995</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val>
            <c:numRef>
              <c:f>'8.5'!$B$29:$M$29</c:f>
              <c:numCache>
                <c:formatCode>#\ ##0.0</c:formatCode>
                <c:ptCount val="12"/>
                <c:pt idx="0">
                  <c:v>0.59662999999999999</c:v>
                </c:pt>
                <c:pt idx="1">
                  <c:v>0.49790000000000001</c:v>
                </c:pt>
                <c:pt idx="2">
                  <c:v>0.30972999999999995</c:v>
                </c:pt>
                <c:pt idx="3">
                  <c:v>0.14930000000000002</c:v>
                </c:pt>
                <c:pt idx="4">
                  <c:v>6.3530000000000003E-2</c:v>
                </c:pt>
                <c:pt idx="5">
                  <c:v>1.5309999999999999E-2</c:v>
                </c:pt>
                <c:pt idx="6">
                  <c:v>9.6099999999999988E-3</c:v>
                </c:pt>
                <c:pt idx="7">
                  <c:v>9.6500000000000006E-3</c:v>
                </c:pt>
                <c:pt idx="8">
                  <c:v>2.6310000000000004E-2</c:v>
                </c:pt>
                <c:pt idx="9">
                  <c:v>0.19732000000000002</c:v>
                </c:pt>
                <c:pt idx="10">
                  <c:v>0.38106000000000001</c:v>
                </c:pt>
                <c:pt idx="11">
                  <c:v>0.48763000000000001</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val>
            <c:numRef>
              <c:f>'8.5'!$B$30:$M$30</c:f>
              <c:numCache>
                <c:formatCode>#\ ##0.0</c:formatCode>
                <c:ptCount val="12"/>
                <c:pt idx="0">
                  <c:v>0.65210000000000001</c:v>
                </c:pt>
                <c:pt idx="1">
                  <c:v>0.61</c:v>
                </c:pt>
                <c:pt idx="2">
                  <c:v>0.44483000000000006</c:v>
                </c:pt>
                <c:pt idx="3">
                  <c:v>0.22262999999999999</c:v>
                </c:pt>
                <c:pt idx="4">
                  <c:v>0.14379000000000003</c:v>
                </c:pt>
                <c:pt idx="5">
                  <c:v>2.955E-2</c:v>
                </c:pt>
                <c:pt idx="6">
                  <c:v>2.3599999999999999E-2</c:v>
                </c:pt>
                <c:pt idx="7">
                  <c:v>2.3689999999999999E-2</c:v>
                </c:pt>
                <c:pt idx="8">
                  <c:v>7.3910000000000003E-2</c:v>
                </c:pt>
                <c:pt idx="9">
                  <c:v>0.22677</c:v>
                </c:pt>
                <c:pt idx="10">
                  <c:v>0.56025999999999998</c:v>
                </c:pt>
                <c:pt idx="11">
                  <c:v>0.57219000000000009</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val>
            <c:numRef>
              <c:f>'8.5'!$B$31:$M$31</c:f>
              <c:numCache>
                <c:formatCode>#\ ##0.0</c:formatCode>
                <c:ptCount val="12"/>
                <c:pt idx="0">
                  <c:v>6.9693810000000003</c:v>
                </c:pt>
                <c:pt idx="1">
                  <c:v>7.1608289999999997</c:v>
                </c:pt>
                <c:pt idx="2">
                  <c:v>7.4793849999999997</c:v>
                </c:pt>
                <c:pt idx="3">
                  <c:v>6.6443940000000001</c:v>
                </c:pt>
                <c:pt idx="4">
                  <c:v>4.5111470000000002</c:v>
                </c:pt>
                <c:pt idx="5">
                  <c:v>2.4772799999999999</c:v>
                </c:pt>
                <c:pt idx="6">
                  <c:v>2.1512099999999998</c:v>
                </c:pt>
                <c:pt idx="7">
                  <c:v>1.99644</c:v>
                </c:pt>
                <c:pt idx="8">
                  <c:v>3.4353619999999996</c:v>
                </c:pt>
                <c:pt idx="9">
                  <c:v>4.8952910000000003</c:v>
                </c:pt>
                <c:pt idx="10">
                  <c:v>7.340401</c:v>
                </c:pt>
                <c:pt idx="11">
                  <c:v>5.3406219999999998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val>
            <c:numRef>
              <c:f>'8.5'!$B$32:$M$32</c:f>
              <c:numCache>
                <c:formatCode>#\ ##0.0</c:formatCode>
                <c:ptCount val="12"/>
                <c:pt idx="0">
                  <c:v>134.88608400000001</c:v>
                </c:pt>
                <c:pt idx="1">
                  <c:v>119.24576399999999</c:v>
                </c:pt>
                <c:pt idx="2">
                  <c:v>95.155635000000004</c:v>
                </c:pt>
                <c:pt idx="3">
                  <c:v>60.075472000000012</c:v>
                </c:pt>
                <c:pt idx="4">
                  <c:v>48.324366000000005</c:v>
                </c:pt>
                <c:pt idx="5">
                  <c:v>22.91339</c:v>
                </c:pt>
                <c:pt idx="6">
                  <c:v>20.303122999999996</c:v>
                </c:pt>
                <c:pt idx="7">
                  <c:v>20.624426000000003</c:v>
                </c:pt>
                <c:pt idx="8">
                  <c:v>30.563039999999997</c:v>
                </c:pt>
                <c:pt idx="9">
                  <c:v>77.204960999999983</c:v>
                </c:pt>
                <c:pt idx="10">
                  <c:v>104.234807</c:v>
                </c:pt>
                <c:pt idx="11">
                  <c:v>127.14569200000001</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val>
            <c:numRef>
              <c:f>'8.5'!$B$33:$M$33</c:f>
              <c:numCache>
                <c:formatCode>#\ ##0.0</c:formatCode>
                <c:ptCount val="12"/>
                <c:pt idx="0">
                  <c:v>58.488492000000022</c:v>
                </c:pt>
                <c:pt idx="1">
                  <c:v>51.96875</c:v>
                </c:pt>
                <c:pt idx="2">
                  <c:v>37.786465999999997</c:v>
                </c:pt>
                <c:pt idx="3">
                  <c:v>21.471251999999996</c:v>
                </c:pt>
                <c:pt idx="4">
                  <c:v>14.698779999999999</c:v>
                </c:pt>
                <c:pt idx="5">
                  <c:v>5.9331149999999999</c:v>
                </c:pt>
                <c:pt idx="6">
                  <c:v>5.4122180000000011</c:v>
                </c:pt>
                <c:pt idx="7">
                  <c:v>5.7490629999999987</c:v>
                </c:pt>
                <c:pt idx="8">
                  <c:v>8.6572750000000003</c:v>
                </c:pt>
                <c:pt idx="9">
                  <c:v>28.928726999999995</c:v>
                </c:pt>
                <c:pt idx="10">
                  <c:v>42.368021000000006</c:v>
                </c:pt>
                <c:pt idx="11">
                  <c:v>49.405929999999991</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val>
            <c:numRef>
              <c:f>'8.5'!$B$34:$M$34</c:f>
              <c:numCache>
                <c:formatCode>#\ ##0.0</c:formatCode>
                <c:ptCount val="12"/>
                <c:pt idx="0">
                  <c:v>4.6703189999999992</c:v>
                </c:pt>
                <c:pt idx="1">
                  <c:v>3.1987199999999998</c:v>
                </c:pt>
                <c:pt idx="2">
                  <c:v>2.7510700000000003</c:v>
                </c:pt>
                <c:pt idx="3">
                  <c:v>1.023725</c:v>
                </c:pt>
                <c:pt idx="4">
                  <c:v>1.3623399999999999</c:v>
                </c:pt>
                <c:pt idx="5">
                  <c:v>0.97044000000000008</c:v>
                </c:pt>
                <c:pt idx="6">
                  <c:v>0.75892999999999999</c:v>
                </c:pt>
                <c:pt idx="7">
                  <c:v>0.57113000000000003</c:v>
                </c:pt>
                <c:pt idx="8">
                  <c:v>0.17079</c:v>
                </c:pt>
                <c:pt idx="9">
                  <c:v>1.2035740000000001</c:v>
                </c:pt>
                <c:pt idx="10">
                  <c:v>0.77242499999999992</c:v>
                </c:pt>
                <c:pt idx="11">
                  <c:v>1.5901730000000001</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1.6660743954891255E-2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Výroba tepla brutto</c:v>
                </c:pt>
              </c:strCache>
            </c:strRef>
          </c:tx>
          <c:invertIfNegative val="0"/>
          <c:val>
            <c:numRef>
              <c:f>'8.5'!$N$40</c:f>
              <c:numCache>
                <c:formatCode>0.0%</c:formatCode>
                <c:ptCount val="1"/>
                <c:pt idx="0">
                  <c:v>2.6375056981169775E-2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Dodávky tepla</c:v>
                </c:pt>
              </c:strCache>
            </c:strRef>
          </c:tx>
          <c:invertIfNegative val="0"/>
          <c:val>
            <c:numRef>
              <c:f>'8.5'!$N$41</c:f>
              <c:numCache>
                <c:formatCode>0.0%</c:formatCode>
                <c:ptCount val="1"/>
                <c:pt idx="0">
                  <c:v>2.0849673213606944E-2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1531329349303645"/>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val>
            <c:numRef>
              <c:f>'8.5'!$B$10:$M$10</c:f>
              <c:numCache>
                <c:formatCode>#\ ##0.0</c:formatCode>
                <c:ptCount val="12"/>
                <c:pt idx="0">
                  <c:v>111.30326000000001</c:v>
                </c:pt>
                <c:pt idx="1">
                  <c:v>96.851590000000016</c:v>
                </c:pt>
                <c:pt idx="2">
                  <c:v>76.141729999999995</c:v>
                </c:pt>
                <c:pt idx="3">
                  <c:v>49.954100000000004</c:v>
                </c:pt>
                <c:pt idx="4">
                  <c:v>39.002670000000009</c:v>
                </c:pt>
                <c:pt idx="5">
                  <c:v>16.938444999999998</c:v>
                </c:pt>
                <c:pt idx="6">
                  <c:v>17.388064000000004</c:v>
                </c:pt>
                <c:pt idx="7">
                  <c:v>17.014979</c:v>
                </c:pt>
                <c:pt idx="8">
                  <c:v>23.843462000000002</c:v>
                </c:pt>
                <c:pt idx="9">
                  <c:v>59.475064999999994</c:v>
                </c:pt>
                <c:pt idx="10">
                  <c:v>83.298949000000007</c:v>
                </c:pt>
                <c:pt idx="11">
                  <c:v>98.139323999999988</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val>
            <c:numRef>
              <c:f>'8.5'!$B$11:$M$11</c:f>
              <c:numCache>
                <c:formatCode>#\ ##0.0</c:formatCode>
                <c:ptCount val="12"/>
                <c:pt idx="0">
                  <c:v>5.4139719999999993</c:v>
                </c:pt>
                <c:pt idx="1">
                  <c:v>5.0668670000000002</c:v>
                </c:pt>
                <c:pt idx="2">
                  <c:v>4.5522789999999995</c:v>
                </c:pt>
                <c:pt idx="3">
                  <c:v>3.2717420000000002</c:v>
                </c:pt>
                <c:pt idx="4">
                  <c:v>2.4804359999999996</c:v>
                </c:pt>
                <c:pt idx="5">
                  <c:v>1.1702240000000002</c:v>
                </c:pt>
                <c:pt idx="6">
                  <c:v>1.0742649999999998</c:v>
                </c:pt>
                <c:pt idx="7">
                  <c:v>1.123535</c:v>
                </c:pt>
                <c:pt idx="8">
                  <c:v>1.6376370000000002</c:v>
                </c:pt>
                <c:pt idx="9">
                  <c:v>4.1327969999999992</c:v>
                </c:pt>
                <c:pt idx="10">
                  <c:v>5.1323909999999993</c:v>
                </c:pt>
                <c:pt idx="11">
                  <c:v>5.9042950000000003</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val>
            <c:numRef>
              <c:f>'8.5'!$B$12:$M$12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val>
            <c:numRef>
              <c:f>'8.5'!$B$13:$M$13</c:f>
              <c:numCache>
                <c:formatCode>#\ ##0.0</c:formatCode>
                <c:ptCount val="12"/>
                <c:pt idx="0">
                  <c:v>0</c:v>
                </c:pt>
                <c:pt idx="1">
                  <c:v>0</c:v>
                </c:pt>
                <c:pt idx="2">
                  <c:v>5.0000000000000001E-3</c:v>
                </c:pt>
                <c:pt idx="3">
                  <c:v>0.45894000000000001</c:v>
                </c:pt>
                <c:pt idx="4">
                  <c:v>0.36942999999999998</c:v>
                </c:pt>
                <c:pt idx="5">
                  <c:v>0.16796</c:v>
                </c:pt>
                <c:pt idx="6">
                  <c:v>0.14853</c:v>
                </c:pt>
                <c:pt idx="7">
                  <c:v>0.11115999999999999</c:v>
                </c:pt>
                <c:pt idx="8">
                  <c:v>0.124158</c:v>
                </c:pt>
                <c:pt idx="9">
                  <c:v>7.7787999999999996E-2</c:v>
                </c:pt>
                <c:pt idx="10">
                  <c:v>6.0000000000000001E-3</c:v>
                </c:pt>
                <c:pt idx="11">
                  <c:v>2E-3</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val>
            <c:numRef>
              <c:f>'8.5'!$B$14:$M$14</c:f>
              <c:numCache>
                <c:formatCode>#\ ##0.0</c:formatCode>
                <c:ptCount val="12"/>
                <c:pt idx="0">
                  <c:v>0.51870000000000005</c:v>
                </c:pt>
                <c:pt idx="1">
                  <c:v>1.0243499999999999</c:v>
                </c:pt>
                <c:pt idx="2">
                  <c:v>7.1359999999999993E-2</c:v>
                </c:pt>
                <c:pt idx="3">
                  <c:v>0.50300999999999996</c:v>
                </c:pt>
                <c:pt idx="4">
                  <c:v>0.52227000000000001</c:v>
                </c:pt>
                <c:pt idx="5">
                  <c:v>0.27466000000000002</c:v>
                </c:pt>
                <c:pt idx="6">
                  <c:v>1.3859999999999999E-2</c:v>
                </c:pt>
                <c:pt idx="7">
                  <c:v>1.298E-2</c:v>
                </c:pt>
                <c:pt idx="8">
                  <c:v>2.147E-2</c:v>
                </c:pt>
                <c:pt idx="9">
                  <c:v>0.25069000000000002</c:v>
                </c:pt>
                <c:pt idx="10">
                  <c:v>5.568E-2</c:v>
                </c:pt>
                <c:pt idx="11">
                  <c:v>3.7249999999999998E-2</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val>
            <c:numRef>
              <c:f>'8.5'!$B$15:$M$15</c:f>
              <c:numCache>
                <c:formatCode>#\ ##0.0</c:formatCode>
                <c:ptCount val="12"/>
                <c:pt idx="0">
                  <c:v>1.8E-3</c:v>
                </c:pt>
                <c:pt idx="1">
                  <c:v>8.4000000000000012E-3</c:v>
                </c:pt>
                <c:pt idx="2">
                  <c:v>1.41E-2</c:v>
                </c:pt>
                <c:pt idx="3">
                  <c:v>1.8699999999999998E-2</c:v>
                </c:pt>
                <c:pt idx="4">
                  <c:v>1.6300000000000002E-2</c:v>
                </c:pt>
                <c:pt idx="5">
                  <c:v>2.4799999999999999E-2</c:v>
                </c:pt>
                <c:pt idx="6">
                  <c:v>1.9100000000000002E-2</c:v>
                </c:pt>
                <c:pt idx="7">
                  <c:v>2.3399999999999997E-2</c:v>
                </c:pt>
                <c:pt idx="8">
                  <c:v>1.4800000000000001E-2</c:v>
                </c:pt>
                <c:pt idx="9">
                  <c:v>8.5000000000000006E-3</c:v>
                </c:pt>
                <c:pt idx="10">
                  <c:v>5.3E-3</c:v>
                </c:pt>
                <c:pt idx="11">
                  <c:v>2.8E-3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val>
            <c:numRef>
              <c:f>'8.5'!$B$16:$M$16</c:f>
              <c:numCache>
                <c:formatCode>#\ ##0.0</c:formatCode>
                <c:ptCount val="12"/>
                <c:pt idx="0">
                  <c:v>40.010565</c:v>
                </c:pt>
                <c:pt idx="1">
                  <c:v>37.414563999999999</c:v>
                </c:pt>
                <c:pt idx="2">
                  <c:v>27.660490000000003</c:v>
                </c:pt>
                <c:pt idx="3">
                  <c:v>11.355486999999998</c:v>
                </c:pt>
                <c:pt idx="4">
                  <c:v>0.39500000000000002</c:v>
                </c:pt>
                <c:pt idx="5">
                  <c:v>0</c:v>
                </c:pt>
                <c:pt idx="6">
                  <c:v>0</c:v>
                </c:pt>
                <c:pt idx="7">
                  <c:v>0</c:v>
                </c:pt>
                <c:pt idx="8">
                  <c:v>4.4999999999999998E-2</c:v>
                </c:pt>
                <c:pt idx="9">
                  <c:v>1.1140000000000001</c:v>
                </c:pt>
                <c:pt idx="10">
                  <c:v>26.316433</c:v>
                </c:pt>
                <c:pt idx="11">
                  <c:v>36.640891000000003</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val>
            <c:numRef>
              <c:f>'8.5'!$B$17:$M$17</c:f>
              <c:numCache>
                <c:formatCode>#\ ##0.0</c:formatCode>
                <c:ptCount val="12"/>
                <c:pt idx="0">
                  <c:v>6.5105600000000008</c:v>
                </c:pt>
                <c:pt idx="1">
                  <c:v>5.6353400000000002</c:v>
                </c:pt>
                <c:pt idx="2">
                  <c:v>5.0267799999999996</c:v>
                </c:pt>
                <c:pt idx="3">
                  <c:v>3.5679499999999997</c:v>
                </c:pt>
                <c:pt idx="4">
                  <c:v>1.58531</c:v>
                </c:pt>
                <c:pt idx="5">
                  <c:v>1.03074</c:v>
                </c:pt>
                <c:pt idx="6">
                  <c:v>1.0300199999999999</c:v>
                </c:pt>
                <c:pt idx="7">
                  <c:v>1.0300199999999999</c:v>
                </c:pt>
                <c:pt idx="8">
                  <c:v>1.31029</c:v>
                </c:pt>
                <c:pt idx="9">
                  <c:v>3.4174000000000002</c:v>
                </c:pt>
                <c:pt idx="10">
                  <c:v>2.7673400000000004</c:v>
                </c:pt>
                <c:pt idx="11">
                  <c:v>6.1319499999999998</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val>
            <c:numRef>
              <c:f>'8.5'!$B$18:$M$18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val>
            <c:numRef>
              <c:f>'8.5'!$B$19:$M$19</c:f>
              <c:numCache>
                <c:formatCode>#\ ##0.0</c:formatCode>
                <c:ptCount val="12"/>
                <c:pt idx="0">
                  <c:v>1.482084</c:v>
                </c:pt>
                <c:pt idx="1">
                  <c:v>1.5794220000000001</c:v>
                </c:pt>
                <c:pt idx="2">
                  <c:v>1.141492</c:v>
                </c:pt>
                <c:pt idx="3">
                  <c:v>1.0720999999999998</c:v>
                </c:pt>
                <c:pt idx="4">
                  <c:v>1.243269</c:v>
                </c:pt>
                <c:pt idx="5">
                  <c:v>2.300732</c:v>
                </c:pt>
                <c:pt idx="6">
                  <c:v>1.3250869999999999</c:v>
                </c:pt>
                <c:pt idx="7">
                  <c:v>2.1680329999999999</c:v>
                </c:pt>
                <c:pt idx="8">
                  <c:v>1.7942049999999998</c:v>
                </c:pt>
                <c:pt idx="9">
                  <c:v>1.5212110000000001</c:v>
                </c:pt>
                <c:pt idx="10">
                  <c:v>1.222594</c:v>
                </c:pt>
                <c:pt idx="11">
                  <c:v>1.0133319999999999</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val>
            <c:numRef>
              <c:f>'8.5'!$B$20:$M$20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val>
            <c:numRef>
              <c:f>'8.5'!$B$21:$M$21</c:f>
              <c:numCache>
                <c:formatCode>#\ ##0.0</c:formatCode>
                <c:ptCount val="12"/>
                <c:pt idx="0">
                  <c:v>0.877193</c:v>
                </c:pt>
                <c:pt idx="1">
                  <c:v>0.89046000000000003</c:v>
                </c:pt>
                <c:pt idx="2">
                  <c:v>0.91653999999999991</c:v>
                </c:pt>
                <c:pt idx="3">
                  <c:v>0.90586</c:v>
                </c:pt>
                <c:pt idx="4">
                  <c:v>0.12205500000000001</c:v>
                </c:pt>
                <c:pt idx="5">
                  <c:v>0.12070699999999999</c:v>
                </c:pt>
                <c:pt idx="6">
                  <c:v>0.227049</c:v>
                </c:pt>
                <c:pt idx="7">
                  <c:v>0.30590400000000001</c:v>
                </c:pt>
                <c:pt idx="8">
                  <c:v>0.34972799999999998</c:v>
                </c:pt>
                <c:pt idx="9">
                  <c:v>1.073788</c:v>
                </c:pt>
                <c:pt idx="10">
                  <c:v>0.99913800000000008</c:v>
                </c:pt>
                <c:pt idx="11">
                  <c:v>0.99280400000000002</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val>
            <c:numRef>
              <c:f>'8.5'!$B$22:$M$22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val>
            <c:numRef>
              <c:f>'8.5'!$B$23:$M$23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val>
            <c:numRef>
              <c:f>'8.5'!$B$24:$M$24</c:f>
              <c:numCache>
                <c:formatCode>#\ ##0.0</c:formatCode>
                <c:ptCount val="12"/>
                <c:pt idx="0">
                  <c:v>2.5000000000000001E-2</c:v>
                </c:pt>
                <c:pt idx="1">
                  <c:v>2.5000000000000001E-2</c:v>
                </c:pt>
                <c:pt idx="2">
                  <c:v>1.4999999999999999E-2</c:v>
                </c:pt>
                <c:pt idx="3">
                  <c:v>0.01</c:v>
                </c:pt>
                <c:pt idx="4">
                  <c:v>6.0000000000000001E-3</c:v>
                </c:pt>
                <c:pt idx="5">
                  <c:v>0</c:v>
                </c:pt>
                <c:pt idx="6">
                  <c:v>0</c:v>
                </c:pt>
                <c:pt idx="7">
                  <c:v>0</c:v>
                </c:pt>
                <c:pt idx="8">
                  <c:v>4.0000000000000001E-3</c:v>
                </c:pt>
                <c:pt idx="9">
                  <c:v>1.4999999999999999E-2</c:v>
                </c:pt>
                <c:pt idx="10">
                  <c:v>0.02</c:v>
                </c:pt>
                <c:pt idx="11">
                  <c:v>3.2000000000000001E-2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val>
            <c:numRef>
              <c:f>'8.5'!$B$25:$M$25</c:f>
              <c:numCache>
                <c:formatCode>#\ ##0.0</c:formatCode>
                <c:ptCount val="12"/>
                <c:pt idx="0">
                  <c:v>86.409292000000036</c:v>
                </c:pt>
                <c:pt idx="1">
                  <c:v>76.92690300000001</c:v>
                </c:pt>
                <c:pt idx="2">
                  <c:v>59.744030999999985</c:v>
                </c:pt>
                <c:pt idx="3">
                  <c:v>44.469030999999994</c:v>
                </c:pt>
                <c:pt idx="4">
                  <c:v>41.564190000000011</c:v>
                </c:pt>
                <c:pt idx="5">
                  <c:v>21.496773999999998</c:v>
                </c:pt>
                <c:pt idx="6">
                  <c:v>21.547498000000004</c:v>
                </c:pt>
                <c:pt idx="7">
                  <c:v>21.087498999999998</c:v>
                </c:pt>
                <c:pt idx="8">
                  <c:v>29.608465000000006</c:v>
                </c:pt>
                <c:pt idx="9">
                  <c:v>70.37051900000003</c:v>
                </c:pt>
                <c:pt idx="10">
                  <c:v>75.505729000000002</c:v>
                </c:pt>
                <c:pt idx="11">
                  <c:v>77.595579999999984</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563473655888982"/>
          <c:w val="0.61241682696674693"/>
          <c:h val="0.52485249630145092"/>
        </c:manualLayout>
      </c:layout>
      <c:barChart>
        <c:barDir val="col"/>
        <c:grouping val="stacked"/>
        <c:varyColors val="0"/>
        <c:ser>
          <c:idx val="0"/>
          <c:order val="0"/>
          <c:tx>
            <c:strRef>
              <c:f>'8.6'!$A$28</c:f>
              <c:strCache>
                <c:ptCount val="1"/>
                <c:pt idx="0">
                  <c:v>Průmysl</c:v>
                </c:pt>
              </c:strCache>
            </c:strRef>
          </c:tx>
          <c:invertIfNegative val="0"/>
          <c:val>
            <c:numRef>
              <c:f>'8.6'!$B$28:$M$28</c:f>
              <c:numCache>
                <c:formatCode>#\ ##0.0</c:formatCode>
                <c:ptCount val="12"/>
                <c:pt idx="0">
                  <c:v>74.975716000000006</c:v>
                </c:pt>
                <c:pt idx="1">
                  <c:v>73.093344000000002</c:v>
                </c:pt>
                <c:pt idx="2">
                  <c:v>70.166936000000007</c:v>
                </c:pt>
                <c:pt idx="3">
                  <c:v>56.571092</c:v>
                </c:pt>
                <c:pt idx="4">
                  <c:v>51.304143000000003</c:v>
                </c:pt>
                <c:pt idx="5">
                  <c:v>38.906081000000007</c:v>
                </c:pt>
                <c:pt idx="6">
                  <c:v>30.195926</c:v>
                </c:pt>
                <c:pt idx="7">
                  <c:v>31.081599999999998</c:v>
                </c:pt>
                <c:pt idx="8">
                  <c:v>41.721962999999995</c:v>
                </c:pt>
                <c:pt idx="9">
                  <c:v>52.824519000000002</c:v>
                </c:pt>
                <c:pt idx="10">
                  <c:v>64.775812000000002</c:v>
                </c:pt>
                <c:pt idx="11">
                  <c:v>59.426992000000006</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val>
            <c:numRef>
              <c:f>'8.6'!$B$29:$M$29</c:f>
              <c:numCache>
                <c:formatCode>#\ ##0.0</c:formatCode>
                <c:ptCount val="12"/>
                <c:pt idx="0">
                  <c:v>0.92548000000000008</c:v>
                </c:pt>
                <c:pt idx="1">
                  <c:v>1.21736</c:v>
                </c:pt>
                <c:pt idx="2">
                  <c:v>1.1576300000000002</c:v>
                </c:pt>
                <c:pt idx="3">
                  <c:v>0.69455999999999996</c:v>
                </c:pt>
                <c:pt idx="4">
                  <c:v>0.45265</c:v>
                </c:pt>
                <c:pt idx="5">
                  <c:v>0.26434000000000002</c:v>
                </c:pt>
                <c:pt idx="6">
                  <c:v>0.12143000000000001</c:v>
                </c:pt>
                <c:pt idx="7">
                  <c:v>0.18423</c:v>
                </c:pt>
                <c:pt idx="8">
                  <c:v>0.43713000000000002</c:v>
                </c:pt>
                <c:pt idx="9">
                  <c:v>0.84746999999999995</c:v>
                </c:pt>
                <c:pt idx="10">
                  <c:v>1.1105099999999999</c:v>
                </c:pt>
                <c:pt idx="11">
                  <c:v>1.32281</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val>
            <c:numRef>
              <c:f>'8.6'!$B$30:$M$30</c:f>
              <c:numCache>
                <c:formatCode>#\ ##0.0</c:formatCode>
                <c:ptCount val="12"/>
                <c:pt idx="0">
                  <c:v>2.6709999999999998</c:v>
                </c:pt>
                <c:pt idx="1">
                  <c:v>2.4248000000000003</c:v>
                </c:pt>
                <c:pt idx="2">
                  <c:v>1.8927</c:v>
                </c:pt>
                <c:pt idx="3">
                  <c:v>0.95789999999999997</c:v>
                </c:pt>
                <c:pt idx="4">
                  <c:v>0.7</c:v>
                </c:pt>
                <c:pt idx="5">
                  <c:v>0.19750000000000001</c:v>
                </c:pt>
                <c:pt idx="6">
                  <c:v>0.1484</c:v>
                </c:pt>
                <c:pt idx="7">
                  <c:v>0.14249999999999999</c:v>
                </c:pt>
                <c:pt idx="8">
                  <c:v>0.39219999999999999</c:v>
                </c:pt>
                <c:pt idx="9">
                  <c:v>1.4672000000000001</c:v>
                </c:pt>
                <c:pt idx="10">
                  <c:v>1.9977</c:v>
                </c:pt>
                <c:pt idx="11">
                  <c:v>2.3725999999999998</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val>
            <c:numRef>
              <c:f>'8.6'!$B$31:$M$31</c:f>
              <c:numCache>
                <c:formatCode>#\ ##0.0</c:formatCode>
                <c:ptCount val="12"/>
                <c:pt idx="0">
                  <c:v>1.298</c:v>
                </c:pt>
                <c:pt idx="1">
                  <c:v>1.18</c:v>
                </c:pt>
                <c:pt idx="2">
                  <c:v>0.85299999999999998</c:v>
                </c:pt>
                <c:pt idx="3">
                  <c:v>0.45600000000000002</c:v>
                </c:pt>
                <c:pt idx="4">
                  <c:v>0.26</c:v>
                </c:pt>
                <c:pt idx="5">
                  <c:v>6.9000000000000006E-2</c:v>
                </c:pt>
                <c:pt idx="6">
                  <c:v>0.04</c:v>
                </c:pt>
                <c:pt idx="7">
                  <c:v>4.4999999999999998E-2</c:v>
                </c:pt>
                <c:pt idx="8">
                  <c:v>0.16200000000000001</c:v>
                </c:pt>
                <c:pt idx="9">
                  <c:v>0.49399999999999999</c:v>
                </c:pt>
                <c:pt idx="10">
                  <c:v>0.75600000000000001</c:v>
                </c:pt>
                <c:pt idx="11">
                  <c:v>1.1930000000000001</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val>
            <c:numRef>
              <c:f>'8.6'!$B$32:$M$32</c:f>
              <c:numCache>
                <c:formatCode>#\ ##0.0</c:formatCode>
                <c:ptCount val="12"/>
                <c:pt idx="0">
                  <c:v>0.17199999999999999</c:v>
                </c:pt>
                <c:pt idx="1">
                  <c:v>0.14899999999999999</c:v>
                </c:pt>
                <c:pt idx="2">
                  <c:v>9.5000000000000001E-2</c:v>
                </c:pt>
                <c:pt idx="3">
                  <c:v>5.7000000000000002E-2</c:v>
                </c:pt>
                <c:pt idx="4">
                  <c:v>5.1999999999999998E-2</c:v>
                </c:pt>
                <c:pt idx="5">
                  <c:v>7.0000000000000001E-3</c:v>
                </c:pt>
                <c:pt idx="6">
                  <c:v>5.0000000000000001E-3</c:v>
                </c:pt>
                <c:pt idx="7">
                  <c:v>6.0000000000000001E-3</c:v>
                </c:pt>
                <c:pt idx="8">
                  <c:v>2.3E-2</c:v>
                </c:pt>
                <c:pt idx="9">
                  <c:v>6.6000000000000003E-2</c:v>
                </c:pt>
                <c:pt idx="10">
                  <c:v>9.8000000000000004E-2</c:v>
                </c:pt>
                <c:pt idx="11">
                  <c:v>0.55700000000000005</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val>
            <c:numRef>
              <c:f>'8.6'!$B$33:$M$33</c:f>
              <c:numCache>
                <c:formatCode>#\ ##0.0</c:formatCode>
                <c:ptCount val="12"/>
                <c:pt idx="0">
                  <c:v>235.255259</c:v>
                </c:pt>
                <c:pt idx="1">
                  <c:v>206.285583</c:v>
                </c:pt>
                <c:pt idx="2">
                  <c:v>154.36994000000007</c:v>
                </c:pt>
                <c:pt idx="3">
                  <c:v>92.286998000000011</c:v>
                </c:pt>
                <c:pt idx="4">
                  <c:v>77.788685000000015</c:v>
                </c:pt>
                <c:pt idx="5">
                  <c:v>32.220538000000005</c:v>
                </c:pt>
                <c:pt idx="6">
                  <c:v>30.464196000000005</c:v>
                </c:pt>
                <c:pt idx="7">
                  <c:v>31.361555999999997</c:v>
                </c:pt>
                <c:pt idx="8">
                  <c:v>53.073309000000009</c:v>
                </c:pt>
                <c:pt idx="9">
                  <c:v>129.07101299999999</c:v>
                </c:pt>
                <c:pt idx="10">
                  <c:v>177.461758</c:v>
                </c:pt>
                <c:pt idx="11">
                  <c:v>209.82720899999998</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val>
            <c:numRef>
              <c:f>'8.6'!$B$34:$M$34</c:f>
              <c:numCache>
                <c:formatCode>#\ ##0.0</c:formatCode>
                <c:ptCount val="12"/>
                <c:pt idx="0">
                  <c:v>163.19318699999997</c:v>
                </c:pt>
                <c:pt idx="1">
                  <c:v>145.29390600000002</c:v>
                </c:pt>
                <c:pt idx="2">
                  <c:v>110.18736199999999</c:v>
                </c:pt>
                <c:pt idx="3">
                  <c:v>64.761498000000017</c:v>
                </c:pt>
                <c:pt idx="4">
                  <c:v>51.427841000000008</c:v>
                </c:pt>
                <c:pt idx="5">
                  <c:v>22.226148000000002</c:v>
                </c:pt>
                <c:pt idx="6">
                  <c:v>19.143478999999999</c:v>
                </c:pt>
                <c:pt idx="7">
                  <c:v>20.977179</c:v>
                </c:pt>
                <c:pt idx="8">
                  <c:v>33.627275000000004</c:v>
                </c:pt>
                <c:pt idx="9">
                  <c:v>86.589393999999999</c:v>
                </c:pt>
                <c:pt idx="10">
                  <c:v>121.34959900000003</c:v>
                </c:pt>
                <c:pt idx="11">
                  <c:v>147.85141800000002</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val>
            <c:numRef>
              <c:f>'8.6'!$B$35:$M$35</c:f>
              <c:numCache>
                <c:formatCode>#\ ##0.0</c:formatCode>
                <c:ptCount val="12"/>
                <c:pt idx="0">
                  <c:v>6.1728379999999996</c:v>
                </c:pt>
                <c:pt idx="1">
                  <c:v>5.5590280000000005</c:v>
                </c:pt>
                <c:pt idx="2">
                  <c:v>4.6395599999999995</c:v>
                </c:pt>
                <c:pt idx="3">
                  <c:v>3.3088939999999996</c:v>
                </c:pt>
                <c:pt idx="4">
                  <c:v>3.2046749999999999</c:v>
                </c:pt>
                <c:pt idx="5">
                  <c:v>2.2749519999999994</c:v>
                </c:pt>
                <c:pt idx="6">
                  <c:v>2.2253849999999997</c:v>
                </c:pt>
                <c:pt idx="7">
                  <c:v>2.161241</c:v>
                </c:pt>
                <c:pt idx="8">
                  <c:v>2.2086069999999998</c:v>
                </c:pt>
                <c:pt idx="9">
                  <c:v>3.9907509999999995</c:v>
                </c:pt>
                <c:pt idx="10">
                  <c:v>4.4487360000000002</c:v>
                </c:pt>
                <c:pt idx="11">
                  <c:v>5.8984360000000002</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Instalovaný výkon</c:v>
                </c:pt>
              </c:strCache>
            </c:strRef>
          </c:tx>
          <c:invertIfNegative val="0"/>
          <c:val>
            <c:numRef>
              <c:f>'8.6'!$N$40</c:f>
              <c:numCache>
                <c:formatCode>0.0%</c:formatCode>
                <c:ptCount val="1"/>
                <c:pt idx="0">
                  <c:v>2.5392931800501912E-2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Výroba tepla brutto</c:v>
                </c:pt>
              </c:strCache>
            </c:strRef>
          </c:tx>
          <c:invertIfNegative val="0"/>
          <c:val>
            <c:numRef>
              <c:f>'8.6'!$N$41</c:f>
              <c:numCache>
                <c:formatCode>0.0%</c:formatCode>
                <c:ptCount val="1"/>
                <c:pt idx="0">
                  <c:v>3.0758912496807993E-2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Dodávky tepla</c:v>
                </c:pt>
              </c:strCache>
            </c:strRef>
          </c:tx>
          <c:invertIfNegative val="0"/>
          <c:val>
            <c:numRef>
              <c:f>'8.6'!$N$42</c:f>
              <c:numCache>
                <c:formatCode>0.0%</c:formatCode>
                <c:ptCount val="1"/>
                <c:pt idx="0">
                  <c:v>3.5558387132948871E-2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1.8539313020655025E-2"/>
          <c:y val="0.68388245586948682"/>
          <c:w val="0.5044555301922764"/>
          <c:h val="0.299141234796630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0110636278336668"/>
          <c:y val="0.23987094298870973"/>
          <c:w val="0.86087738356739951"/>
          <c:h val="0.55336971085866904"/>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val>
            <c:numRef>
              <c:f>'8.6'!$B$10:$M$10</c:f>
              <c:numCache>
                <c:formatCode>#\ ##0.0</c:formatCode>
                <c:ptCount val="12"/>
                <c:pt idx="0">
                  <c:v>89.231241999999995</c:v>
                </c:pt>
                <c:pt idx="1">
                  <c:v>77.25958</c:v>
                </c:pt>
                <c:pt idx="2">
                  <c:v>78.150530000000003</c:v>
                </c:pt>
                <c:pt idx="3">
                  <c:v>95.298460000000006</c:v>
                </c:pt>
                <c:pt idx="4">
                  <c:v>70.054699999999997</c:v>
                </c:pt>
                <c:pt idx="5">
                  <c:v>50.199690000000004</c:v>
                </c:pt>
                <c:pt idx="6">
                  <c:v>28.478259999999999</c:v>
                </c:pt>
                <c:pt idx="7">
                  <c:v>12.308479999999999</c:v>
                </c:pt>
                <c:pt idx="8">
                  <c:v>31.122319999999998</c:v>
                </c:pt>
                <c:pt idx="9">
                  <c:v>96.372769999999988</c:v>
                </c:pt>
                <c:pt idx="10">
                  <c:v>98.18516000000001</c:v>
                </c:pt>
                <c:pt idx="11">
                  <c:v>93.206099999999992</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val>
            <c:numRef>
              <c:f>'8.6'!$B$11:$M$11</c:f>
              <c:numCache>
                <c:formatCode>#\ ##0.0</c:formatCode>
                <c:ptCount val="12"/>
                <c:pt idx="0">
                  <c:v>4.9340000000000002</c:v>
                </c:pt>
                <c:pt idx="1">
                  <c:v>3.9830000000000001</c:v>
                </c:pt>
                <c:pt idx="2">
                  <c:v>3.6320000000000001</c:v>
                </c:pt>
                <c:pt idx="3">
                  <c:v>2.6</c:v>
                </c:pt>
                <c:pt idx="4">
                  <c:v>2.4780000000000002</c:v>
                </c:pt>
                <c:pt idx="5">
                  <c:v>0.91300000000000003</c:v>
                </c:pt>
                <c:pt idx="6">
                  <c:v>0.81899999999999995</c:v>
                </c:pt>
                <c:pt idx="7">
                  <c:v>0.70399999999999996</c:v>
                </c:pt>
                <c:pt idx="8">
                  <c:v>1.373</c:v>
                </c:pt>
                <c:pt idx="9">
                  <c:v>3.3420000000000001</c:v>
                </c:pt>
                <c:pt idx="10">
                  <c:v>4.0979999999999999</c:v>
                </c:pt>
                <c:pt idx="11">
                  <c:v>3.895</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val>
            <c:numRef>
              <c:f>'8.6'!$B$12:$M$12</c:f>
              <c:numCache>
                <c:formatCode>#\ ##0.0</c:formatCode>
                <c:ptCount val="12"/>
                <c:pt idx="0">
                  <c:v>0.10628</c:v>
                </c:pt>
                <c:pt idx="1">
                  <c:v>0</c:v>
                </c:pt>
                <c:pt idx="2">
                  <c:v>2.1489999999999999E-2</c:v>
                </c:pt>
                <c:pt idx="3">
                  <c:v>0</c:v>
                </c:pt>
                <c:pt idx="4">
                  <c:v>6.7569999999999991E-2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val>
            <c:numRef>
              <c:f>'8.6'!$B$13:$M$13</c:f>
              <c:numCache>
                <c:formatCode>#\ ##0.0</c:formatCode>
                <c:ptCount val="12"/>
                <c:pt idx="0">
                  <c:v>7.2099999999999997E-2</c:v>
                </c:pt>
                <c:pt idx="1">
                  <c:v>0.12969999999999998</c:v>
                </c:pt>
                <c:pt idx="2">
                  <c:v>0.2361</c:v>
                </c:pt>
                <c:pt idx="3">
                  <c:v>0.58289999999999997</c:v>
                </c:pt>
                <c:pt idx="4">
                  <c:v>0.1585</c:v>
                </c:pt>
                <c:pt idx="5">
                  <c:v>0.17909999999999998</c:v>
                </c:pt>
                <c:pt idx="6">
                  <c:v>2.75E-2</c:v>
                </c:pt>
                <c:pt idx="7">
                  <c:v>7.2700000000000001E-2</c:v>
                </c:pt>
                <c:pt idx="8">
                  <c:v>0.18280000000000002</c:v>
                </c:pt>
                <c:pt idx="9">
                  <c:v>6.0399999999999995E-2</c:v>
                </c:pt>
                <c:pt idx="10">
                  <c:v>7.9000000000000008E-3</c:v>
                </c:pt>
                <c:pt idx="11">
                  <c:v>1.5E-3</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val>
            <c:numRef>
              <c:f>'8.6'!$B$14:$M$14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val>
            <c:numRef>
              <c:f>'8.6'!$B$15:$M$15</c:f>
              <c:numCache>
                <c:formatCode>#\ ##0.0</c:formatCode>
                <c:ptCount val="12"/>
                <c:pt idx="0">
                  <c:v>0</c:v>
                </c:pt>
                <c:pt idx="1">
                  <c:v>0</c:v>
                </c:pt>
                <c:pt idx="2">
                  <c:v>1.4E-3</c:v>
                </c:pt>
                <c:pt idx="3">
                  <c:v>1.2999999999999999E-3</c:v>
                </c:pt>
                <c:pt idx="4">
                  <c:v>1.1999999999999999E-3</c:v>
                </c:pt>
                <c:pt idx="5">
                  <c:v>2.3999999999999998E-3</c:v>
                </c:pt>
                <c:pt idx="6">
                  <c:v>1.1000000000000001E-3</c:v>
                </c:pt>
                <c:pt idx="7">
                  <c:v>1.4E-3</c:v>
                </c:pt>
                <c:pt idx="8">
                  <c:v>1.4E-3</c:v>
                </c:pt>
                <c:pt idx="9">
                  <c:v>1E-3</c:v>
                </c:pt>
                <c:pt idx="10">
                  <c:v>0</c:v>
                </c:pt>
                <c:pt idx="11">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val>
            <c:numRef>
              <c:f>'8.6'!$B$16:$M$16</c:f>
              <c:numCache>
                <c:formatCode>#\ ##0.0</c:formatCode>
                <c:ptCount val="12"/>
                <c:pt idx="0">
                  <c:v>147.46642</c:v>
                </c:pt>
                <c:pt idx="1">
                  <c:v>135.95353</c:v>
                </c:pt>
                <c:pt idx="2">
                  <c:v>106.55892</c:v>
                </c:pt>
                <c:pt idx="3">
                  <c:v>40.10351</c:v>
                </c:pt>
                <c:pt idx="4">
                  <c:v>48.42022</c:v>
                </c:pt>
                <c:pt idx="5">
                  <c:v>22.826000000000001</c:v>
                </c:pt>
                <c:pt idx="6">
                  <c:v>26.005200000000002</c:v>
                </c:pt>
                <c:pt idx="7">
                  <c:v>55.165819999999997</c:v>
                </c:pt>
                <c:pt idx="8">
                  <c:v>57.432269999999995</c:v>
                </c:pt>
                <c:pt idx="9">
                  <c:v>56.281800000000004</c:v>
                </c:pt>
                <c:pt idx="10">
                  <c:v>93.638919999999999</c:v>
                </c:pt>
                <c:pt idx="11">
                  <c:v>117.78034</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val>
            <c:numRef>
              <c:f>'8.6'!$B$17:$M$17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val>
            <c:numRef>
              <c:f>'8.6'!$B$18:$M$18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val>
            <c:numRef>
              <c:f>'8.6'!$B$19:$M$19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val>
            <c:numRef>
              <c:f>'8.6'!$B$20:$M$20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val>
            <c:numRef>
              <c:f>'8.6'!$B$21:$M$21</c:f>
              <c:numCache>
                <c:formatCode>#\ ##0.0</c:formatCode>
                <c:ptCount val="12"/>
                <c:pt idx="0">
                  <c:v>0</c:v>
                </c:pt>
                <c:pt idx="1">
                  <c:v>1.41536</c:v>
                </c:pt>
                <c:pt idx="2">
                  <c:v>1.87601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val>
            <c:numRef>
              <c:f>'8.6'!$B$22:$M$22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val>
            <c:numRef>
              <c:f>'8.6'!$B$23:$M$23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val>
            <c:numRef>
              <c:f>'8.6'!$B$24:$M$24</c:f>
              <c:numCache>
                <c:formatCode>#\ ##0.0</c:formatCode>
                <c:ptCount val="12"/>
                <c:pt idx="0">
                  <c:v>0.41175</c:v>
                </c:pt>
                <c:pt idx="1">
                  <c:v>0.82437999999999989</c:v>
                </c:pt>
                <c:pt idx="2">
                  <c:v>0.27400000000000002</c:v>
                </c:pt>
                <c:pt idx="3">
                  <c:v>0.184</c:v>
                </c:pt>
                <c:pt idx="4">
                  <c:v>0.23926999999999998</c:v>
                </c:pt>
                <c:pt idx="5">
                  <c:v>0.104</c:v>
                </c:pt>
                <c:pt idx="6">
                  <c:v>0</c:v>
                </c:pt>
                <c:pt idx="7">
                  <c:v>0</c:v>
                </c:pt>
                <c:pt idx="8">
                  <c:v>0</c:v>
                </c:pt>
                <c:pt idx="9">
                  <c:v>0.76097000000000004</c:v>
                </c:pt>
                <c:pt idx="10">
                  <c:v>0.44569999999999999</c:v>
                </c:pt>
                <c:pt idx="11">
                  <c:v>0.72770000000000001</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val>
            <c:numRef>
              <c:f>'8.6'!$B$25:$M$25</c:f>
              <c:numCache>
                <c:formatCode>#\ ##0.0</c:formatCode>
                <c:ptCount val="12"/>
                <c:pt idx="0">
                  <c:v>145.14907499999998</c:v>
                </c:pt>
                <c:pt idx="1">
                  <c:v>132.55609899999999</c:v>
                </c:pt>
                <c:pt idx="2">
                  <c:v>103.656807</c:v>
                </c:pt>
                <c:pt idx="3">
                  <c:v>67.396699000000012</c:v>
                </c:pt>
                <c:pt idx="4">
                  <c:v>59.618945999999994</c:v>
                </c:pt>
                <c:pt idx="5">
                  <c:v>36.367317999999997</c:v>
                </c:pt>
                <c:pt idx="6">
                  <c:v>33.799194999999997</c:v>
                </c:pt>
                <c:pt idx="7">
                  <c:v>33.437336000000002</c:v>
                </c:pt>
                <c:pt idx="8">
                  <c:v>41.755759000000005</c:v>
                </c:pt>
                <c:pt idx="9">
                  <c:v>84.113366999999997</c:v>
                </c:pt>
                <c:pt idx="10">
                  <c:v>111.94609500000001</c:v>
                </c:pt>
                <c:pt idx="11">
                  <c:v>122.057153</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497100002552695"/>
          <c:w val="0.6823276432164449"/>
          <c:h val="0.5909478699092181"/>
        </c:manualLayout>
      </c:layout>
      <c:barChart>
        <c:barDir val="col"/>
        <c:grouping val="stacked"/>
        <c:varyColors val="0"/>
        <c:ser>
          <c:idx val="0"/>
          <c:order val="0"/>
          <c:tx>
            <c:strRef>
              <c:f>'8.7'!$A$27</c:f>
              <c:strCache>
                <c:ptCount val="1"/>
                <c:pt idx="0">
                  <c:v>Průmysl</c:v>
                </c:pt>
              </c:strCache>
            </c:strRef>
          </c:tx>
          <c:invertIfNegative val="0"/>
          <c:val>
            <c:numRef>
              <c:f>'8.7'!$B$27:$M$27</c:f>
              <c:numCache>
                <c:formatCode>#\ ##0.0</c:formatCode>
                <c:ptCount val="12"/>
                <c:pt idx="0">
                  <c:v>25.227864</c:v>
                </c:pt>
                <c:pt idx="1">
                  <c:v>26.099277999999998</c:v>
                </c:pt>
                <c:pt idx="2">
                  <c:v>20.778106000000001</c:v>
                </c:pt>
                <c:pt idx="3">
                  <c:v>12.355499999999999</c:v>
                </c:pt>
                <c:pt idx="4">
                  <c:v>8.0805899999999991</c:v>
                </c:pt>
                <c:pt idx="5">
                  <c:v>4.4420000000000002</c:v>
                </c:pt>
                <c:pt idx="6">
                  <c:v>3.3890000000000002</c:v>
                </c:pt>
                <c:pt idx="7">
                  <c:v>3.6390000000000002</c:v>
                </c:pt>
                <c:pt idx="8">
                  <c:v>5.7706999999999997</c:v>
                </c:pt>
                <c:pt idx="9">
                  <c:v>16.551938</c:v>
                </c:pt>
                <c:pt idx="10">
                  <c:v>20.576141</c:v>
                </c:pt>
                <c:pt idx="11">
                  <c:v>22.988818000000002</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val>
            <c:numRef>
              <c:f>'8.7'!$B$28:$M$28</c:f>
              <c:numCache>
                <c:formatCode>#\ ##0.0</c:formatCode>
                <c:ptCount val="12"/>
                <c:pt idx="0">
                  <c:v>0.51800000000000002</c:v>
                </c:pt>
                <c:pt idx="1">
                  <c:v>0.46899999999999997</c:v>
                </c:pt>
                <c:pt idx="2">
                  <c:v>0.35599999999999998</c:v>
                </c:pt>
                <c:pt idx="3">
                  <c:v>0.17100000000000001</c:v>
                </c:pt>
                <c:pt idx="4">
                  <c:v>2.5000000000000001E-2</c:v>
                </c:pt>
                <c:pt idx="5">
                  <c:v>0</c:v>
                </c:pt>
                <c:pt idx="6">
                  <c:v>0</c:v>
                </c:pt>
                <c:pt idx="7">
                  <c:v>0</c:v>
                </c:pt>
                <c:pt idx="8">
                  <c:v>4.2999999999999997E-2</c:v>
                </c:pt>
                <c:pt idx="9">
                  <c:v>0.25</c:v>
                </c:pt>
                <c:pt idx="10">
                  <c:v>0.38400000000000001</c:v>
                </c:pt>
                <c:pt idx="11">
                  <c:v>0.46300000000000002</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val>
            <c:numRef>
              <c:f>'8.7'!$B$29:$M$29</c:f>
              <c:numCache>
                <c:formatCode>#\ ##0.0</c:formatCode>
                <c:ptCount val="12"/>
                <c:pt idx="0">
                  <c:v>1.002</c:v>
                </c:pt>
                <c:pt idx="1">
                  <c:v>1.2849999999999999</c:v>
                </c:pt>
                <c:pt idx="2">
                  <c:v>0.88500000000000001</c:v>
                </c:pt>
                <c:pt idx="3">
                  <c:v>0.52700000000000002</c:v>
                </c:pt>
                <c:pt idx="4">
                  <c:v>0.26100000000000001</c:v>
                </c:pt>
                <c:pt idx="5">
                  <c:v>1.0999999999999999E-2</c:v>
                </c:pt>
                <c:pt idx="6">
                  <c:v>0</c:v>
                </c:pt>
                <c:pt idx="7">
                  <c:v>0</c:v>
                </c:pt>
                <c:pt idx="8">
                  <c:v>0.13100000000000001</c:v>
                </c:pt>
                <c:pt idx="9">
                  <c:v>0.61</c:v>
                </c:pt>
                <c:pt idx="10">
                  <c:v>1.0880000000000001</c:v>
                </c:pt>
                <c:pt idx="11">
                  <c:v>1.357</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val>
            <c:numRef>
              <c:f>'8.7'!$B$30:$M$30</c:f>
              <c:numCache>
                <c:formatCode>#\ ##0.0</c:formatCode>
                <c:ptCount val="12"/>
                <c:pt idx="0">
                  <c:v>0.41539999999999999</c:v>
                </c:pt>
                <c:pt idx="1">
                  <c:v>0.36599999999999999</c:v>
                </c:pt>
                <c:pt idx="2">
                  <c:v>0.25800000000000001</c:v>
                </c:pt>
                <c:pt idx="3">
                  <c:v>0.13</c:v>
                </c:pt>
                <c:pt idx="4">
                  <c:v>5.8999999999999997E-2</c:v>
                </c:pt>
                <c:pt idx="5">
                  <c:v>4.0000000000000001E-3</c:v>
                </c:pt>
                <c:pt idx="6">
                  <c:v>4.0000000000000001E-3</c:v>
                </c:pt>
                <c:pt idx="7">
                  <c:v>4.0000000000000001E-3</c:v>
                </c:pt>
                <c:pt idx="8">
                  <c:v>8.0000000000000002E-3</c:v>
                </c:pt>
                <c:pt idx="9">
                  <c:v>0.155</c:v>
                </c:pt>
                <c:pt idx="10">
                  <c:v>0.28839999999999999</c:v>
                </c:pt>
                <c:pt idx="11">
                  <c:v>0.37880000000000003</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val>
            <c:numRef>
              <c:f>'8.7'!$B$31:$M$31</c:f>
              <c:numCache>
                <c:formatCode>#\ ##0.0</c:formatCode>
                <c:ptCount val="12"/>
                <c:pt idx="0">
                  <c:v>0.88552999999999993</c:v>
                </c:pt>
                <c:pt idx="1">
                  <c:v>0.81961000000000006</c:v>
                </c:pt>
                <c:pt idx="2">
                  <c:v>0.82701000000000002</c:v>
                </c:pt>
                <c:pt idx="3">
                  <c:v>0.67410999999999999</c:v>
                </c:pt>
                <c:pt idx="4">
                  <c:v>0.58180999999999994</c:v>
                </c:pt>
                <c:pt idx="5">
                  <c:v>0.67837000000000003</c:v>
                </c:pt>
                <c:pt idx="6">
                  <c:v>0.52937999999999996</c:v>
                </c:pt>
                <c:pt idx="7">
                  <c:v>0.56903999999999999</c:v>
                </c:pt>
                <c:pt idx="8">
                  <c:v>0.5226900000000001</c:v>
                </c:pt>
                <c:pt idx="9">
                  <c:v>0.70508999999999999</c:v>
                </c:pt>
                <c:pt idx="10">
                  <c:v>0.71678999999999993</c:v>
                </c:pt>
                <c:pt idx="11">
                  <c:v>0.76919999999999999</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val>
            <c:numRef>
              <c:f>'8.7'!$B$32:$M$32</c:f>
              <c:numCache>
                <c:formatCode>#\ ##0.0</c:formatCode>
                <c:ptCount val="12"/>
                <c:pt idx="0">
                  <c:v>149.72553600000001</c:v>
                </c:pt>
                <c:pt idx="1">
                  <c:v>132.78517000000002</c:v>
                </c:pt>
                <c:pt idx="2">
                  <c:v>101.49275499999999</c:v>
                </c:pt>
                <c:pt idx="3">
                  <c:v>67.016125000000002</c:v>
                </c:pt>
                <c:pt idx="4">
                  <c:v>55.537744999999994</c:v>
                </c:pt>
                <c:pt idx="5">
                  <c:v>25.462820999999995</c:v>
                </c:pt>
                <c:pt idx="6">
                  <c:v>23.668285999999998</c:v>
                </c:pt>
                <c:pt idx="7">
                  <c:v>23.292005999999997</c:v>
                </c:pt>
                <c:pt idx="8">
                  <c:v>38.646811</c:v>
                </c:pt>
                <c:pt idx="9">
                  <c:v>87.166325999999998</c:v>
                </c:pt>
                <c:pt idx="10">
                  <c:v>114.29493499999998</c:v>
                </c:pt>
                <c:pt idx="11">
                  <c:v>137.44599499999995</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val>
            <c:numRef>
              <c:f>'8.7'!$B$33:$M$33</c:f>
              <c:numCache>
                <c:formatCode>#\ ##0.0</c:formatCode>
                <c:ptCount val="12"/>
                <c:pt idx="0">
                  <c:v>86.387069999999994</c:v>
                </c:pt>
                <c:pt idx="1">
                  <c:v>78.097017000000022</c:v>
                </c:pt>
                <c:pt idx="2">
                  <c:v>58.907833000000004</c:v>
                </c:pt>
                <c:pt idx="3">
                  <c:v>35.675160000000005</c:v>
                </c:pt>
                <c:pt idx="4">
                  <c:v>29.704790000000006</c:v>
                </c:pt>
                <c:pt idx="5">
                  <c:v>11.501716999999998</c:v>
                </c:pt>
                <c:pt idx="6">
                  <c:v>10.269962</c:v>
                </c:pt>
                <c:pt idx="7">
                  <c:v>10.570601000000002</c:v>
                </c:pt>
                <c:pt idx="8">
                  <c:v>17.840651000000005</c:v>
                </c:pt>
                <c:pt idx="9">
                  <c:v>45.539771000000002</c:v>
                </c:pt>
                <c:pt idx="10">
                  <c:v>62.656902999999993</c:v>
                </c:pt>
                <c:pt idx="11">
                  <c:v>76.792284000000024</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val>
            <c:numRef>
              <c:f>'8.7'!$B$34:$M$34</c:f>
              <c:numCache>
                <c:formatCode>#\ ##0.0</c:formatCode>
                <c:ptCount val="12"/>
                <c:pt idx="0">
                  <c:v>1.9774909999999999</c:v>
                </c:pt>
                <c:pt idx="1">
                  <c:v>1.7916650000000001</c:v>
                </c:pt>
                <c:pt idx="2">
                  <c:v>1.5155430000000001</c:v>
                </c:pt>
                <c:pt idx="3">
                  <c:v>0.71994399999999992</c:v>
                </c:pt>
                <c:pt idx="4">
                  <c:v>0.379606</c:v>
                </c:pt>
                <c:pt idx="5">
                  <c:v>0.19486200000000001</c:v>
                </c:pt>
                <c:pt idx="6">
                  <c:v>0.18376799999999999</c:v>
                </c:pt>
                <c:pt idx="7">
                  <c:v>0.18310499999999999</c:v>
                </c:pt>
                <c:pt idx="8">
                  <c:v>0.40826299999999999</c:v>
                </c:pt>
                <c:pt idx="9">
                  <c:v>0.87098900000000001</c:v>
                </c:pt>
                <c:pt idx="10">
                  <c:v>1.2119300000000002</c:v>
                </c:pt>
                <c:pt idx="11">
                  <c:v>1.362986</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3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1.2046785665041934E-2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Výroba tepla brutto</c:v>
                </c:pt>
              </c:strCache>
            </c:strRef>
          </c:tx>
          <c:invertIfNegative val="0"/>
          <c:val>
            <c:numRef>
              <c:f>'8.7'!$N$40</c:f>
              <c:numCache>
                <c:formatCode>0.0%</c:formatCode>
                <c:ptCount val="1"/>
                <c:pt idx="0">
                  <c:v>1.7017826379371635E-2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Dodávky tepla</c:v>
                </c:pt>
              </c:strCache>
            </c:strRef>
          </c:tx>
          <c:invertIfNegative val="0"/>
          <c:val>
            <c:numRef>
              <c:f>'8.7'!$N$41</c:f>
              <c:numCache>
                <c:formatCode>0.0%</c:formatCode>
                <c:ptCount val="1"/>
                <c:pt idx="0">
                  <c:v>2.3788282204327028E-2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
          <c:y val="0.77155235801869182"/>
          <c:w val="0.50435703944964061"/>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val>
            <c:numRef>
              <c:f>'8.7'!$B$10:$M$10</c:f>
              <c:numCache>
                <c:formatCode>#\ ##0.0</c:formatCode>
                <c:ptCount val="12"/>
                <c:pt idx="0">
                  <c:v>0.42954799999999999</c:v>
                </c:pt>
                <c:pt idx="1">
                  <c:v>0.51325399999999999</c:v>
                </c:pt>
                <c:pt idx="2">
                  <c:v>0.49741000000000002</c:v>
                </c:pt>
                <c:pt idx="3">
                  <c:v>0.327787</c:v>
                </c:pt>
                <c:pt idx="4">
                  <c:v>0.16578100000000001</c:v>
                </c:pt>
                <c:pt idx="5">
                  <c:v>5.2444999999999999E-2</c:v>
                </c:pt>
                <c:pt idx="6">
                  <c:v>5.2648E-2</c:v>
                </c:pt>
                <c:pt idx="7">
                  <c:v>0.265733</c:v>
                </c:pt>
                <c:pt idx="8">
                  <c:v>0.16254299999999999</c:v>
                </c:pt>
                <c:pt idx="9">
                  <c:v>0.47929400000000005</c:v>
                </c:pt>
                <c:pt idx="10">
                  <c:v>0.417576</c:v>
                </c:pt>
                <c:pt idx="11">
                  <c:v>0.63982099999999986</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val>
            <c:numRef>
              <c:f>'8.7'!$B$11:$M$11</c:f>
              <c:numCache>
                <c:formatCode>#\ ##0.0</c:formatCode>
                <c:ptCount val="12"/>
                <c:pt idx="0">
                  <c:v>0.88552999999999993</c:v>
                </c:pt>
                <c:pt idx="1">
                  <c:v>0.81961000000000006</c:v>
                </c:pt>
                <c:pt idx="2">
                  <c:v>0.82701000000000002</c:v>
                </c:pt>
                <c:pt idx="3">
                  <c:v>0.67410999999999999</c:v>
                </c:pt>
                <c:pt idx="4">
                  <c:v>0.58180999999999994</c:v>
                </c:pt>
                <c:pt idx="5">
                  <c:v>0.67837000000000003</c:v>
                </c:pt>
                <c:pt idx="6">
                  <c:v>0.52937999999999996</c:v>
                </c:pt>
                <c:pt idx="7">
                  <c:v>0.56903999999999999</c:v>
                </c:pt>
                <c:pt idx="8">
                  <c:v>0.5226900000000001</c:v>
                </c:pt>
                <c:pt idx="9">
                  <c:v>0.70508999999999999</c:v>
                </c:pt>
                <c:pt idx="10">
                  <c:v>0.71678999999999993</c:v>
                </c:pt>
                <c:pt idx="11">
                  <c:v>0.76919999999999999</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val>
            <c:numRef>
              <c:f>'8.7'!$B$12:$M$12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val>
            <c:numRef>
              <c:f>'8.7'!$B$13:$M$13</c:f>
              <c:numCache>
                <c:formatCode>#\ ##0.0</c:formatCode>
                <c:ptCount val="12"/>
                <c:pt idx="0">
                  <c:v>4.8000000000000001E-2</c:v>
                </c:pt>
                <c:pt idx="1">
                  <c:v>5.1999999999999998E-2</c:v>
                </c:pt>
                <c:pt idx="2">
                  <c:v>0.1</c:v>
                </c:pt>
                <c:pt idx="3">
                  <c:v>0.33787</c:v>
                </c:pt>
                <c:pt idx="4">
                  <c:v>0.28567999999999999</c:v>
                </c:pt>
                <c:pt idx="5">
                  <c:v>0.44692000000000004</c:v>
                </c:pt>
                <c:pt idx="6">
                  <c:v>0.11799999999999999</c:v>
                </c:pt>
                <c:pt idx="7">
                  <c:v>0.253</c:v>
                </c:pt>
                <c:pt idx="8">
                  <c:v>0.14499999999999999</c:v>
                </c:pt>
                <c:pt idx="9">
                  <c:v>3.3000000000000002E-2</c:v>
                </c:pt>
                <c:pt idx="10">
                  <c:v>2.1000000000000003E-3</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val>
            <c:numRef>
              <c:f>'8.7'!$B$14:$M$14</c:f>
              <c:numCache>
                <c:formatCode>#\ ##0.0</c:formatCode>
                <c:ptCount val="12"/>
                <c:pt idx="0">
                  <c:v>0.113</c:v>
                </c:pt>
                <c:pt idx="1">
                  <c:v>0.104</c:v>
                </c:pt>
                <c:pt idx="2">
                  <c:v>9.0999999999999998E-2</c:v>
                </c:pt>
                <c:pt idx="3">
                  <c:v>6.7000000000000004E-2</c:v>
                </c:pt>
                <c:pt idx="4">
                  <c:v>5.8999999999999997E-2</c:v>
                </c:pt>
                <c:pt idx="5">
                  <c:v>4.2999999999999997E-2</c:v>
                </c:pt>
                <c:pt idx="6">
                  <c:v>4.2999999999999997E-2</c:v>
                </c:pt>
                <c:pt idx="7">
                  <c:v>4.3999999999999997E-2</c:v>
                </c:pt>
                <c:pt idx="8">
                  <c:v>5.1999999999999998E-2</c:v>
                </c:pt>
                <c:pt idx="9">
                  <c:v>8.4000000000000005E-2</c:v>
                </c:pt>
                <c:pt idx="10">
                  <c:v>9.9000000000000005E-2</c:v>
                </c:pt>
                <c:pt idx="11">
                  <c:v>0.109</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val>
            <c:numRef>
              <c:f>'8.7'!$B$15:$M$15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val>
            <c:numRef>
              <c:f>'8.7'!$B$16:$M$16</c:f>
              <c:numCache>
                <c:formatCode>#\ ##0.0</c:formatCode>
                <c:ptCount val="12"/>
                <c:pt idx="0">
                  <c:v>11.457231999999999</c:v>
                </c:pt>
                <c:pt idx="1">
                  <c:v>10.224715999999999</c:v>
                </c:pt>
                <c:pt idx="2">
                  <c:v>8.6498100000000004</c:v>
                </c:pt>
                <c:pt idx="3">
                  <c:v>5.7170030000000001</c:v>
                </c:pt>
                <c:pt idx="4">
                  <c:v>2.720809</c:v>
                </c:pt>
                <c:pt idx="5">
                  <c:v>1.0541530000000001</c:v>
                </c:pt>
                <c:pt idx="6">
                  <c:v>1.004629</c:v>
                </c:pt>
                <c:pt idx="7">
                  <c:v>0.58795800000000009</c:v>
                </c:pt>
                <c:pt idx="8">
                  <c:v>1.660817</c:v>
                </c:pt>
                <c:pt idx="9">
                  <c:v>5.0431520000000001</c:v>
                </c:pt>
                <c:pt idx="10">
                  <c:v>7.2690600000000005</c:v>
                </c:pt>
                <c:pt idx="11">
                  <c:v>8.0252569999999999</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val>
            <c:numRef>
              <c:f>'8.7'!$B$17:$M$17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val>
            <c:numRef>
              <c:f>'8.7'!$B$18:$M$18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val>
            <c:numRef>
              <c:f>'8.7'!$B$19:$M$19</c:f>
              <c:numCache>
                <c:formatCode>#\ ##0.0</c:formatCode>
                <c:ptCount val="12"/>
                <c:pt idx="0">
                  <c:v>0.42199999999999999</c:v>
                </c:pt>
                <c:pt idx="1">
                  <c:v>0.39</c:v>
                </c:pt>
                <c:pt idx="2">
                  <c:v>0.373</c:v>
                </c:pt>
                <c:pt idx="3">
                  <c:v>0.221</c:v>
                </c:pt>
                <c:pt idx="4">
                  <c:v>5.9799999999999999E-2</c:v>
                </c:pt>
                <c:pt idx="5">
                  <c:v>3.9E-2</c:v>
                </c:pt>
                <c:pt idx="6">
                  <c:v>0.1082</c:v>
                </c:pt>
                <c:pt idx="7">
                  <c:v>0.1598</c:v>
                </c:pt>
                <c:pt idx="8">
                  <c:v>0.2082</c:v>
                </c:pt>
                <c:pt idx="9">
                  <c:v>0.28599999999999998</c:v>
                </c:pt>
                <c:pt idx="10">
                  <c:v>0.31230000000000002</c:v>
                </c:pt>
                <c:pt idx="11">
                  <c:v>0.3327</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val>
            <c:numRef>
              <c:f>'8.7'!$B$20:$M$20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val>
            <c:numRef>
              <c:f>'8.7'!$B$21:$M$21</c:f>
              <c:numCache>
                <c:formatCode>#\ ##0.0</c:formatCode>
                <c:ptCount val="12"/>
                <c:pt idx="0">
                  <c:v>62.52</c:v>
                </c:pt>
                <c:pt idx="1">
                  <c:v>54.951999999999998</c:v>
                </c:pt>
                <c:pt idx="2">
                  <c:v>62.997999999999998</c:v>
                </c:pt>
                <c:pt idx="3">
                  <c:v>50.500999999999998</c:v>
                </c:pt>
                <c:pt idx="4">
                  <c:v>25.614000000000001</c:v>
                </c:pt>
                <c:pt idx="5">
                  <c:v>10.260999999999999</c:v>
                </c:pt>
                <c:pt idx="6">
                  <c:v>13.202</c:v>
                </c:pt>
                <c:pt idx="7">
                  <c:v>14.204000000000001</c:v>
                </c:pt>
                <c:pt idx="8">
                  <c:v>15.715999999999999</c:v>
                </c:pt>
                <c:pt idx="9">
                  <c:v>40.421999999999997</c:v>
                </c:pt>
                <c:pt idx="10">
                  <c:v>26.486999999999998</c:v>
                </c:pt>
                <c:pt idx="11">
                  <c:v>60.908999999999999</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val>
            <c:numRef>
              <c:f>'8.7'!$B$22:$M$22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val>
            <c:numRef>
              <c:f>'8.7'!$B$23:$M$23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val>
            <c:numRef>
              <c:f>'8.7'!$B$24:$M$24</c:f>
              <c:numCache>
                <c:formatCode>#\ ##0.0</c:formatCode>
                <c:ptCount val="12"/>
                <c:pt idx="0">
                  <c:v>1.0041869999999999</c:v>
                </c:pt>
                <c:pt idx="1">
                  <c:v>0.12806600000000001</c:v>
                </c:pt>
                <c:pt idx="2">
                  <c:v>0</c:v>
                </c:pt>
                <c:pt idx="3">
                  <c:v>0</c:v>
                </c:pt>
                <c:pt idx="4">
                  <c:v>5.7300000000000007E-3</c:v>
                </c:pt>
                <c:pt idx="5">
                  <c:v>0</c:v>
                </c:pt>
                <c:pt idx="6">
                  <c:v>0</c:v>
                </c:pt>
                <c:pt idx="7">
                  <c:v>0</c:v>
                </c:pt>
                <c:pt idx="8">
                  <c:v>0</c:v>
                </c:pt>
                <c:pt idx="9">
                  <c:v>0</c:v>
                </c:pt>
                <c:pt idx="10">
                  <c:v>0.24639499999999998</c:v>
                </c:pt>
                <c:pt idx="11">
                  <c:v>0.82360999999999995</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val>
            <c:numRef>
              <c:f>'8.7'!$B$25:$M$25</c:f>
              <c:numCache>
                <c:formatCode>#\ ##0.0</c:formatCode>
                <c:ptCount val="12"/>
                <c:pt idx="0">
                  <c:v>209.00877099999997</c:v>
                </c:pt>
                <c:pt idx="1">
                  <c:v>192.34765499999995</c:v>
                </c:pt>
                <c:pt idx="2">
                  <c:v>129.82536500000001</c:v>
                </c:pt>
                <c:pt idx="3">
                  <c:v>78.169342999999998</c:v>
                </c:pt>
                <c:pt idx="4">
                  <c:v>78.521265</c:v>
                </c:pt>
                <c:pt idx="5">
                  <c:v>34.822236000000004</c:v>
                </c:pt>
                <c:pt idx="6">
                  <c:v>30.310572000000004</c:v>
                </c:pt>
                <c:pt idx="7">
                  <c:v>32.086140999999998</c:v>
                </c:pt>
                <c:pt idx="8">
                  <c:v>47.925160000000005</c:v>
                </c:pt>
                <c:pt idx="9">
                  <c:v>116.91620500000001</c:v>
                </c:pt>
                <c:pt idx="10">
                  <c:v>180.20960099999999</c:v>
                </c:pt>
                <c:pt idx="11">
                  <c:v>182.43726400000003</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3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(TJ)</a:t>
            </a:r>
          </a:p>
        </c:rich>
      </c:tx>
      <c:layout>
        <c:manualLayout>
          <c:xMode val="edge"/>
          <c:yMode val="edge"/>
          <c:x val="7.4263696808184957E-4"/>
          <c:y val="0"/>
        </c:manualLayout>
      </c:layout>
      <c:overlay val="0"/>
    </c:title>
    <c:autoTitleDeleted val="0"/>
    <c:plotArea>
      <c:layout>
        <c:manualLayout>
          <c:layoutTarget val="inner"/>
          <c:xMode val="edge"/>
          <c:yMode val="edge"/>
          <c:x val="9.9017301208325234E-2"/>
          <c:y val="0.221364223189086"/>
          <c:w val="0.6585583535335946"/>
          <c:h val="0.60942264432119575"/>
        </c:manualLayout>
      </c:layout>
      <c:barChart>
        <c:barDir val="col"/>
        <c:grouping val="stacked"/>
        <c:varyColors val="0"/>
        <c:ser>
          <c:idx val="0"/>
          <c:order val="0"/>
          <c:tx>
            <c:strRef>
              <c:f>'8.8'!$A$27</c:f>
              <c:strCache>
                <c:ptCount val="1"/>
                <c:pt idx="0">
                  <c:v>Průmysl</c:v>
                </c:pt>
              </c:strCache>
            </c:strRef>
          </c:tx>
          <c:invertIfNegative val="0"/>
          <c:val>
            <c:numRef>
              <c:f>'8.8'!$B$27:$M$27</c:f>
              <c:numCache>
                <c:formatCode>#\ ##0.0</c:formatCode>
                <c:ptCount val="12"/>
                <c:pt idx="0">
                  <c:v>232.88095200000001</c:v>
                </c:pt>
                <c:pt idx="1">
                  <c:v>217.87713200000005</c:v>
                </c:pt>
                <c:pt idx="2">
                  <c:v>174.79554199999998</c:v>
                </c:pt>
                <c:pt idx="3">
                  <c:v>129.11310500000002</c:v>
                </c:pt>
                <c:pt idx="4">
                  <c:v>114.66785099999997</c:v>
                </c:pt>
                <c:pt idx="5">
                  <c:v>87.067160999999984</c:v>
                </c:pt>
                <c:pt idx="6">
                  <c:v>89.399986000000013</c:v>
                </c:pt>
                <c:pt idx="7">
                  <c:v>92.177249000000003</c:v>
                </c:pt>
                <c:pt idx="8">
                  <c:v>102.21346800000003</c:v>
                </c:pt>
                <c:pt idx="9">
                  <c:v>148.22168899999997</c:v>
                </c:pt>
                <c:pt idx="10">
                  <c:v>188.41707099999994</c:v>
                </c:pt>
                <c:pt idx="11">
                  <c:v>221.340305</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val>
            <c:numRef>
              <c:f>'8.8'!$B$28:$M$28</c:f>
              <c:numCache>
                <c:formatCode>#\ ##0.0</c:formatCode>
                <c:ptCount val="12"/>
                <c:pt idx="0">
                  <c:v>97.465104999999994</c:v>
                </c:pt>
                <c:pt idx="1">
                  <c:v>78.222537000000003</c:v>
                </c:pt>
                <c:pt idx="2">
                  <c:v>68.783641000000003</c:v>
                </c:pt>
                <c:pt idx="3">
                  <c:v>43.949314999999999</c:v>
                </c:pt>
                <c:pt idx="4">
                  <c:v>44.543801999999999</c:v>
                </c:pt>
                <c:pt idx="5">
                  <c:v>29.875486000000006</c:v>
                </c:pt>
                <c:pt idx="6">
                  <c:v>29.010777999999998</c:v>
                </c:pt>
                <c:pt idx="7">
                  <c:v>29.852001000000001</c:v>
                </c:pt>
                <c:pt idx="8">
                  <c:v>29.562649</c:v>
                </c:pt>
                <c:pt idx="9">
                  <c:v>53.204804999999993</c:v>
                </c:pt>
                <c:pt idx="10">
                  <c:v>59.657050999999996</c:v>
                </c:pt>
                <c:pt idx="11">
                  <c:v>77.10207699999998</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val>
            <c:numRef>
              <c:f>'8.8'!$B$29:$M$29</c:f>
              <c:numCache>
                <c:formatCode>#\ ##0.0</c:formatCode>
                <c:ptCount val="12"/>
                <c:pt idx="0">
                  <c:v>7.4246529999999993</c:v>
                </c:pt>
                <c:pt idx="1">
                  <c:v>7.1960240000000004</c:v>
                </c:pt>
                <c:pt idx="2">
                  <c:v>4.6983959999999998</c:v>
                </c:pt>
                <c:pt idx="3">
                  <c:v>2.6084429999999994</c:v>
                </c:pt>
                <c:pt idx="4">
                  <c:v>1.080303</c:v>
                </c:pt>
                <c:pt idx="5">
                  <c:v>0.44825999999999999</c:v>
                </c:pt>
                <c:pt idx="6">
                  <c:v>0.41303099999999998</c:v>
                </c:pt>
                <c:pt idx="7">
                  <c:v>0.40486899999999992</c:v>
                </c:pt>
                <c:pt idx="8">
                  <c:v>0.67133900000000013</c:v>
                </c:pt>
                <c:pt idx="9">
                  <c:v>2.9662880000000005</c:v>
                </c:pt>
                <c:pt idx="10">
                  <c:v>4.5098719999999997</c:v>
                </c:pt>
                <c:pt idx="11">
                  <c:v>5.6989259999999993</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val>
            <c:numRef>
              <c:f>'8.8'!$B$30:$M$30</c:f>
              <c:numCache>
                <c:formatCode>#\ ##0.0</c:formatCode>
                <c:ptCount val="12"/>
                <c:pt idx="0">
                  <c:v>9.9443139999999985</c:v>
                </c:pt>
                <c:pt idx="1">
                  <c:v>8.8939719999999998</c:v>
                </c:pt>
                <c:pt idx="2">
                  <c:v>5.9675280000000006</c:v>
                </c:pt>
                <c:pt idx="3">
                  <c:v>3.4554860000000005</c:v>
                </c:pt>
                <c:pt idx="4">
                  <c:v>2.8056139999999998</c:v>
                </c:pt>
                <c:pt idx="5">
                  <c:v>0.64545699999999995</c:v>
                </c:pt>
                <c:pt idx="6">
                  <c:v>0.68104299999999995</c:v>
                </c:pt>
                <c:pt idx="7">
                  <c:v>0.96861199999999992</c:v>
                </c:pt>
                <c:pt idx="8">
                  <c:v>1.463549</c:v>
                </c:pt>
                <c:pt idx="9">
                  <c:v>5.1095800000000002</c:v>
                </c:pt>
                <c:pt idx="10">
                  <c:v>7.758668000000001</c:v>
                </c:pt>
                <c:pt idx="11">
                  <c:v>9.1597880000000007</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val>
            <c:numRef>
              <c:f>'8.8'!$B$31:$M$31</c:f>
              <c:numCache>
                <c:formatCode>#\ ##0.0</c:formatCode>
                <c:ptCount val="12"/>
                <c:pt idx="0">
                  <c:v>4.8755220000000001</c:v>
                </c:pt>
                <c:pt idx="1">
                  <c:v>6.5193680000000001</c:v>
                </c:pt>
                <c:pt idx="2">
                  <c:v>5.7382800000000005</c:v>
                </c:pt>
                <c:pt idx="3">
                  <c:v>3.6403220000000003</c:v>
                </c:pt>
                <c:pt idx="4">
                  <c:v>2.601175</c:v>
                </c:pt>
                <c:pt idx="5">
                  <c:v>4.4731239999999994</c:v>
                </c:pt>
                <c:pt idx="6">
                  <c:v>4.473624</c:v>
                </c:pt>
                <c:pt idx="7">
                  <c:v>3.008073</c:v>
                </c:pt>
                <c:pt idx="8">
                  <c:v>4.5832820000000005</c:v>
                </c:pt>
                <c:pt idx="9">
                  <c:v>6.0277340000000006</c:v>
                </c:pt>
                <c:pt idx="10">
                  <c:v>5.7687929999999996</c:v>
                </c:pt>
                <c:pt idx="11">
                  <c:v>4.8776800000000007</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val>
            <c:numRef>
              <c:f>'8.8'!$B$32:$M$32</c:f>
              <c:numCache>
                <c:formatCode>#\ ##0.0</c:formatCode>
                <c:ptCount val="12"/>
                <c:pt idx="0">
                  <c:v>779.21739400000024</c:v>
                </c:pt>
                <c:pt idx="1">
                  <c:v>718.72169300000019</c:v>
                </c:pt>
                <c:pt idx="2">
                  <c:v>538.44809899999984</c:v>
                </c:pt>
                <c:pt idx="3">
                  <c:v>338.461792</c:v>
                </c:pt>
                <c:pt idx="4">
                  <c:v>309.22758499999992</c:v>
                </c:pt>
                <c:pt idx="5">
                  <c:v>122.01136999999999</c:v>
                </c:pt>
                <c:pt idx="6">
                  <c:v>119.10565099999998</c:v>
                </c:pt>
                <c:pt idx="7">
                  <c:v>121.25996400000001</c:v>
                </c:pt>
                <c:pt idx="8">
                  <c:v>183.26805900000002</c:v>
                </c:pt>
                <c:pt idx="9">
                  <c:v>479.96810499999998</c:v>
                </c:pt>
                <c:pt idx="10">
                  <c:v>634.96825799999988</c:v>
                </c:pt>
                <c:pt idx="11">
                  <c:v>775.51349800000003</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val>
            <c:numRef>
              <c:f>'8.8'!$B$33:$M$33</c:f>
              <c:numCache>
                <c:formatCode>#\ ##0.0</c:formatCode>
                <c:ptCount val="12"/>
                <c:pt idx="0">
                  <c:v>410.42237199999994</c:v>
                </c:pt>
                <c:pt idx="1">
                  <c:v>385.706095</c:v>
                </c:pt>
                <c:pt idx="2">
                  <c:v>272.09797200000008</c:v>
                </c:pt>
                <c:pt idx="3">
                  <c:v>164.22798899999998</c:v>
                </c:pt>
                <c:pt idx="4">
                  <c:v>132.65239699999998</c:v>
                </c:pt>
                <c:pt idx="5">
                  <c:v>49.170976000000003</c:v>
                </c:pt>
                <c:pt idx="6">
                  <c:v>44.366973000000002</c:v>
                </c:pt>
                <c:pt idx="7">
                  <c:v>46.013069999999999</c:v>
                </c:pt>
                <c:pt idx="8">
                  <c:v>73.651973000000012</c:v>
                </c:pt>
                <c:pt idx="9">
                  <c:v>221.50825099999997</c:v>
                </c:pt>
                <c:pt idx="10">
                  <c:v>312.28206900000009</c:v>
                </c:pt>
                <c:pt idx="11">
                  <c:v>388.85809499999988</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val>
            <c:numRef>
              <c:f>'8.8'!$B$34:$M$34</c:f>
              <c:numCache>
                <c:formatCode>#\ ##0.0</c:formatCode>
                <c:ptCount val="12"/>
                <c:pt idx="0">
                  <c:v>8.3057190000000016</c:v>
                </c:pt>
                <c:pt idx="1">
                  <c:v>7.5727539999999989</c:v>
                </c:pt>
                <c:pt idx="2">
                  <c:v>5.1309589999999998</c:v>
                </c:pt>
                <c:pt idx="3">
                  <c:v>3.0775749999999999</c:v>
                </c:pt>
                <c:pt idx="4">
                  <c:v>2.1070969999999996</c:v>
                </c:pt>
                <c:pt idx="5">
                  <c:v>0.97078799999999998</c:v>
                </c:pt>
                <c:pt idx="6">
                  <c:v>0.89102099999999995</c:v>
                </c:pt>
                <c:pt idx="7">
                  <c:v>0.80014399999999997</c:v>
                </c:pt>
                <c:pt idx="8">
                  <c:v>1.217222</c:v>
                </c:pt>
                <c:pt idx="9">
                  <c:v>4.1662329999999992</c:v>
                </c:pt>
                <c:pt idx="10">
                  <c:v>6.345454000000001</c:v>
                </c:pt>
                <c:pt idx="11">
                  <c:v>7.9134290000000007</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0.13181924113819657</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Výroba tepla brutto</c:v>
                </c:pt>
              </c:strCache>
            </c:strRef>
          </c:tx>
          <c:invertIfNegative val="0"/>
          <c:val>
            <c:numRef>
              <c:f>'8.8'!$N$40</c:f>
              <c:numCache>
                <c:formatCode>0.0%</c:formatCode>
                <c:ptCount val="1"/>
                <c:pt idx="0">
                  <c:v>0.17164267879678763</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Dodávky tepla</c:v>
                </c:pt>
              </c:strCache>
            </c:strRef>
          </c:tx>
          <c:invertIfNegative val="0"/>
          <c:val>
            <c:numRef>
              <c:f>'8.8'!$N$41</c:f>
              <c:numCache>
                <c:formatCode>0.0%</c:formatCode>
                <c:ptCount val="1"/>
                <c:pt idx="0">
                  <c:v>0.13852339893586146</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2.8660647875041679E-2"/>
          <c:y val="0.73001149180090974"/>
          <c:w val="0.50517593405967331"/>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1527539467353077E-3"/>
          <c:y val="2.0293264279007205E-2"/>
        </c:manualLayout>
      </c:layout>
      <c:overlay val="0"/>
    </c:title>
    <c:autoTitleDeleted val="0"/>
    <c:plotArea>
      <c:layout>
        <c:manualLayout>
          <c:layoutTarget val="inner"/>
          <c:xMode val="edge"/>
          <c:yMode val="edge"/>
          <c:x val="0.13028590373577012"/>
          <c:y val="0.21162275854329543"/>
          <c:w val="0.83072773060839944"/>
          <c:h val="0.59852139522071957"/>
        </c:manualLayout>
      </c:layout>
      <c:barChart>
        <c:barDir val="col"/>
        <c:grouping val="stacked"/>
        <c:varyColors val="0"/>
        <c:ser>
          <c:idx val="0"/>
          <c:order val="0"/>
          <c:tx>
            <c:strRef>
              <c:f>'8.8'!$A$10</c:f>
              <c:strCache>
                <c:ptCount val="1"/>
                <c:pt idx="0">
                  <c:v>Biomasa</c:v>
                </c:pt>
              </c:strCache>
            </c:strRef>
          </c:tx>
          <c:spPr>
            <a:solidFill>
              <a:srgbClr val="23315F"/>
            </a:solidFill>
          </c:spPr>
          <c:invertIfNegative val="0"/>
          <c:val>
            <c:numRef>
              <c:f>'8.8'!$B$10:$M$10</c:f>
              <c:numCache>
                <c:formatCode>#\ ##0.0</c:formatCode>
                <c:ptCount val="12"/>
                <c:pt idx="0">
                  <c:v>115.86934299999999</c:v>
                </c:pt>
                <c:pt idx="1">
                  <c:v>92.074122000000003</c:v>
                </c:pt>
                <c:pt idx="2">
                  <c:v>94.352404000000007</c:v>
                </c:pt>
                <c:pt idx="3">
                  <c:v>64.504918999999987</c:v>
                </c:pt>
                <c:pt idx="4">
                  <c:v>60.748689999999996</c:v>
                </c:pt>
                <c:pt idx="5">
                  <c:v>33.646909000000001</c:v>
                </c:pt>
                <c:pt idx="6">
                  <c:v>31.696916000000002</c:v>
                </c:pt>
                <c:pt idx="7">
                  <c:v>16.527387000000001</c:v>
                </c:pt>
                <c:pt idx="8">
                  <c:v>38.723461999999998</c:v>
                </c:pt>
                <c:pt idx="9">
                  <c:v>110.984516</c:v>
                </c:pt>
                <c:pt idx="10">
                  <c:v>101.338568</c:v>
                </c:pt>
                <c:pt idx="11">
                  <c:v>113.41045600000002</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val>
            <c:numRef>
              <c:f>'8.8'!$B$11:$M$11</c:f>
              <c:numCache>
                <c:formatCode>#\ ##0.0</c:formatCode>
                <c:ptCount val="12"/>
                <c:pt idx="0">
                  <c:v>0.16060899999999997</c:v>
                </c:pt>
                <c:pt idx="1">
                  <c:v>0.135856</c:v>
                </c:pt>
                <c:pt idx="2">
                  <c:v>6.8298999999999999E-2</c:v>
                </c:pt>
                <c:pt idx="3">
                  <c:v>7.6290000000000011E-2</c:v>
                </c:pt>
                <c:pt idx="4">
                  <c:v>5.7679000000000001E-2</c:v>
                </c:pt>
                <c:pt idx="5">
                  <c:v>4.0034999999999994E-2</c:v>
                </c:pt>
                <c:pt idx="6">
                  <c:v>5.1302999999999994E-2</c:v>
                </c:pt>
                <c:pt idx="7">
                  <c:v>4.4749999999999998E-2</c:v>
                </c:pt>
                <c:pt idx="8">
                  <c:v>4.4749999999999998E-2</c:v>
                </c:pt>
                <c:pt idx="9">
                  <c:v>0.30589999999999995</c:v>
                </c:pt>
                <c:pt idx="10">
                  <c:v>1.2090689999999999</c:v>
                </c:pt>
                <c:pt idx="11">
                  <c:v>1.4577329999999999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val>
            <c:numRef>
              <c:f>'8.8'!$B$12:$M$12</c:f>
              <c:numCache>
                <c:formatCode>#\ ##0.0</c:formatCode>
                <c:ptCount val="12"/>
                <c:pt idx="0">
                  <c:v>849.05490399999996</c:v>
                </c:pt>
                <c:pt idx="1">
                  <c:v>791.12170600000002</c:v>
                </c:pt>
                <c:pt idx="2">
                  <c:v>581.49885600000005</c:v>
                </c:pt>
                <c:pt idx="3">
                  <c:v>328.26144399999998</c:v>
                </c:pt>
                <c:pt idx="4">
                  <c:v>254.99113200000002</c:v>
                </c:pt>
                <c:pt idx="5">
                  <c:v>100.279202</c:v>
                </c:pt>
                <c:pt idx="6">
                  <c:v>85.915234999999996</c:v>
                </c:pt>
                <c:pt idx="7">
                  <c:v>124.360527</c:v>
                </c:pt>
                <c:pt idx="8">
                  <c:v>173.525916</c:v>
                </c:pt>
                <c:pt idx="9">
                  <c:v>470.06805099999997</c:v>
                </c:pt>
                <c:pt idx="10">
                  <c:v>623.18810299999996</c:v>
                </c:pt>
                <c:pt idx="11">
                  <c:v>704.90313900000001</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val>
            <c:numRef>
              <c:f>'8.8'!$B$13:$M$13</c:f>
              <c:numCache>
                <c:formatCode>#\ ##0.0</c:formatCode>
                <c:ptCount val="12"/>
                <c:pt idx="0">
                  <c:v>1.8494E-2</c:v>
                </c:pt>
                <c:pt idx="1">
                  <c:v>1.5753E-2</c:v>
                </c:pt>
                <c:pt idx="2">
                  <c:v>2E-3</c:v>
                </c:pt>
                <c:pt idx="3">
                  <c:v>2.1000000000000001E-2</c:v>
                </c:pt>
                <c:pt idx="4">
                  <c:v>3.4000000000000002E-2</c:v>
                </c:pt>
                <c:pt idx="5">
                  <c:v>4.3088000000000001E-2</c:v>
                </c:pt>
                <c:pt idx="6">
                  <c:v>1.9624000000000003E-2</c:v>
                </c:pt>
                <c:pt idx="7">
                  <c:v>4.6799999999999994E-2</c:v>
                </c:pt>
                <c:pt idx="8">
                  <c:v>3.0505000000000001E-2</c:v>
                </c:pt>
                <c:pt idx="9">
                  <c:v>0</c:v>
                </c:pt>
                <c:pt idx="10">
                  <c:v>0</c:v>
                </c:pt>
                <c:pt idx="11">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val>
            <c:numRef>
              <c:f>'8.8'!$B$14:$M$14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val>
            <c:numRef>
              <c:f>'8.8'!$B$15:$M$15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val>
            <c:numRef>
              <c:f>'8.8'!$B$16:$M$16</c:f>
              <c:numCache>
                <c:formatCode>#\ ##0.0</c:formatCode>
                <c:ptCount val="12"/>
                <c:pt idx="0">
                  <c:v>30.539400000000001</c:v>
                </c:pt>
                <c:pt idx="1">
                  <c:v>31.057230000000001</c:v>
                </c:pt>
                <c:pt idx="2">
                  <c:v>23.903949999999998</c:v>
                </c:pt>
                <c:pt idx="3">
                  <c:v>12.62964</c:v>
                </c:pt>
                <c:pt idx="4">
                  <c:v>8.8742199999999993</c:v>
                </c:pt>
                <c:pt idx="5">
                  <c:v>3.0885499999999997</c:v>
                </c:pt>
                <c:pt idx="6">
                  <c:v>2.5603400000000001</c:v>
                </c:pt>
                <c:pt idx="7">
                  <c:v>2.9859499999999999</c:v>
                </c:pt>
                <c:pt idx="8">
                  <c:v>5.0834399999999995</c:v>
                </c:pt>
                <c:pt idx="9">
                  <c:v>11.981549999999999</c:v>
                </c:pt>
                <c:pt idx="10">
                  <c:v>19.065459999999998</c:v>
                </c:pt>
                <c:pt idx="11">
                  <c:v>50.644940000000005</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val>
            <c:numRef>
              <c:f>'8.8'!$B$17:$M$17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val>
            <c:numRef>
              <c:f>'8.8'!$B$18:$M$18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val>
            <c:numRef>
              <c:f>'8.8'!$B$19:$M$19</c:f>
              <c:numCache>
                <c:formatCode>#\ ##0.0</c:formatCode>
                <c:ptCount val="12"/>
                <c:pt idx="0">
                  <c:v>55.830400000000004</c:v>
                </c:pt>
                <c:pt idx="1">
                  <c:v>50.24559</c:v>
                </c:pt>
                <c:pt idx="2">
                  <c:v>54.068309999999997</c:v>
                </c:pt>
                <c:pt idx="3">
                  <c:v>53.924160000000001</c:v>
                </c:pt>
                <c:pt idx="4">
                  <c:v>52.50638</c:v>
                </c:pt>
                <c:pt idx="5">
                  <c:v>47.551520000000004</c:v>
                </c:pt>
                <c:pt idx="6">
                  <c:v>46.994109999999999</c:v>
                </c:pt>
                <c:pt idx="7">
                  <c:v>32.663679999999999</c:v>
                </c:pt>
                <c:pt idx="8">
                  <c:v>19.525510000000001</c:v>
                </c:pt>
                <c:pt idx="9">
                  <c:v>56.831189999999999</c:v>
                </c:pt>
                <c:pt idx="10">
                  <c:v>56.448459999999997</c:v>
                </c:pt>
                <c:pt idx="11">
                  <c:v>61.383229999999998</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val>
            <c:numRef>
              <c:f>'8.8'!$B$20:$M$20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val>
            <c:numRef>
              <c:f>'8.8'!$B$21:$M$21</c:f>
              <c:numCache>
                <c:formatCode>#\ ##0.0</c:formatCode>
                <c:ptCount val="12"/>
                <c:pt idx="0">
                  <c:v>4.5819999999999999</c:v>
                </c:pt>
                <c:pt idx="1">
                  <c:v>3.758</c:v>
                </c:pt>
                <c:pt idx="2">
                  <c:v>3.613</c:v>
                </c:pt>
                <c:pt idx="3">
                  <c:v>1.9950000000000001</c:v>
                </c:pt>
                <c:pt idx="4">
                  <c:v>1.518</c:v>
                </c:pt>
                <c:pt idx="5">
                  <c:v>0</c:v>
                </c:pt>
                <c:pt idx="6">
                  <c:v>0</c:v>
                </c:pt>
                <c:pt idx="7">
                  <c:v>0</c:v>
                </c:pt>
                <c:pt idx="8">
                  <c:v>0.67400000000000004</c:v>
                </c:pt>
                <c:pt idx="9">
                  <c:v>4.6429999999999998</c:v>
                </c:pt>
                <c:pt idx="10">
                  <c:v>2.7240000000000002</c:v>
                </c:pt>
                <c:pt idx="11">
                  <c:v>4.0270000000000001</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val>
            <c:numRef>
              <c:f>'8.8'!$B$22:$M$22</c:f>
              <c:numCache>
                <c:formatCode>#\ ##0.0</c:formatCode>
                <c:ptCount val="12"/>
                <c:pt idx="0">
                  <c:v>150.37054100000003</c:v>
                </c:pt>
                <c:pt idx="1">
                  <c:v>138.88943800000001</c:v>
                </c:pt>
                <c:pt idx="2">
                  <c:v>128.037995</c:v>
                </c:pt>
                <c:pt idx="3">
                  <c:v>116.59847000000001</c:v>
                </c:pt>
                <c:pt idx="4">
                  <c:v>128.11106599999997</c:v>
                </c:pt>
                <c:pt idx="5">
                  <c:v>82.472904999999983</c:v>
                </c:pt>
                <c:pt idx="6">
                  <c:v>78.587516000000008</c:v>
                </c:pt>
                <c:pt idx="7">
                  <c:v>73.38524799999999</c:v>
                </c:pt>
                <c:pt idx="8">
                  <c:v>104.51674300000002</c:v>
                </c:pt>
                <c:pt idx="9">
                  <c:v>123.125454</c:v>
                </c:pt>
                <c:pt idx="10">
                  <c:v>133.761437</c:v>
                </c:pt>
                <c:pt idx="11">
                  <c:v>157.43235599999997</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val>
            <c:numRef>
              <c:f>'8.8'!$B$23:$M$23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val>
            <c:numRef>
              <c:f>'8.8'!$B$24:$M$24</c:f>
              <c:numCache>
                <c:formatCode>#\ ##0.0</c:formatCode>
                <c:ptCount val="12"/>
                <c:pt idx="0">
                  <c:v>14.220693000000001</c:v>
                </c:pt>
                <c:pt idx="1">
                  <c:v>16.508099999999999</c:v>
                </c:pt>
                <c:pt idx="2">
                  <c:v>6.8488429999999996</c:v>
                </c:pt>
                <c:pt idx="3">
                  <c:v>1.836395</c:v>
                </c:pt>
                <c:pt idx="4">
                  <c:v>0.66436400000000007</c:v>
                </c:pt>
                <c:pt idx="5">
                  <c:v>2.1234000000000003E-2</c:v>
                </c:pt>
                <c:pt idx="6">
                  <c:v>9.5795000000000005E-2</c:v>
                </c:pt>
                <c:pt idx="7">
                  <c:v>0.110599</c:v>
                </c:pt>
                <c:pt idx="8">
                  <c:v>0.16465299999999999</c:v>
                </c:pt>
                <c:pt idx="9">
                  <c:v>1.2832950000000001</c:v>
                </c:pt>
                <c:pt idx="10">
                  <c:v>7.3978459999999995</c:v>
                </c:pt>
                <c:pt idx="11">
                  <c:v>14.83379</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val>
            <c:numRef>
              <c:f>'8.8'!$B$25:$M$25</c:f>
              <c:numCache>
                <c:formatCode>#\ ##0.0</c:formatCode>
                <c:ptCount val="12"/>
                <c:pt idx="0">
                  <c:v>384.40487199999995</c:v>
                </c:pt>
                <c:pt idx="1">
                  <c:v>365.5598609999999</c:v>
                </c:pt>
                <c:pt idx="2">
                  <c:v>235.26000799999991</c:v>
                </c:pt>
                <c:pt idx="3">
                  <c:v>136.33923100000001</c:v>
                </c:pt>
                <c:pt idx="4">
                  <c:v>121.61902099999999</c:v>
                </c:pt>
                <c:pt idx="5">
                  <c:v>45.843854</c:v>
                </c:pt>
                <c:pt idx="6">
                  <c:v>59.836193000000009</c:v>
                </c:pt>
                <c:pt idx="7">
                  <c:v>61.963705999999995</c:v>
                </c:pt>
                <c:pt idx="8">
                  <c:v>75.221805000000018</c:v>
                </c:pt>
                <c:pt idx="9">
                  <c:v>199.13730499999997</c:v>
                </c:pt>
                <c:pt idx="10">
                  <c:v>318.81445900000006</c:v>
                </c:pt>
                <c:pt idx="11">
                  <c:v>413.07123900000005</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DE1A-44E4-AEB6-A3524CFE6F2B}"/>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3789.7069119999996</c:v>
                </c:pt>
                <c:pt idx="1">
                  <c:v>4226.2877259999996</c:v>
                </c:pt>
                <c:pt idx="2">
                  <c:v>5047.0757649999996</c:v>
                </c:pt>
                <c:pt idx="3">
                  <c:v>3260.2492089999996</c:v>
                </c:pt>
                <c:pt idx="4">
                  <c:v>1607.3657519999999</c:v>
                </c:pt>
                <c:pt idx="5">
                  <c:v>2741.3059710000002</c:v>
                </c:pt>
                <c:pt idx="6">
                  <c:v>1833.9122019999998</c:v>
                </c:pt>
                <c:pt idx="7">
                  <c:v>10679.196984</c:v>
                </c:pt>
                <c:pt idx="8">
                  <c:v>3100.4530310000005</c:v>
                </c:pt>
                <c:pt idx="9">
                  <c:v>3871.9467950000003</c:v>
                </c:pt>
                <c:pt idx="10">
                  <c:v>3955.0396740000015</c:v>
                </c:pt>
                <c:pt idx="11">
                  <c:v>18265.517583999997</c:v>
                </c:pt>
                <c:pt idx="12">
                  <c:v>11466.732170000003</c:v>
                </c:pt>
                <c:pt idx="13">
                  <c:v>3248.3101110000002</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1933223667894458"/>
          <c:w val="0.63463183778965071"/>
          <c:h val="0.58052494005431643"/>
        </c:manualLayout>
      </c:layout>
      <c:barChart>
        <c:barDir val="col"/>
        <c:grouping val="stacked"/>
        <c:varyColors val="0"/>
        <c:ser>
          <c:idx val="0"/>
          <c:order val="0"/>
          <c:tx>
            <c:strRef>
              <c:f>'8.9'!$A$27</c:f>
              <c:strCache>
                <c:ptCount val="1"/>
                <c:pt idx="0">
                  <c:v>Průmysl</c:v>
                </c:pt>
              </c:strCache>
            </c:strRef>
          </c:tx>
          <c:invertIfNegative val="0"/>
          <c:val>
            <c:numRef>
              <c:f>'8.9'!$B$27:$M$27</c:f>
              <c:numCache>
                <c:formatCode>#\ ##0.0</c:formatCode>
                <c:ptCount val="12"/>
                <c:pt idx="0">
                  <c:v>67.168528999999992</c:v>
                </c:pt>
                <c:pt idx="1">
                  <c:v>61.618908000000005</c:v>
                </c:pt>
                <c:pt idx="2">
                  <c:v>47.334601999999997</c:v>
                </c:pt>
                <c:pt idx="3">
                  <c:v>30.743136000000003</c:v>
                </c:pt>
                <c:pt idx="4">
                  <c:v>23.751628</c:v>
                </c:pt>
                <c:pt idx="5">
                  <c:v>20.08193</c:v>
                </c:pt>
                <c:pt idx="6">
                  <c:v>19.314152</c:v>
                </c:pt>
                <c:pt idx="7">
                  <c:v>20.261389999999999</c:v>
                </c:pt>
                <c:pt idx="8">
                  <c:v>44.792877000000004</c:v>
                </c:pt>
                <c:pt idx="9">
                  <c:v>32.660944999999998</c:v>
                </c:pt>
                <c:pt idx="10">
                  <c:v>46.749027999999996</c:v>
                </c:pt>
                <c:pt idx="11">
                  <c:v>55.302085999999996</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val>
            <c:numRef>
              <c:f>'8.9'!$B$28:$M$28</c:f>
              <c:numCache>
                <c:formatCode>#\ ##0.0</c:formatCode>
                <c:ptCount val="12"/>
                <c:pt idx="0">
                  <c:v>8.015407999999999</c:v>
                </c:pt>
                <c:pt idx="1">
                  <c:v>7.3620200000000002</c:v>
                </c:pt>
                <c:pt idx="2">
                  <c:v>3.3628500000000003</c:v>
                </c:pt>
                <c:pt idx="3">
                  <c:v>1.2957160000000001</c:v>
                </c:pt>
                <c:pt idx="4">
                  <c:v>0.52292799999999995</c:v>
                </c:pt>
                <c:pt idx="5">
                  <c:v>0.20092500000000002</c:v>
                </c:pt>
                <c:pt idx="6">
                  <c:v>0.207848</c:v>
                </c:pt>
                <c:pt idx="7">
                  <c:v>0.19700399999999998</c:v>
                </c:pt>
                <c:pt idx="8">
                  <c:v>0.30573700000000004</c:v>
                </c:pt>
                <c:pt idx="9">
                  <c:v>1.9680849999999999</c:v>
                </c:pt>
                <c:pt idx="10">
                  <c:v>4.6543570000000001</c:v>
                </c:pt>
                <c:pt idx="11">
                  <c:v>5.6468340000000001</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val>
            <c:numRef>
              <c:f>'8.9'!$B$29:$M$29</c:f>
              <c:numCache>
                <c:formatCode>#\ ##0.0</c:formatCode>
                <c:ptCount val="12"/>
                <c:pt idx="0">
                  <c:v>0.14099999999999999</c:v>
                </c:pt>
                <c:pt idx="1">
                  <c:v>0.156</c:v>
                </c:pt>
                <c:pt idx="2">
                  <c:v>0.13700000000000001</c:v>
                </c:pt>
                <c:pt idx="3">
                  <c:v>7.0999999999999994E-2</c:v>
                </c:pt>
                <c:pt idx="4">
                  <c:v>8.0000000000000002E-3</c:v>
                </c:pt>
                <c:pt idx="5">
                  <c:v>6.0000000000000001E-3</c:v>
                </c:pt>
                <c:pt idx="6">
                  <c:v>8.9999999999999993E-3</c:v>
                </c:pt>
                <c:pt idx="7">
                  <c:v>8.9999999999999993E-3</c:v>
                </c:pt>
                <c:pt idx="8">
                  <c:v>1.2E-2</c:v>
                </c:pt>
                <c:pt idx="9">
                  <c:v>5.7000000000000002E-2</c:v>
                </c:pt>
                <c:pt idx="10">
                  <c:v>0.17</c:v>
                </c:pt>
                <c:pt idx="11">
                  <c:v>0.22</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val>
            <c:numRef>
              <c:f>'8.9'!$B$30:$M$30</c:f>
              <c:numCache>
                <c:formatCode>#\ ##0.0</c:formatCode>
                <c:ptCount val="12"/>
                <c:pt idx="0">
                  <c:v>5.5035569999999998</c:v>
                </c:pt>
                <c:pt idx="1">
                  <c:v>4.5053329999999994</c:v>
                </c:pt>
                <c:pt idx="2">
                  <c:v>2.6420349999999999</c:v>
                </c:pt>
                <c:pt idx="3">
                  <c:v>1.2676149999999999</c:v>
                </c:pt>
                <c:pt idx="4">
                  <c:v>0.31984800000000002</c:v>
                </c:pt>
                <c:pt idx="5">
                  <c:v>0.13395599999999999</c:v>
                </c:pt>
                <c:pt idx="6">
                  <c:v>0.16581599999999999</c:v>
                </c:pt>
                <c:pt idx="7">
                  <c:v>0.13061699999999998</c:v>
                </c:pt>
                <c:pt idx="8">
                  <c:v>0.122782</c:v>
                </c:pt>
                <c:pt idx="9">
                  <c:v>1.3415619999999999</c:v>
                </c:pt>
                <c:pt idx="10">
                  <c:v>3.0816490000000001</c:v>
                </c:pt>
                <c:pt idx="11">
                  <c:v>3.470332</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val>
            <c:numRef>
              <c:f>'8.9'!$B$31:$M$31</c:f>
              <c:numCache>
                <c:formatCode>#\ ##0.0</c:formatCode>
                <c:ptCount val="12"/>
                <c:pt idx="0">
                  <c:v>2.2188750000000002</c:v>
                </c:pt>
                <c:pt idx="1">
                  <c:v>1.8313890000000002</c:v>
                </c:pt>
                <c:pt idx="2">
                  <c:v>1.816009</c:v>
                </c:pt>
                <c:pt idx="3">
                  <c:v>1.0845590000000001</c:v>
                </c:pt>
                <c:pt idx="4">
                  <c:v>1.1072380000000002</c:v>
                </c:pt>
                <c:pt idx="5">
                  <c:v>0.69705700000000004</c:v>
                </c:pt>
                <c:pt idx="6">
                  <c:v>0.51594000000000007</c:v>
                </c:pt>
                <c:pt idx="7">
                  <c:v>0.63078000000000001</c:v>
                </c:pt>
                <c:pt idx="8">
                  <c:v>0.57449800000000006</c:v>
                </c:pt>
                <c:pt idx="9">
                  <c:v>1.1709940000000001</c:v>
                </c:pt>
                <c:pt idx="10">
                  <c:v>0.82813799999999993</c:v>
                </c:pt>
                <c:pt idx="11">
                  <c:v>1.7398200000000001</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val>
            <c:numRef>
              <c:f>'8.9'!$B$32:$M$32</c:f>
              <c:numCache>
                <c:formatCode>#\ ##0.0</c:formatCode>
                <c:ptCount val="12"/>
                <c:pt idx="0">
                  <c:v>230.90152</c:v>
                </c:pt>
                <c:pt idx="1">
                  <c:v>203.60830299999995</c:v>
                </c:pt>
                <c:pt idx="2">
                  <c:v>151.219694</c:v>
                </c:pt>
                <c:pt idx="3">
                  <c:v>92.545755999999997</c:v>
                </c:pt>
                <c:pt idx="4">
                  <c:v>78.711375999999987</c:v>
                </c:pt>
                <c:pt idx="5">
                  <c:v>43.422848999999999</c:v>
                </c:pt>
                <c:pt idx="6">
                  <c:v>33.230896999999999</c:v>
                </c:pt>
                <c:pt idx="7">
                  <c:v>33.443623000000002</c:v>
                </c:pt>
                <c:pt idx="8">
                  <c:v>43.892941999999998</c:v>
                </c:pt>
                <c:pt idx="9">
                  <c:v>122.70181499999998</c:v>
                </c:pt>
                <c:pt idx="10">
                  <c:v>174.01630900000001</c:v>
                </c:pt>
                <c:pt idx="11">
                  <c:v>214.33821100000006</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val>
            <c:numRef>
              <c:f>'8.9'!$B$33:$M$33</c:f>
              <c:numCache>
                <c:formatCode>#\ ##0.0</c:formatCode>
                <c:ptCount val="12"/>
                <c:pt idx="0">
                  <c:v>130.31930699999998</c:v>
                </c:pt>
                <c:pt idx="1">
                  <c:v>120.05085700000002</c:v>
                </c:pt>
                <c:pt idx="2">
                  <c:v>91.831372000000002</c:v>
                </c:pt>
                <c:pt idx="3">
                  <c:v>59.99178400000001</c:v>
                </c:pt>
                <c:pt idx="4">
                  <c:v>49.429167999999997</c:v>
                </c:pt>
                <c:pt idx="5">
                  <c:v>24.737621000000008</c:v>
                </c:pt>
                <c:pt idx="6">
                  <c:v>38.682622999999992</c:v>
                </c:pt>
                <c:pt idx="7">
                  <c:v>38.725084000000003</c:v>
                </c:pt>
                <c:pt idx="8">
                  <c:v>46.26464</c:v>
                </c:pt>
                <c:pt idx="9">
                  <c:v>74.085864000000015</c:v>
                </c:pt>
                <c:pt idx="10">
                  <c:v>102.62585299999998</c:v>
                </c:pt>
                <c:pt idx="11">
                  <c:v>120.411171</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val>
            <c:numRef>
              <c:f>'8.9'!$B$34:$M$34</c:f>
              <c:numCache>
                <c:formatCode>#\ ##0.0</c:formatCode>
                <c:ptCount val="12"/>
                <c:pt idx="0">
                  <c:v>2.2576000000000001</c:v>
                </c:pt>
                <c:pt idx="1">
                  <c:v>2.137864</c:v>
                </c:pt>
                <c:pt idx="2">
                  <c:v>1.667427</c:v>
                </c:pt>
                <c:pt idx="3">
                  <c:v>1.1379670000000002</c:v>
                </c:pt>
                <c:pt idx="4">
                  <c:v>0.93442800000000004</c:v>
                </c:pt>
                <c:pt idx="5">
                  <c:v>0.19247399999999998</c:v>
                </c:pt>
                <c:pt idx="6">
                  <c:v>0.19895099999999999</c:v>
                </c:pt>
                <c:pt idx="7">
                  <c:v>0.15223300000000001</c:v>
                </c:pt>
                <c:pt idx="8">
                  <c:v>0.65569699999999997</c:v>
                </c:pt>
                <c:pt idx="9">
                  <c:v>1.3473539999999999</c:v>
                </c:pt>
                <c:pt idx="10">
                  <c:v>1.647829</c:v>
                </c:pt>
                <c:pt idx="11">
                  <c:v>2.1028929999999999</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3.1878088386791778E-2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Výroba tepla brutto</c:v>
                </c:pt>
              </c:strCache>
            </c:strRef>
          </c:tx>
          <c:invertIfNegative val="0"/>
          <c:val>
            <c:numRef>
              <c:f>'8.9'!$N$40</c:f>
              <c:numCache>
                <c:formatCode>0.0%</c:formatCode>
                <c:ptCount val="1"/>
                <c:pt idx="0">
                  <c:v>4.6333776493727379E-2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Dodávky tepla</c:v>
                </c:pt>
              </c:strCache>
            </c:strRef>
          </c:tx>
          <c:invertIfNegative val="0"/>
          <c:val>
            <c:numRef>
              <c:f>'8.9'!$N$41</c:f>
              <c:numCache>
                <c:formatCode>0.0%</c:formatCode>
                <c:ptCount val="1"/>
                <c:pt idx="0">
                  <c:v>4.0217002527304799E-2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1.1157601115760111E-2"/>
          <c:y val="0.74710673141905171"/>
          <c:w val="0.5044555301922764"/>
          <c:h val="0.2449092366448205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5.1063114008915024E-4"/>
          <c:y val="1.9249449835677793E-2"/>
        </c:manualLayout>
      </c:layout>
      <c:overlay val="0"/>
    </c:title>
    <c:autoTitleDeleted val="0"/>
    <c:plotArea>
      <c:layout>
        <c:manualLayout>
          <c:layoutTarget val="inner"/>
          <c:xMode val="edge"/>
          <c:yMode val="edge"/>
          <c:x val="0.10368643017728889"/>
          <c:y val="0.21042345056587441"/>
          <c:w val="0.85732720416688057"/>
          <c:h val="0.60079665378359814"/>
        </c:manualLayout>
      </c:layout>
      <c:barChart>
        <c:barDir val="col"/>
        <c:grouping val="stacked"/>
        <c:varyColors val="0"/>
        <c:ser>
          <c:idx val="0"/>
          <c:order val="0"/>
          <c:tx>
            <c:strRef>
              <c:f>'8.9'!$A$10</c:f>
              <c:strCache>
                <c:ptCount val="1"/>
                <c:pt idx="0">
                  <c:v>Biomasa</c:v>
                </c:pt>
              </c:strCache>
            </c:strRef>
          </c:tx>
          <c:spPr>
            <a:solidFill>
              <a:srgbClr val="23315F"/>
            </a:solidFill>
          </c:spPr>
          <c:invertIfNegative val="0"/>
          <c:val>
            <c:numRef>
              <c:f>'8.9'!$B$10:$M$10</c:f>
              <c:numCache>
                <c:formatCode>#\ ##0.0</c:formatCode>
                <c:ptCount val="12"/>
                <c:pt idx="0">
                  <c:v>12.638401999999999</c:v>
                </c:pt>
                <c:pt idx="1">
                  <c:v>12.998971999999998</c:v>
                </c:pt>
                <c:pt idx="2">
                  <c:v>14.001612000000002</c:v>
                </c:pt>
                <c:pt idx="3">
                  <c:v>10.446089999999998</c:v>
                </c:pt>
                <c:pt idx="4">
                  <c:v>6.3025000000000002</c:v>
                </c:pt>
                <c:pt idx="5">
                  <c:v>2.9082380000000003</c:v>
                </c:pt>
                <c:pt idx="6">
                  <c:v>2.8573409999999999</c:v>
                </c:pt>
                <c:pt idx="7">
                  <c:v>3.9625269999999997</c:v>
                </c:pt>
                <c:pt idx="8">
                  <c:v>1.8047199999999999</c:v>
                </c:pt>
                <c:pt idx="9">
                  <c:v>3.9886889999999999</c:v>
                </c:pt>
                <c:pt idx="10">
                  <c:v>7.9519020000000005</c:v>
                </c:pt>
                <c:pt idx="11">
                  <c:v>10.653822</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val>
            <c:numRef>
              <c:f>'8.9'!$B$11:$M$11</c:f>
              <c:numCache>
                <c:formatCode>#\ ##0.0</c:formatCode>
                <c:ptCount val="12"/>
                <c:pt idx="0">
                  <c:v>5.3245059999999995</c:v>
                </c:pt>
                <c:pt idx="1">
                  <c:v>4.6642250000000001</c:v>
                </c:pt>
                <c:pt idx="2">
                  <c:v>4.3625390000000008</c:v>
                </c:pt>
                <c:pt idx="3">
                  <c:v>2.8761610000000002</c:v>
                </c:pt>
                <c:pt idx="4">
                  <c:v>3.4977990000000005</c:v>
                </c:pt>
                <c:pt idx="5">
                  <c:v>2.8523049999999999</c:v>
                </c:pt>
                <c:pt idx="6">
                  <c:v>2.5185379999999995</c:v>
                </c:pt>
                <c:pt idx="7">
                  <c:v>2.4430200000000002</c:v>
                </c:pt>
                <c:pt idx="8">
                  <c:v>2.2256909999999999</c:v>
                </c:pt>
                <c:pt idx="9">
                  <c:v>2.8375400000000002</c:v>
                </c:pt>
                <c:pt idx="10">
                  <c:v>3.6625290000000001</c:v>
                </c:pt>
                <c:pt idx="11">
                  <c:v>5.4089859999999996</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val>
            <c:numRef>
              <c:f>'8.9'!$B$12:$M$12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val>
            <c:numRef>
              <c:f>'8.9'!$B$13:$M$13</c:f>
              <c:numCache>
                <c:formatCode>#\ ##0.0</c:formatCode>
                <c:ptCount val="12"/>
                <c:pt idx="0">
                  <c:v>0</c:v>
                </c:pt>
                <c:pt idx="1">
                  <c:v>0</c:v>
                </c:pt>
                <c:pt idx="2">
                  <c:v>0</c:v>
                </c:pt>
                <c:pt idx="3">
                  <c:v>0</c:v>
                </c:pt>
                <c:pt idx="4">
                  <c:v>0</c:v>
                </c:pt>
                <c:pt idx="5">
                  <c:v>2.0646999999999999E-2</c:v>
                </c:pt>
                <c:pt idx="6">
                  <c:v>4.2781E-2</c:v>
                </c:pt>
                <c:pt idx="7">
                  <c:v>4.7747999999999999E-2</c:v>
                </c:pt>
                <c:pt idx="8">
                  <c:v>4.4171000000000002E-2</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val>
            <c:numRef>
              <c:f>'8.9'!$B$14:$M$14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val>
            <c:numRef>
              <c:f>'8.9'!$B$15:$M$15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val>
            <c:numRef>
              <c:f>'8.9'!$B$16:$M$16</c:f>
              <c:numCache>
                <c:formatCode>#\ ##0.0</c:formatCode>
                <c:ptCount val="12"/>
                <c:pt idx="0">
                  <c:v>190.71527799999998</c:v>
                </c:pt>
                <c:pt idx="1">
                  <c:v>173.44182999999998</c:v>
                </c:pt>
                <c:pt idx="2">
                  <c:v>147.54520899999997</c:v>
                </c:pt>
                <c:pt idx="3">
                  <c:v>100.28310100000002</c:v>
                </c:pt>
                <c:pt idx="4">
                  <c:v>85.086176000000009</c:v>
                </c:pt>
                <c:pt idx="5">
                  <c:v>25.484467000000002</c:v>
                </c:pt>
                <c:pt idx="6">
                  <c:v>39.370743000000004</c:v>
                </c:pt>
                <c:pt idx="7">
                  <c:v>32.180257000000005</c:v>
                </c:pt>
                <c:pt idx="8">
                  <c:v>19.072022</c:v>
                </c:pt>
                <c:pt idx="9">
                  <c:v>128.379153</c:v>
                </c:pt>
                <c:pt idx="10">
                  <c:v>147.67136400000001</c:v>
                </c:pt>
                <c:pt idx="11">
                  <c:v>177.362202</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val>
            <c:numRef>
              <c:f>'8.9'!$B$17:$M$17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val>
            <c:numRef>
              <c:f>'8.9'!$B$18:$M$18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val>
            <c:numRef>
              <c:f>'8.9'!$B$19:$M$19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val>
            <c:numRef>
              <c:f>'8.9'!$B$20:$M$20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val>
            <c:numRef>
              <c:f>'8.9'!$B$21:$M$21</c:f>
              <c:numCache>
                <c:formatCode>#\ ##0.0</c:formatCode>
                <c:ptCount val="12"/>
                <c:pt idx="0">
                  <c:v>64.147231000000005</c:v>
                </c:pt>
                <c:pt idx="1">
                  <c:v>53.245470999999995</c:v>
                </c:pt>
                <c:pt idx="2">
                  <c:v>36.098582999999998</c:v>
                </c:pt>
                <c:pt idx="3">
                  <c:v>29.967149000000003</c:v>
                </c:pt>
                <c:pt idx="4">
                  <c:v>27.714112</c:v>
                </c:pt>
                <c:pt idx="5">
                  <c:v>12.870064000000001</c:v>
                </c:pt>
                <c:pt idx="6">
                  <c:v>2.2595079999999998</c:v>
                </c:pt>
                <c:pt idx="7">
                  <c:v>5.9334089999999993</c:v>
                </c:pt>
                <c:pt idx="8">
                  <c:v>43.262906000000001</c:v>
                </c:pt>
                <c:pt idx="9">
                  <c:v>35.385688999999999</c:v>
                </c:pt>
                <c:pt idx="10">
                  <c:v>55.355588000000004</c:v>
                </c:pt>
                <c:pt idx="11">
                  <c:v>45.295440999999997</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val>
            <c:numRef>
              <c:f>'8.9'!$B$22:$M$22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val>
            <c:numRef>
              <c:f>'8.9'!$B$23:$M$23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val>
            <c:numRef>
              <c:f>'8.9'!$B$24:$M$24</c:f>
              <c:numCache>
                <c:formatCode>#\ ##0.0</c:formatCode>
                <c:ptCount val="12"/>
                <c:pt idx="0">
                  <c:v>1.8839999999999999</c:v>
                </c:pt>
                <c:pt idx="1">
                  <c:v>1.851</c:v>
                </c:pt>
                <c:pt idx="2">
                  <c:v>1.4217280000000001</c:v>
                </c:pt>
                <c:pt idx="3">
                  <c:v>1.0303630000000001</c:v>
                </c:pt>
                <c:pt idx="4">
                  <c:v>0.94699999999999995</c:v>
                </c:pt>
                <c:pt idx="5">
                  <c:v>1.5607379999999997</c:v>
                </c:pt>
                <c:pt idx="6">
                  <c:v>1.5610359999999999</c:v>
                </c:pt>
                <c:pt idx="7">
                  <c:v>1.1621290000000002</c:v>
                </c:pt>
                <c:pt idx="8">
                  <c:v>1.099583</c:v>
                </c:pt>
                <c:pt idx="9">
                  <c:v>1.1807099999999999</c:v>
                </c:pt>
                <c:pt idx="10">
                  <c:v>1.4732539999999998</c:v>
                </c:pt>
                <c:pt idx="11">
                  <c:v>1.9084129999999999</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val>
            <c:numRef>
              <c:f>'8.9'!$B$25:$M$25</c:f>
              <c:numCache>
                <c:formatCode>#\ ##0.0</c:formatCode>
                <c:ptCount val="12"/>
                <c:pt idx="0">
                  <c:v>200.11743899999999</c:v>
                </c:pt>
                <c:pt idx="1">
                  <c:v>179.89850300000001</c:v>
                </c:pt>
                <c:pt idx="2">
                  <c:v>121.82561000000001</c:v>
                </c:pt>
                <c:pt idx="3">
                  <c:v>61.021855000000002</c:v>
                </c:pt>
                <c:pt idx="4">
                  <c:v>47.997670000000006</c:v>
                </c:pt>
                <c:pt idx="5">
                  <c:v>52.966191999999992</c:v>
                </c:pt>
                <c:pt idx="6">
                  <c:v>53.590337000000005</c:v>
                </c:pt>
                <c:pt idx="7">
                  <c:v>56.199479000000004</c:v>
                </c:pt>
                <c:pt idx="8">
                  <c:v>78.091991999999991</c:v>
                </c:pt>
                <c:pt idx="9">
                  <c:v>82.36824399999999</c:v>
                </c:pt>
                <c:pt idx="10">
                  <c:v>147.19444300000001</c:v>
                </c:pt>
                <c:pt idx="11">
                  <c:v>190.63035899999997</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3048844678862618"/>
          <c:w val="0.6353664721138359"/>
          <c:h val="0.57058720320260103"/>
        </c:manualLayout>
      </c:layout>
      <c:barChart>
        <c:barDir val="col"/>
        <c:grouping val="stacked"/>
        <c:varyColors val="0"/>
        <c:ser>
          <c:idx val="0"/>
          <c:order val="0"/>
          <c:tx>
            <c:strRef>
              <c:f>'8.10'!$A$28</c:f>
              <c:strCache>
                <c:ptCount val="1"/>
                <c:pt idx="0">
                  <c:v>Průmysl</c:v>
                </c:pt>
              </c:strCache>
            </c:strRef>
          </c:tx>
          <c:invertIfNegative val="0"/>
          <c:val>
            <c:numRef>
              <c:f>'8.10'!$B$28:$M$28</c:f>
              <c:numCache>
                <c:formatCode>#\ ##0.0</c:formatCode>
                <c:ptCount val="12"/>
                <c:pt idx="0">
                  <c:v>65.115840000000006</c:v>
                </c:pt>
                <c:pt idx="1">
                  <c:v>64.187470000000005</c:v>
                </c:pt>
                <c:pt idx="2">
                  <c:v>46.023746000000003</c:v>
                </c:pt>
                <c:pt idx="3">
                  <c:v>29.046427999999999</c:v>
                </c:pt>
                <c:pt idx="4">
                  <c:v>20.745115000000002</c:v>
                </c:pt>
                <c:pt idx="5">
                  <c:v>9.7320519999999995</c:v>
                </c:pt>
                <c:pt idx="6">
                  <c:v>7.5434560000000008</c:v>
                </c:pt>
                <c:pt idx="7">
                  <c:v>5.9678180000000003</c:v>
                </c:pt>
                <c:pt idx="8">
                  <c:v>24.354624999999999</c:v>
                </c:pt>
                <c:pt idx="9">
                  <c:v>46.573461999999999</c:v>
                </c:pt>
                <c:pt idx="10">
                  <c:v>63.25718599999999</c:v>
                </c:pt>
                <c:pt idx="11">
                  <c:v>73.655278999999993</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val>
            <c:numRef>
              <c:f>'8.10'!$B$29:$M$29</c:f>
              <c:numCache>
                <c:formatCode>#\ ##0.0</c:formatCode>
                <c:ptCount val="12"/>
                <c:pt idx="0">
                  <c:v>2.0122</c:v>
                </c:pt>
                <c:pt idx="1">
                  <c:v>1.7225999999999999</c:v>
                </c:pt>
                <c:pt idx="2">
                  <c:v>1.3982000000000001</c:v>
                </c:pt>
                <c:pt idx="3">
                  <c:v>0.93470000000000009</c:v>
                </c:pt>
                <c:pt idx="4">
                  <c:v>0.59729999999999994</c:v>
                </c:pt>
                <c:pt idx="5">
                  <c:v>0.28600000000000003</c:v>
                </c:pt>
                <c:pt idx="6">
                  <c:v>0.2389</c:v>
                </c:pt>
                <c:pt idx="7">
                  <c:v>0.37080000000000002</c:v>
                </c:pt>
                <c:pt idx="8">
                  <c:v>0.47650000000000003</c:v>
                </c:pt>
                <c:pt idx="9">
                  <c:v>1.1179999999999999</c:v>
                </c:pt>
                <c:pt idx="10">
                  <c:v>1.4372</c:v>
                </c:pt>
                <c:pt idx="11">
                  <c:v>1.8601669999999999</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val>
            <c:numRef>
              <c:f>'8.10'!$B$30:$M$30</c:f>
              <c:numCache>
                <c:formatCode>#\ ##0.0</c:formatCode>
                <c:ptCount val="12"/>
                <c:pt idx="0">
                  <c:v>10.4559</c:v>
                </c:pt>
                <c:pt idx="1">
                  <c:v>9.1417999999999999</c:v>
                </c:pt>
                <c:pt idx="2">
                  <c:v>6.3064</c:v>
                </c:pt>
                <c:pt idx="3">
                  <c:v>3.3300999999999998</c:v>
                </c:pt>
                <c:pt idx="4">
                  <c:v>2.3071999999999999</c:v>
                </c:pt>
                <c:pt idx="5">
                  <c:v>0.41149999999999998</c:v>
                </c:pt>
                <c:pt idx="6">
                  <c:v>0.38830000000000003</c:v>
                </c:pt>
                <c:pt idx="7">
                  <c:v>0.38389999999999996</c:v>
                </c:pt>
                <c:pt idx="8">
                  <c:v>1.3143</c:v>
                </c:pt>
                <c:pt idx="9">
                  <c:v>5.2396000000000003</c:v>
                </c:pt>
                <c:pt idx="10">
                  <c:v>7.5508000000000006</c:v>
                </c:pt>
                <c:pt idx="11">
                  <c:v>8.9629650000000005</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val>
            <c:numRef>
              <c:f>'8.10'!$B$31:$M$31</c:f>
              <c:numCache>
                <c:formatCode>#\ ##0.0</c:formatCode>
                <c:ptCount val="12"/>
                <c:pt idx="0">
                  <c:v>3.939794</c:v>
                </c:pt>
                <c:pt idx="1">
                  <c:v>3.39994</c:v>
                </c:pt>
                <c:pt idx="2">
                  <c:v>2.5330140000000001</c:v>
                </c:pt>
                <c:pt idx="3">
                  <c:v>1.2463810000000002</c:v>
                </c:pt>
                <c:pt idx="4">
                  <c:v>0.88667499999999999</c:v>
                </c:pt>
                <c:pt idx="5">
                  <c:v>1.0924010000000002</c:v>
                </c:pt>
                <c:pt idx="6">
                  <c:v>0.20639099999999999</c:v>
                </c:pt>
                <c:pt idx="7">
                  <c:v>0.158743</c:v>
                </c:pt>
                <c:pt idx="8">
                  <c:v>0.78909899999999988</c:v>
                </c:pt>
                <c:pt idx="9">
                  <c:v>1.6982570000000001</c:v>
                </c:pt>
                <c:pt idx="10">
                  <c:v>2.6815509999999998</c:v>
                </c:pt>
                <c:pt idx="11">
                  <c:v>3.398806</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val>
            <c:numRef>
              <c:f>'8.10'!$B$32:$M$32</c:f>
              <c:numCache>
                <c:formatCode>#\ ##0.0</c:formatCode>
                <c:ptCount val="12"/>
                <c:pt idx="0">
                  <c:v>6.2936699999999997</c:v>
                </c:pt>
                <c:pt idx="1">
                  <c:v>6.2663900000000003</c:v>
                </c:pt>
                <c:pt idx="2">
                  <c:v>5.9607199999999994</c:v>
                </c:pt>
                <c:pt idx="3">
                  <c:v>4.8428500000000003</c:v>
                </c:pt>
                <c:pt idx="4">
                  <c:v>5.2925800000000001</c:v>
                </c:pt>
                <c:pt idx="5">
                  <c:v>1.7001600000000001</c:v>
                </c:pt>
                <c:pt idx="6">
                  <c:v>2.2549099999999997</c:v>
                </c:pt>
                <c:pt idx="7">
                  <c:v>2.9286699999999994</c:v>
                </c:pt>
                <c:pt idx="8">
                  <c:v>3.4026100000000006</c:v>
                </c:pt>
                <c:pt idx="9">
                  <c:v>3.2539949999999997</c:v>
                </c:pt>
                <c:pt idx="10">
                  <c:v>6.0411899999999994</c:v>
                </c:pt>
                <c:pt idx="11">
                  <c:v>6.475369999999999</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val>
            <c:numRef>
              <c:f>'8.10'!$B$33:$M$33</c:f>
              <c:numCache>
                <c:formatCode>#\ ##0.0</c:formatCode>
                <c:ptCount val="12"/>
                <c:pt idx="0">
                  <c:v>196.75736299999997</c:v>
                </c:pt>
                <c:pt idx="1">
                  <c:v>172.946957</c:v>
                </c:pt>
                <c:pt idx="2">
                  <c:v>131.75973999999999</c:v>
                </c:pt>
                <c:pt idx="3">
                  <c:v>80.369190000000003</c:v>
                </c:pt>
                <c:pt idx="4">
                  <c:v>65.406954999999996</c:v>
                </c:pt>
                <c:pt idx="5">
                  <c:v>30.77037</c:v>
                </c:pt>
                <c:pt idx="6">
                  <c:v>28.655304000000001</c:v>
                </c:pt>
                <c:pt idx="7">
                  <c:v>28.837010999999997</c:v>
                </c:pt>
                <c:pt idx="8">
                  <c:v>41.814480000000003</c:v>
                </c:pt>
                <c:pt idx="9">
                  <c:v>109.47839599999999</c:v>
                </c:pt>
                <c:pt idx="10">
                  <c:v>151.848648</c:v>
                </c:pt>
                <c:pt idx="11">
                  <c:v>183.03115</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val>
            <c:numRef>
              <c:f>'8.10'!$B$34:$M$34</c:f>
              <c:numCache>
                <c:formatCode>#\ ##0.0</c:formatCode>
                <c:ptCount val="12"/>
                <c:pt idx="0">
                  <c:v>129.64135200000001</c:v>
                </c:pt>
                <c:pt idx="1">
                  <c:v>117.81371799999999</c:v>
                </c:pt>
                <c:pt idx="2">
                  <c:v>84.827200999999988</c:v>
                </c:pt>
                <c:pt idx="3">
                  <c:v>48.152281999999992</c:v>
                </c:pt>
                <c:pt idx="4">
                  <c:v>34.19379</c:v>
                </c:pt>
                <c:pt idx="5">
                  <c:v>13.568201</c:v>
                </c:pt>
                <c:pt idx="6">
                  <c:v>13.100456999999999</c:v>
                </c:pt>
                <c:pt idx="7">
                  <c:v>13.318556000000001</c:v>
                </c:pt>
                <c:pt idx="8">
                  <c:v>20.759007</c:v>
                </c:pt>
                <c:pt idx="9">
                  <c:v>64.981651999999997</c:v>
                </c:pt>
                <c:pt idx="10">
                  <c:v>98.990585999999993</c:v>
                </c:pt>
                <c:pt idx="11">
                  <c:v>116.67664699999999</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val>
            <c:numRef>
              <c:f>'8.10'!$B$35:$M$35</c:f>
              <c:numCache>
                <c:formatCode>#\ ##0.0</c:formatCode>
                <c:ptCount val="12"/>
                <c:pt idx="0">
                  <c:v>31.922990000000002</c:v>
                </c:pt>
                <c:pt idx="1">
                  <c:v>29.694875</c:v>
                </c:pt>
                <c:pt idx="2">
                  <c:v>20.065597</c:v>
                </c:pt>
                <c:pt idx="3">
                  <c:v>10.401652</c:v>
                </c:pt>
                <c:pt idx="4">
                  <c:v>6.7927799999999996</c:v>
                </c:pt>
                <c:pt idx="5">
                  <c:v>1.9629519999999998</c:v>
                </c:pt>
                <c:pt idx="6">
                  <c:v>1.590255</c:v>
                </c:pt>
                <c:pt idx="7">
                  <c:v>1.7941480000000001</c:v>
                </c:pt>
                <c:pt idx="8">
                  <c:v>3.7325849999999994</c:v>
                </c:pt>
                <c:pt idx="9">
                  <c:v>15.131736</c:v>
                </c:pt>
                <c:pt idx="10">
                  <c:v>23.771118999999999</c:v>
                </c:pt>
                <c:pt idx="11">
                  <c:v>28.187652000000003</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7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Instalovaný výkon</c:v>
                </c:pt>
              </c:strCache>
            </c:strRef>
          </c:tx>
          <c:invertIfNegative val="0"/>
          <c:val>
            <c:numRef>
              <c:f>'8.10'!$N$40</c:f>
              <c:numCache>
                <c:formatCode>0.0%</c:formatCode>
                <c:ptCount val="1"/>
                <c:pt idx="0">
                  <c:v>9.0090682286670762E-2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Výroba tepla brutto</c:v>
                </c:pt>
              </c:strCache>
            </c:strRef>
          </c:tx>
          <c:invertIfNegative val="0"/>
          <c:val>
            <c:numRef>
              <c:f>'8.10'!$N$41</c:f>
              <c:numCache>
                <c:formatCode>0.0%</c:formatCode>
                <c:ptCount val="1"/>
                <c:pt idx="0">
                  <c:v>4.5352312204830166E-2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Dodávky tepla</c:v>
                </c:pt>
              </c:strCache>
            </c:strRef>
          </c:tx>
          <c:invertIfNegative val="0"/>
          <c:val>
            <c:numRef>
              <c:f>'8.10'!$N$42</c:f>
              <c:numCache>
                <c:formatCode>0.0%</c:formatCode>
                <c:ptCount val="1"/>
                <c:pt idx="0">
                  <c:v>5.0224303507633017E-2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valAx>
    </c:plotArea>
    <c:legend>
      <c:legendPos val="b"/>
      <c:layout>
        <c:manualLayout>
          <c:xMode val="edge"/>
          <c:yMode val="edge"/>
          <c:x val="1.5162396231415507E-3"/>
          <c:y val="0.73213894374448296"/>
          <c:w val="0.5044555301922764"/>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(TJ)</a:t>
            </a:r>
          </a:p>
        </c:rich>
      </c:tx>
      <c:layout>
        <c:manualLayout>
          <c:xMode val="edge"/>
          <c:yMode val="edge"/>
          <c:x val="1.1007654639433836E-3"/>
          <c:y val="0"/>
        </c:manualLayout>
      </c:layout>
      <c:overlay val="0"/>
    </c:title>
    <c:autoTitleDeleted val="0"/>
    <c:plotArea>
      <c:layout>
        <c:manualLayout>
          <c:layoutTarget val="inner"/>
          <c:xMode val="edge"/>
          <c:yMode val="edge"/>
          <c:x val="0.10368643017728889"/>
          <c:y val="0.2242501511697548"/>
          <c:w val="0.85732720416688057"/>
          <c:h val="0.57456542749509376"/>
        </c:manualLayout>
      </c:layout>
      <c:barChart>
        <c:barDir val="col"/>
        <c:grouping val="stacked"/>
        <c:varyColors val="0"/>
        <c:ser>
          <c:idx val="0"/>
          <c:order val="0"/>
          <c:tx>
            <c:strRef>
              <c:f>'8.10'!$A$10</c:f>
              <c:strCache>
                <c:ptCount val="1"/>
                <c:pt idx="0">
                  <c:v>Biomasa</c:v>
                </c:pt>
              </c:strCache>
            </c:strRef>
          </c:tx>
          <c:spPr>
            <a:solidFill>
              <a:srgbClr val="23315F"/>
            </a:solidFill>
          </c:spPr>
          <c:invertIfNegative val="0"/>
          <c:val>
            <c:numRef>
              <c:f>'8.10'!$B$10:$M$10</c:f>
              <c:numCache>
                <c:formatCode>#\ ##0.0</c:formatCode>
                <c:ptCount val="12"/>
                <c:pt idx="0">
                  <c:v>8.6908829999999995</c:v>
                </c:pt>
                <c:pt idx="1">
                  <c:v>8.196294</c:v>
                </c:pt>
                <c:pt idx="2">
                  <c:v>6.609299</c:v>
                </c:pt>
                <c:pt idx="3">
                  <c:v>4.6658469999999994</c:v>
                </c:pt>
                <c:pt idx="4">
                  <c:v>2.9373620000000003</c:v>
                </c:pt>
                <c:pt idx="5">
                  <c:v>1.5598350000000001</c:v>
                </c:pt>
                <c:pt idx="6">
                  <c:v>0.68910000000000005</c:v>
                </c:pt>
                <c:pt idx="7">
                  <c:v>0.58188300000000004</c:v>
                </c:pt>
                <c:pt idx="8">
                  <c:v>3.3029610000000003</c:v>
                </c:pt>
                <c:pt idx="9">
                  <c:v>4.9910800000000002</c:v>
                </c:pt>
                <c:pt idx="10">
                  <c:v>7.652342</c:v>
                </c:pt>
                <c:pt idx="11">
                  <c:v>7.7917990000000001</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val>
            <c:numRef>
              <c:f>'8.10'!$B$11:$M$11</c:f>
              <c:numCache>
                <c:formatCode>#\ ##0.0</c:formatCode>
                <c:ptCount val="12"/>
                <c:pt idx="0">
                  <c:v>6.7074209999999992</c:v>
                </c:pt>
                <c:pt idx="1">
                  <c:v>6.7392119999999993</c:v>
                </c:pt>
                <c:pt idx="2">
                  <c:v>6.3555919999999997</c:v>
                </c:pt>
                <c:pt idx="3">
                  <c:v>5.1138080000000006</c:v>
                </c:pt>
                <c:pt idx="4">
                  <c:v>5.467568</c:v>
                </c:pt>
                <c:pt idx="5">
                  <c:v>1.8126229999999997</c:v>
                </c:pt>
                <c:pt idx="6">
                  <c:v>2.397373</c:v>
                </c:pt>
                <c:pt idx="7">
                  <c:v>3.0690079999999993</c:v>
                </c:pt>
                <c:pt idx="8">
                  <c:v>3.5653600000000005</c:v>
                </c:pt>
                <c:pt idx="9">
                  <c:v>3.6422119999999993</c:v>
                </c:pt>
                <c:pt idx="10">
                  <c:v>6.4637500000000001</c:v>
                </c:pt>
                <c:pt idx="11">
                  <c:v>7.2856609999999993</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val>
            <c:numRef>
              <c:f>'8.10'!$B$12:$M$12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val>
            <c:numRef>
              <c:f>'8.10'!$B$13:$M$13</c:f>
              <c:numCache>
                <c:formatCode>#\ ##0.0</c:formatCode>
                <c:ptCount val="12"/>
                <c:pt idx="0">
                  <c:v>2.4340000000000002</c:v>
                </c:pt>
                <c:pt idx="1">
                  <c:v>1.9350000000000001</c:v>
                </c:pt>
                <c:pt idx="2">
                  <c:v>2.4409999999999998</c:v>
                </c:pt>
                <c:pt idx="3">
                  <c:v>1.883</c:v>
                </c:pt>
                <c:pt idx="4">
                  <c:v>1.411</c:v>
                </c:pt>
                <c:pt idx="5">
                  <c:v>1.61</c:v>
                </c:pt>
                <c:pt idx="6">
                  <c:v>1.0309999999999999</c:v>
                </c:pt>
                <c:pt idx="7">
                  <c:v>0.98499999999999999</c:v>
                </c:pt>
                <c:pt idx="8">
                  <c:v>1.1240000000000001</c:v>
                </c:pt>
                <c:pt idx="9">
                  <c:v>1.8180000000000001</c:v>
                </c:pt>
                <c:pt idx="10">
                  <c:v>0.13900000000000001</c:v>
                </c:pt>
                <c:pt idx="11">
                  <c:v>0.33500000000000002</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val>
            <c:numRef>
              <c:f>'8.10'!$B$14:$M$14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val>
            <c:numRef>
              <c:f>'8.10'!$B$15:$M$15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val>
            <c:numRef>
              <c:f>'8.10'!$B$16:$M$16</c:f>
              <c:numCache>
                <c:formatCode>#\ ##0.0</c:formatCode>
                <c:ptCount val="12"/>
                <c:pt idx="0">
                  <c:v>549.39944300000002</c:v>
                </c:pt>
                <c:pt idx="1">
                  <c:v>495.87623699999995</c:v>
                </c:pt>
                <c:pt idx="2">
                  <c:v>362.10172899999998</c:v>
                </c:pt>
                <c:pt idx="3">
                  <c:v>212.70911699999999</c:v>
                </c:pt>
                <c:pt idx="4">
                  <c:v>163.933458</c:v>
                </c:pt>
                <c:pt idx="5">
                  <c:v>68.481206999999998</c:v>
                </c:pt>
                <c:pt idx="6">
                  <c:v>61.721497999999997</c:v>
                </c:pt>
                <c:pt idx="7">
                  <c:v>62.756381000000005</c:v>
                </c:pt>
                <c:pt idx="8">
                  <c:v>113.29025299999999</c:v>
                </c:pt>
                <c:pt idx="9">
                  <c:v>298.03204899999997</c:v>
                </c:pt>
                <c:pt idx="10">
                  <c:v>428.66893400000004</c:v>
                </c:pt>
                <c:pt idx="11">
                  <c:v>509.91458999999998</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val>
            <c:numRef>
              <c:f>'8.10'!$B$17:$M$17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val>
            <c:numRef>
              <c:f>'8.10'!$B$18:$M$18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val>
            <c:numRef>
              <c:f>'8.10'!$B$19:$M$19</c:f>
              <c:numCache>
                <c:formatCode>#\ ##0.0</c:formatCode>
                <c:ptCount val="12"/>
                <c:pt idx="0">
                  <c:v>2.363</c:v>
                </c:pt>
                <c:pt idx="1">
                  <c:v>2.569</c:v>
                </c:pt>
                <c:pt idx="2">
                  <c:v>2.6829999999999998</c:v>
                </c:pt>
                <c:pt idx="3">
                  <c:v>1.976</c:v>
                </c:pt>
                <c:pt idx="4">
                  <c:v>1.081</c:v>
                </c:pt>
                <c:pt idx="5">
                  <c:v>1.337</c:v>
                </c:pt>
                <c:pt idx="6">
                  <c:v>1.038</c:v>
                </c:pt>
                <c:pt idx="7">
                  <c:v>0.28499999999999998</c:v>
                </c:pt>
                <c:pt idx="8">
                  <c:v>2.4700000000000002</c:v>
                </c:pt>
                <c:pt idx="9">
                  <c:v>2.9220000000000002</c:v>
                </c:pt>
                <c:pt idx="10">
                  <c:v>3.125</c:v>
                </c:pt>
                <c:pt idx="11">
                  <c:v>4.7240000000000002</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val>
            <c:numRef>
              <c:f>'8.10'!$B$20:$M$20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val>
            <c:numRef>
              <c:f>'8.10'!$B$21:$M$21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val>
            <c:numRef>
              <c:f>'8.10'!$B$22:$M$22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val>
            <c:numRef>
              <c:f>'8.10'!$B$23:$M$23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val>
            <c:numRef>
              <c:f>'8.10'!$B$24:$M$24</c:f>
              <c:numCache>
                <c:formatCode>#\ ##0.0</c:formatCode>
                <c:ptCount val="12"/>
                <c:pt idx="0">
                  <c:v>3.8543999999999995E-2</c:v>
                </c:pt>
                <c:pt idx="1">
                  <c:v>3.1306E-2</c:v>
                </c:pt>
                <c:pt idx="2">
                  <c:v>3.1212E-2</c:v>
                </c:pt>
                <c:pt idx="3">
                  <c:v>3.2720999999999993E-2</c:v>
                </c:pt>
                <c:pt idx="4">
                  <c:v>3.0733E-2</c:v>
                </c:pt>
                <c:pt idx="5">
                  <c:v>2.6536999999999998E-2</c:v>
                </c:pt>
                <c:pt idx="6">
                  <c:v>0</c:v>
                </c:pt>
                <c:pt idx="7">
                  <c:v>1.9900000000000001E-4</c:v>
                </c:pt>
                <c:pt idx="8">
                  <c:v>2.545E-3</c:v>
                </c:pt>
                <c:pt idx="9">
                  <c:v>2.9289999999999997E-3</c:v>
                </c:pt>
                <c:pt idx="10">
                  <c:v>3.9524000000000004E-2</c:v>
                </c:pt>
                <c:pt idx="11">
                  <c:v>5.6896000000000002E-2</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val>
            <c:numRef>
              <c:f>'8.10'!$B$25:$M$25</c:f>
              <c:numCache>
                <c:formatCode>#\ ##0.0</c:formatCode>
                <c:ptCount val="12"/>
                <c:pt idx="0">
                  <c:v>56.777847000000001</c:v>
                </c:pt>
                <c:pt idx="1">
                  <c:v>49.970223000000004</c:v>
                </c:pt>
                <c:pt idx="2">
                  <c:v>40.88747</c:v>
                </c:pt>
                <c:pt idx="3">
                  <c:v>27.537381999999997</c:v>
                </c:pt>
                <c:pt idx="4">
                  <c:v>23.366332999999997</c:v>
                </c:pt>
                <c:pt idx="5">
                  <c:v>11.725503999999999</c:v>
                </c:pt>
                <c:pt idx="6">
                  <c:v>11.119025000000001</c:v>
                </c:pt>
                <c:pt idx="7">
                  <c:v>11.521035999999999</c:v>
                </c:pt>
                <c:pt idx="8">
                  <c:v>14.282405999999998</c:v>
                </c:pt>
                <c:pt idx="9">
                  <c:v>36.740200000000002</c:v>
                </c:pt>
                <c:pt idx="10">
                  <c:v>46.334754000000004</c:v>
                </c:pt>
                <c:pt idx="11">
                  <c:v>54.499299999999998</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 ##0.0</c:formatCode>
                <c:ptCount val="12"/>
                <c:pt idx="0">
                  <c:v>526.42671899999993</c:v>
                </c:pt>
                <c:pt idx="1">
                  <c:v>494.20351699999992</c:v>
                </c:pt>
                <c:pt idx="2">
                  <c:v>390.97341500000005</c:v>
                </c:pt>
                <c:pt idx="3">
                  <c:v>271.609219</c:v>
                </c:pt>
                <c:pt idx="4">
                  <c:v>207.38528699999998</c:v>
                </c:pt>
                <c:pt idx="5">
                  <c:v>154.00920499999998</c:v>
                </c:pt>
                <c:pt idx="6">
                  <c:v>161.02092100000002</c:v>
                </c:pt>
                <c:pt idx="7">
                  <c:v>169.46294099999997</c:v>
                </c:pt>
                <c:pt idx="8">
                  <c:v>144.413027</c:v>
                </c:pt>
                <c:pt idx="9">
                  <c:v>324.28475299999991</c:v>
                </c:pt>
                <c:pt idx="10">
                  <c:v>427.34886499999993</c:v>
                </c:pt>
                <c:pt idx="11">
                  <c:v>518.56904300000008</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 ##0.0</c:formatCode>
                <c:ptCount val="12"/>
                <c:pt idx="0">
                  <c:v>642.0152999999998</c:v>
                </c:pt>
                <c:pt idx="1">
                  <c:v>573.7497239999999</c:v>
                </c:pt>
                <c:pt idx="2">
                  <c:v>457.58052499999997</c:v>
                </c:pt>
                <c:pt idx="3">
                  <c:v>301.40173900000008</c:v>
                </c:pt>
                <c:pt idx="4">
                  <c:v>235.57676999999998</c:v>
                </c:pt>
                <c:pt idx="5">
                  <c:v>131.86365200000003</c:v>
                </c:pt>
                <c:pt idx="6">
                  <c:v>126.08428399999997</c:v>
                </c:pt>
                <c:pt idx="7">
                  <c:v>123.96739199999999</c:v>
                </c:pt>
                <c:pt idx="8">
                  <c:v>166.14572900000005</c:v>
                </c:pt>
                <c:pt idx="9">
                  <c:v>371.20740699999993</c:v>
                </c:pt>
                <c:pt idx="10">
                  <c:v>510.387835</c:v>
                </c:pt>
                <c:pt idx="11">
                  <c:v>586.30736899999999</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 ##0.0</c:formatCode>
                <c:ptCount val="12"/>
                <c:pt idx="0">
                  <c:v>793.70024000000035</c:v>
                </c:pt>
                <c:pt idx="1">
                  <c:v>701.97275199999979</c:v>
                </c:pt>
                <c:pt idx="2">
                  <c:v>502.85702300000008</c:v>
                </c:pt>
                <c:pt idx="3">
                  <c:v>335.89382599999999</c:v>
                </c:pt>
                <c:pt idx="4">
                  <c:v>274.05055699999997</c:v>
                </c:pt>
                <c:pt idx="5">
                  <c:v>174.64560900000004</c:v>
                </c:pt>
                <c:pt idx="6">
                  <c:v>161.69757099999998</c:v>
                </c:pt>
                <c:pt idx="7">
                  <c:v>165.74093900000003</c:v>
                </c:pt>
                <c:pt idx="8">
                  <c:v>206.02849400000002</c:v>
                </c:pt>
                <c:pt idx="9">
                  <c:v>411.56038699999999</c:v>
                </c:pt>
                <c:pt idx="10">
                  <c:v>598.25965799999983</c:v>
                </c:pt>
                <c:pt idx="11">
                  <c:v>720.66870899999958</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 ##0.0</c:formatCode>
                <c:ptCount val="12"/>
                <c:pt idx="0">
                  <c:v>467.68341099999992</c:v>
                </c:pt>
                <c:pt idx="1">
                  <c:v>432.15700299999997</c:v>
                </c:pt>
                <c:pt idx="2">
                  <c:v>350.15235799999994</c:v>
                </c:pt>
                <c:pt idx="3">
                  <c:v>248.14666900000003</c:v>
                </c:pt>
                <c:pt idx="4">
                  <c:v>199.924452</c:v>
                </c:pt>
                <c:pt idx="5">
                  <c:v>100.911216</c:v>
                </c:pt>
                <c:pt idx="6">
                  <c:v>101.839827</c:v>
                </c:pt>
                <c:pt idx="7">
                  <c:v>96.730956999999989</c:v>
                </c:pt>
                <c:pt idx="8">
                  <c:v>153.28621100000001</c:v>
                </c:pt>
                <c:pt idx="9">
                  <c:v>297.31414100000006</c:v>
                </c:pt>
                <c:pt idx="10">
                  <c:v>377.05803599999996</c:v>
                </c:pt>
                <c:pt idx="11">
                  <c:v>435.04492799999997</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 ##0.0</c:formatCode>
                <c:ptCount val="12"/>
                <c:pt idx="0">
                  <c:v>252.55242599999994</c:v>
                </c:pt>
                <c:pt idx="1">
                  <c:v>225.42289600000001</c:v>
                </c:pt>
                <c:pt idx="2">
                  <c:v>175.28880200000006</c:v>
                </c:pt>
                <c:pt idx="3">
                  <c:v>115.58691999999999</c:v>
                </c:pt>
                <c:pt idx="4">
                  <c:v>87.306930000000008</c:v>
                </c:pt>
                <c:pt idx="5">
                  <c:v>43.525041999999992</c:v>
                </c:pt>
                <c:pt idx="6">
                  <c:v>42.773473000000003</c:v>
                </c:pt>
                <c:pt idx="7">
                  <c:v>42.877510000000008</c:v>
                </c:pt>
                <c:pt idx="8">
                  <c:v>58.75321499999999</c:v>
                </c:pt>
                <c:pt idx="9">
                  <c:v>141.45675799999995</c:v>
                </c:pt>
                <c:pt idx="10">
                  <c:v>195.32955400000003</c:v>
                </c:pt>
                <c:pt idx="11">
                  <c:v>226.49222600000002</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 ##0.0</c:formatCode>
                <c:ptCount val="12"/>
                <c:pt idx="0">
                  <c:v>387.37086700000015</c:v>
                </c:pt>
                <c:pt idx="1">
                  <c:v>352.12164899999999</c:v>
                </c:pt>
                <c:pt idx="2">
                  <c:v>294.40725699999996</c:v>
                </c:pt>
                <c:pt idx="3">
                  <c:v>206.16686900000002</c:v>
                </c:pt>
                <c:pt idx="4">
                  <c:v>181.03840600000001</c:v>
                </c:pt>
                <c:pt idx="5">
                  <c:v>110.591508</c:v>
                </c:pt>
                <c:pt idx="6">
                  <c:v>89.130254999999991</c:v>
                </c:pt>
                <c:pt idx="7">
                  <c:v>101.68973600000001</c:v>
                </c:pt>
                <c:pt idx="8">
                  <c:v>131.867549</c:v>
                </c:pt>
                <c:pt idx="9">
                  <c:v>240.93230699999995</c:v>
                </c:pt>
                <c:pt idx="10">
                  <c:v>308.32177499999995</c:v>
                </c:pt>
                <c:pt idx="11">
                  <c:v>337.66779299999996</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 ##0.0</c:formatCode>
                <c:ptCount val="12"/>
                <c:pt idx="0">
                  <c:v>285.88826799999998</c:v>
                </c:pt>
                <c:pt idx="1">
                  <c:v>259.53130099999987</c:v>
                </c:pt>
                <c:pt idx="2">
                  <c:v>203.36159499999999</c:v>
                </c:pt>
                <c:pt idx="3">
                  <c:v>136.01511299999999</c:v>
                </c:pt>
                <c:pt idx="4">
                  <c:v>108.013875</c:v>
                </c:pt>
                <c:pt idx="5">
                  <c:v>47.397124000000005</c:v>
                </c:pt>
                <c:pt idx="6">
                  <c:v>45.368429000000006</c:v>
                </c:pt>
                <c:pt idx="7">
                  <c:v>48.169671999999998</c:v>
                </c:pt>
                <c:pt idx="8">
                  <c:v>66.392409999999998</c:v>
                </c:pt>
                <c:pt idx="9">
                  <c:v>163.96874099999997</c:v>
                </c:pt>
                <c:pt idx="10">
                  <c:v>215.75982200000001</c:v>
                </c:pt>
                <c:pt idx="11">
                  <c:v>254.04585200000005</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 ##0.0</c:formatCode>
                <c:ptCount val="12"/>
                <c:pt idx="0">
                  <c:v>1605.0512560000006</c:v>
                </c:pt>
                <c:pt idx="1">
                  <c:v>1489.3656559999997</c:v>
                </c:pt>
                <c:pt idx="2">
                  <c:v>1127.653665</c:v>
                </c:pt>
                <c:pt idx="3">
                  <c:v>716.18654899999979</c:v>
                </c:pt>
                <c:pt idx="4">
                  <c:v>629.12455199999988</c:v>
                </c:pt>
                <c:pt idx="5">
                  <c:v>312.9872969999999</c:v>
                </c:pt>
                <c:pt idx="6">
                  <c:v>305.75703200000004</c:v>
                </c:pt>
                <c:pt idx="7">
                  <c:v>312.08864700000009</c:v>
                </c:pt>
                <c:pt idx="8">
                  <c:v>417.51078400000006</c:v>
                </c:pt>
                <c:pt idx="9">
                  <c:v>978.36026100000026</c:v>
                </c:pt>
                <c:pt idx="10">
                  <c:v>1263.947402</c:v>
                </c:pt>
                <c:pt idx="11">
                  <c:v>1521.1638829999999</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 ##0.0</c:formatCode>
                <c:ptCount val="12"/>
                <c:pt idx="0">
                  <c:v>474.82685600000013</c:v>
                </c:pt>
                <c:pt idx="1">
                  <c:v>426.10000100000013</c:v>
                </c:pt>
                <c:pt idx="2">
                  <c:v>325.2552810000002</c:v>
                </c:pt>
                <c:pt idx="3">
                  <c:v>205.62471899999994</c:v>
                </c:pt>
                <c:pt idx="4">
                  <c:v>171.54525700000002</c:v>
                </c:pt>
                <c:pt idx="5">
                  <c:v>98.662651000000011</c:v>
                </c:pt>
                <c:pt idx="6">
                  <c:v>102.200284</c:v>
                </c:pt>
                <c:pt idx="7">
                  <c:v>101.92856899999998</c:v>
                </c:pt>
                <c:pt idx="8">
                  <c:v>145.60108500000001</c:v>
                </c:pt>
                <c:pt idx="9">
                  <c:v>254.14002499999995</c:v>
                </c:pt>
                <c:pt idx="10">
                  <c:v>363.30907999999994</c:v>
                </c:pt>
                <c:pt idx="11">
                  <c:v>431.25922299999996</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 ##0.0</c:formatCode>
                <c:ptCount val="12"/>
                <c:pt idx="0">
                  <c:v>626.41113800000005</c:v>
                </c:pt>
                <c:pt idx="1">
                  <c:v>565.317272</c:v>
                </c:pt>
                <c:pt idx="2">
                  <c:v>421.10930199999996</c:v>
                </c:pt>
                <c:pt idx="3">
                  <c:v>253.91787500000001</c:v>
                </c:pt>
                <c:pt idx="4">
                  <c:v>198.22745399999999</c:v>
                </c:pt>
                <c:pt idx="5">
                  <c:v>86.552706000000001</c:v>
                </c:pt>
                <c:pt idx="6">
                  <c:v>77.995996000000005</c:v>
                </c:pt>
                <c:pt idx="7">
                  <c:v>79.198507000000006</c:v>
                </c:pt>
                <c:pt idx="8">
                  <c:v>138.03752500000002</c:v>
                </c:pt>
                <c:pt idx="9">
                  <c:v>348.14846999999997</c:v>
                </c:pt>
                <c:pt idx="10">
                  <c:v>492.42330400000003</c:v>
                </c:pt>
                <c:pt idx="11">
                  <c:v>584.60724600000003</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 ##0.0</c:formatCode>
                <c:ptCount val="12"/>
                <c:pt idx="0">
                  <c:v>619.12672100000043</c:v>
                </c:pt>
                <c:pt idx="1">
                  <c:v>564.91613999999981</c:v>
                </c:pt>
                <c:pt idx="2">
                  <c:v>435.7516940000001</c:v>
                </c:pt>
                <c:pt idx="3">
                  <c:v>287.00639799999993</c:v>
                </c:pt>
                <c:pt idx="4">
                  <c:v>204.55898899999994</c:v>
                </c:pt>
                <c:pt idx="5">
                  <c:v>108.21250500000001</c:v>
                </c:pt>
                <c:pt idx="6">
                  <c:v>106.02412400000001</c:v>
                </c:pt>
                <c:pt idx="7">
                  <c:v>86.774860000000018</c:v>
                </c:pt>
                <c:pt idx="8">
                  <c:v>143.32111899999995</c:v>
                </c:pt>
                <c:pt idx="9">
                  <c:v>339.09718400000008</c:v>
                </c:pt>
                <c:pt idx="10">
                  <c:v>488.85215399999993</c:v>
                </c:pt>
                <c:pt idx="11">
                  <c:v>571.39778600000022</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 ##0.0</c:formatCode>
                <c:ptCount val="12"/>
                <c:pt idx="0">
                  <c:v>2649.4158609999995</c:v>
                </c:pt>
                <c:pt idx="1">
                  <c:v>2447.7320590000004</c:v>
                </c:pt>
                <c:pt idx="2">
                  <c:v>2024.1062939999993</c:v>
                </c:pt>
                <c:pt idx="3">
                  <c:v>1202.3323349999996</c:v>
                </c:pt>
                <c:pt idx="4">
                  <c:v>1012.2904259999997</c:v>
                </c:pt>
                <c:pt idx="5">
                  <c:v>692.6451450000003</c:v>
                </c:pt>
                <c:pt idx="6">
                  <c:v>579.87235199999998</c:v>
                </c:pt>
                <c:pt idx="7">
                  <c:v>635.21834699999999</c:v>
                </c:pt>
                <c:pt idx="8">
                  <c:v>790.28512599999976</c:v>
                </c:pt>
                <c:pt idx="9">
                  <c:v>1588.8198850000001</c:v>
                </c:pt>
                <c:pt idx="10">
                  <c:v>2134.8675030000004</c:v>
                </c:pt>
                <c:pt idx="11">
                  <c:v>2507.9322509999997</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 ##0.0</c:formatCode>
                <c:ptCount val="12"/>
                <c:pt idx="0">
                  <c:v>1558.1087870000003</c:v>
                </c:pt>
                <c:pt idx="1">
                  <c:v>1442.3152460000001</c:v>
                </c:pt>
                <c:pt idx="2">
                  <c:v>1222.2843890000001</c:v>
                </c:pt>
                <c:pt idx="3">
                  <c:v>868.56826899999999</c:v>
                </c:pt>
                <c:pt idx="4">
                  <c:v>723.63586300000009</c:v>
                </c:pt>
                <c:pt idx="5">
                  <c:v>475.86664600000006</c:v>
                </c:pt>
                <c:pt idx="6">
                  <c:v>484.29874499999994</c:v>
                </c:pt>
                <c:pt idx="7">
                  <c:v>498.7258589999999</c:v>
                </c:pt>
                <c:pt idx="8">
                  <c:v>575.01728499999979</c:v>
                </c:pt>
                <c:pt idx="9">
                  <c:v>939.14936699999998</c:v>
                </c:pt>
                <c:pt idx="10">
                  <c:v>1273.4519759999996</c:v>
                </c:pt>
                <c:pt idx="11">
                  <c:v>1405.3097379999997</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 ##0.0</c:formatCode>
                <c:ptCount val="12"/>
                <c:pt idx="0">
                  <c:v>455.1115989999999</c:v>
                </c:pt>
                <c:pt idx="1">
                  <c:v>429.40011700000002</c:v>
                </c:pt>
                <c:pt idx="2">
                  <c:v>331.54247999999995</c:v>
                </c:pt>
                <c:pt idx="3">
                  <c:v>237.23930200000004</c:v>
                </c:pt>
                <c:pt idx="4">
                  <c:v>198.70468100000002</c:v>
                </c:pt>
                <c:pt idx="5">
                  <c:v>137.34143900000001</c:v>
                </c:pt>
                <c:pt idx="6">
                  <c:v>145.12872900000002</c:v>
                </c:pt>
                <c:pt idx="7">
                  <c:v>115.44217199999999</c:v>
                </c:pt>
                <c:pt idx="8">
                  <c:v>151.47323100000003</c:v>
                </c:pt>
                <c:pt idx="9">
                  <c:v>282.73335199999997</c:v>
                </c:pt>
                <c:pt idx="10">
                  <c:v>362.41991300000001</c:v>
                </c:pt>
                <c:pt idx="11">
                  <c:v>401.77309600000001</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19034495691860501"/>
          <c:w val="0.62603580707049966"/>
          <c:h val="0.64465544056765112"/>
        </c:manualLayout>
      </c:layout>
      <c:barChart>
        <c:barDir val="col"/>
        <c:grouping val="stacked"/>
        <c:varyColors val="0"/>
        <c:ser>
          <c:idx val="0"/>
          <c:order val="0"/>
          <c:tx>
            <c:strRef>
              <c:f>'8.11'!$A$27</c:f>
              <c:strCache>
                <c:ptCount val="1"/>
                <c:pt idx="0">
                  <c:v>Průmysl</c:v>
                </c:pt>
              </c:strCache>
            </c:strRef>
          </c:tx>
          <c:invertIfNegative val="0"/>
          <c:val>
            <c:numRef>
              <c:f>'8.11'!$B$27:$M$27</c:f>
              <c:numCache>
                <c:formatCode>#\ ##0.0</c:formatCode>
                <c:ptCount val="12"/>
                <c:pt idx="0">
                  <c:v>77.232319999999987</c:v>
                </c:pt>
                <c:pt idx="1">
                  <c:v>74.551162000000019</c:v>
                </c:pt>
                <c:pt idx="2">
                  <c:v>54.054246999999997</c:v>
                </c:pt>
                <c:pt idx="3">
                  <c:v>30.478718000000004</c:v>
                </c:pt>
                <c:pt idx="4">
                  <c:v>5.0351359999999996</c:v>
                </c:pt>
                <c:pt idx="5">
                  <c:v>3.6333730000000006</c:v>
                </c:pt>
                <c:pt idx="6">
                  <c:v>3.2187600000000001</c:v>
                </c:pt>
                <c:pt idx="7">
                  <c:v>2.0093899999999998</c:v>
                </c:pt>
                <c:pt idx="8">
                  <c:v>4.22018</c:v>
                </c:pt>
                <c:pt idx="9">
                  <c:v>37.623798000000001</c:v>
                </c:pt>
                <c:pt idx="10">
                  <c:v>62.18281799999999</c:v>
                </c:pt>
                <c:pt idx="11">
                  <c:v>68.850231999999991</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val>
            <c:numRef>
              <c:f>'8.11'!$B$28:$M$28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val>
            <c:numRef>
              <c:f>'8.11'!$B$29:$M$29</c:f>
              <c:numCache>
                <c:formatCode>#\ ##0.0</c:formatCode>
                <c:ptCount val="12"/>
                <c:pt idx="0">
                  <c:v>4.7287100000000004</c:v>
                </c:pt>
                <c:pt idx="1">
                  <c:v>3.9781200000000001</c:v>
                </c:pt>
                <c:pt idx="2">
                  <c:v>3.2454299999999998</c:v>
                </c:pt>
                <c:pt idx="3">
                  <c:v>2.4204699999999999</c:v>
                </c:pt>
                <c:pt idx="4">
                  <c:v>0.14299999999999999</c:v>
                </c:pt>
                <c:pt idx="5">
                  <c:v>5.1999999999999998E-2</c:v>
                </c:pt>
                <c:pt idx="6">
                  <c:v>6.855E-2</c:v>
                </c:pt>
                <c:pt idx="7">
                  <c:v>5.4999999999999993E-2</c:v>
                </c:pt>
                <c:pt idx="8">
                  <c:v>0.19700000000000001</c:v>
                </c:pt>
                <c:pt idx="9">
                  <c:v>3.0001800000000003</c:v>
                </c:pt>
                <c:pt idx="10">
                  <c:v>3.6252599999999999</c:v>
                </c:pt>
                <c:pt idx="11">
                  <c:v>4.0891099999999998</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val>
            <c:numRef>
              <c:f>'8.11'!$B$30:$M$30</c:f>
              <c:numCache>
                <c:formatCode>#\ ##0.0</c:formatCode>
                <c:ptCount val="12"/>
                <c:pt idx="0">
                  <c:v>0.66086</c:v>
                </c:pt>
                <c:pt idx="1">
                  <c:v>0.61896099999999998</c:v>
                </c:pt>
                <c:pt idx="2">
                  <c:v>0.44167899999999999</c:v>
                </c:pt>
                <c:pt idx="3">
                  <c:v>0.21890299999999999</c:v>
                </c:pt>
                <c:pt idx="4">
                  <c:v>0</c:v>
                </c:pt>
                <c:pt idx="5">
                  <c:v>0</c:v>
                </c:pt>
                <c:pt idx="6">
                  <c:v>0</c:v>
                </c:pt>
                <c:pt idx="7">
                  <c:v>0</c:v>
                </c:pt>
                <c:pt idx="8">
                  <c:v>0</c:v>
                </c:pt>
                <c:pt idx="9">
                  <c:v>0.28575400000000001</c:v>
                </c:pt>
                <c:pt idx="10">
                  <c:v>0.50026700000000002</c:v>
                </c:pt>
                <c:pt idx="11">
                  <c:v>0.89022799999999991</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val>
            <c:numRef>
              <c:f>'8.11'!$B$31:$M$31</c:f>
              <c:numCache>
                <c:formatCode>#\ ##0.0</c:formatCode>
                <c:ptCount val="12"/>
                <c:pt idx="0">
                  <c:v>8.0991600000000012</c:v>
                </c:pt>
                <c:pt idx="1">
                  <c:v>6.7376399999999999</c:v>
                </c:pt>
                <c:pt idx="2">
                  <c:v>6.5014599999999998</c:v>
                </c:pt>
                <c:pt idx="3">
                  <c:v>3.2176099999999996</c:v>
                </c:pt>
                <c:pt idx="4">
                  <c:v>1.52799</c:v>
                </c:pt>
                <c:pt idx="5">
                  <c:v>1.0363</c:v>
                </c:pt>
                <c:pt idx="6">
                  <c:v>1.0012000000000001</c:v>
                </c:pt>
                <c:pt idx="7">
                  <c:v>0.83360000000000001</c:v>
                </c:pt>
                <c:pt idx="8">
                  <c:v>0.92527499999999996</c:v>
                </c:pt>
                <c:pt idx="9">
                  <c:v>1.4016600000000001</c:v>
                </c:pt>
                <c:pt idx="10">
                  <c:v>3.0911900000000001</c:v>
                </c:pt>
                <c:pt idx="11">
                  <c:v>3.8212299999999999</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val>
            <c:numRef>
              <c:f>'8.11'!$B$32:$M$32</c:f>
              <c:numCache>
                <c:formatCode>#\ ##0.0</c:formatCode>
                <c:ptCount val="12"/>
                <c:pt idx="0">
                  <c:v>282.46252300000003</c:v>
                </c:pt>
                <c:pt idx="1">
                  <c:v>242.08989199999999</c:v>
                </c:pt>
                <c:pt idx="2">
                  <c:v>189.95358800000002</c:v>
                </c:pt>
                <c:pt idx="3">
                  <c:v>123.765134</c:v>
                </c:pt>
                <c:pt idx="4">
                  <c:v>111.10922800000002</c:v>
                </c:pt>
                <c:pt idx="5">
                  <c:v>44.510123000000007</c:v>
                </c:pt>
                <c:pt idx="6">
                  <c:v>44.673899999999996</c:v>
                </c:pt>
                <c:pt idx="7">
                  <c:v>44.935529000000002</c:v>
                </c:pt>
                <c:pt idx="8">
                  <c:v>72.759989999999988</c:v>
                </c:pt>
                <c:pt idx="9">
                  <c:v>153.04411700000003</c:v>
                </c:pt>
                <c:pt idx="10">
                  <c:v>214.70479799999998</c:v>
                </c:pt>
                <c:pt idx="11">
                  <c:v>262.24073499999997</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val>
            <c:numRef>
              <c:f>'8.11'!$B$33:$M$33</c:f>
              <c:numCache>
                <c:formatCode>#\ ##0.0</c:formatCode>
                <c:ptCount val="12"/>
                <c:pt idx="0">
                  <c:v>144.18763199999998</c:v>
                </c:pt>
                <c:pt idx="1">
                  <c:v>192.52036100000004</c:v>
                </c:pt>
                <c:pt idx="2">
                  <c:v>140.10165900000001</c:v>
                </c:pt>
                <c:pt idx="3">
                  <c:v>85.639253999999994</c:v>
                </c:pt>
                <c:pt idx="4">
                  <c:v>46.921565000000001</c:v>
                </c:pt>
                <c:pt idx="5">
                  <c:v>22.741545000000002</c:v>
                </c:pt>
                <c:pt idx="6">
                  <c:v>19.147031999999999</c:v>
                </c:pt>
                <c:pt idx="7">
                  <c:v>17.516798999999999</c:v>
                </c:pt>
                <c:pt idx="8">
                  <c:v>31.711476000000005</c:v>
                </c:pt>
                <c:pt idx="9">
                  <c:v>105.28861500000002</c:v>
                </c:pt>
                <c:pt idx="10">
                  <c:v>163.34823799999998</c:v>
                </c:pt>
                <c:pt idx="11">
                  <c:v>189.70245200000002</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val>
            <c:numRef>
              <c:f>'8.11'!$B$34:$M$34</c:f>
              <c:numCache>
                <c:formatCode>#\ ##0.0</c:formatCode>
                <c:ptCount val="12"/>
                <c:pt idx="0">
                  <c:v>1.9630999999999998</c:v>
                </c:pt>
                <c:pt idx="1">
                  <c:v>1.3237000000000001</c:v>
                </c:pt>
                <c:pt idx="2">
                  <c:v>0.94270000000000009</c:v>
                </c:pt>
                <c:pt idx="3">
                  <c:v>0.72070000000000001</c:v>
                </c:pt>
                <c:pt idx="4">
                  <c:v>0.4728</c:v>
                </c:pt>
                <c:pt idx="5">
                  <c:v>0.39639999999999997</c:v>
                </c:pt>
                <c:pt idx="6">
                  <c:v>0.121</c:v>
                </c:pt>
                <c:pt idx="7">
                  <c:v>2.8E-3</c:v>
                </c:pt>
                <c:pt idx="8">
                  <c:v>0.27029999999999998</c:v>
                </c:pt>
                <c:pt idx="9">
                  <c:v>4.19E-2</c:v>
                </c:pt>
                <c:pt idx="10">
                  <c:v>0.15909999999999999</c:v>
                </c:pt>
                <c:pt idx="11">
                  <c:v>0.23230000000000001</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2.6757165266651384E-2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Výroba tepla brutto</c:v>
                </c:pt>
              </c:strCache>
            </c:strRef>
          </c:tx>
          <c:invertIfNegative val="0"/>
          <c:val>
            <c:numRef>
              <c:f>'8.11'!$N$40</c:f>
              <c:numCache>
                <c:formatCode>0.0%</c:formatCode>
                <c:ptCount val="1"/>
                <c:pt idx="0">
                  <c:v>4.0508174335691323E-2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Dodávky tepla</c:v>
                </c:pt>
              </c:strCache>
            </c:strRef>
          </c:tx>
          <c:invertIfNegative val="0"/>
          <c:val>
            <c:numRef>
              <c:f>'8.11'!$N$41</c:f>
              <c:numCache>
                <c:formatCode>0.0%</c:formatCode>
                <c:ptCount val="1"/>
                <c:pt idx="0">
                  <c:v>5.1302128745213282E-2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57248361362742017"/>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7.4349038268442654E-4"/>
          <c:y val="1.3342614559817608E-2"/>
        </c:manualLayout>
      </c:layout>
      <c:overlay val="0"/>
    </c:title>
    <c:autoTitleDeleted val="0"/>
    <c:plotArea>
      <c:layout>
        <c:manualLayout>
          <c:layoutTarget val="inner"/>
          <c:xMode val="edge"/>
          <c:yMode val="edge"/>
          <c:x val="0.10368643017728889"/>
          <c:y val="0.19932478686707117"/>
          <c:w val="0.85732720416688057"/>
          <c:h val="0.61424292311853634"/>
        </c:manualLayout>
      </c:layout>
      <c:barChart>
        <c:barDir val="col"/>
        <c:grouping val="stacked"/>
        <c:varyColors val="0"/>
        <c:ser>
          <c:idx val="0"/>
          <c:order val="0"/>
          <c:tx>
            <c:strRef>
              <c:f>'8.11'!$A$10</c:f>
              <c:strCache>
                <c:ptCount val="1"/>
                <c:pt idx="0">
                  <c:v>Biomasa</c:v>
                </c:pt>
              </c:strCache>
            </c:strRef>
          </c:tx>
          <c:spPr>
            <a:solidFill>
              <a:srgbClr val="23315F"/>
            </a:solidFill>
          </c:spPr>
          <c:invertIfNegative val="0"/>
          <c:val>
            <c:numRef>
              <c:f>'8.11'!$B$10:$M$10</c:f>
              <c:numCache>
                <c:formatCode>#\ ##0.0</c:formatCode>
                <c:ptCount val="12"/>
                <c:pt idx="0">
                  <c:v>130.77601700000002</c:v>
                </c:pt>
                <c:pt idx="1">
                  <c:v>110.68094700000002</c:v>
                </c:pt>
                <c:pt idx="2">
                  <c:v>122.86451299999999</c:v>
                </c:pt>
                <c:pt idx="3">
                  <c:v>18.005983000000001</c:v>
                </c:pt>
                <c:pt idx="4">
                  <c:v>84.049961999999994</c:v>
                </c:pt>
                <c:pt idx="5">
                  <c:v>66.19174799999999</c:v>
                </c:pt>
                <c:pt idx="6">
                  <c:v>65.399808999999991</c:v>
                </c:pt>
                <c:pt idx="7">
                  <c:v>45.308846000000003</c:v>
                </c:pt>
                <c:pt idx="8">
                  <c:v>64.582827000000009</c:v>
                </c:pt>
                <c:pt idx="9">
                  <c:v>106.493708</c:v>
                </c:pt>
                <c:pt idx="10">
                  <c:v>139.64996599999998</c:v>
                </c:pt>
                <c:pt idx="11">
                  <c:v>126.79282900000001</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val>
            <c:numRef>
              <c:f>'8.11'!$B$11:$M$11</c:f>
              <c:numCache>
                <c:formatCode>#\ ##0.0</c:formatCode>
                <c:ptCount val="12"/>
                <c:pt idx="0">
                  <c:v>7.0606800000000005</c:v>
                </c:pt>
                <c:pt idx="1">
                  <c:v>6.2712399999999997</c:v>
                </c:pt>
                <c:pt idx="2">
                  <c:v>5.7256</c:v>
                </c:pt>
                <c:pt idx="3">
                  <c:v>4.2137500000000001</c:v>
                </c:pt>
                <c:pt idx="4">
                  <c:v>3.3668400000000003</c:v>
                </c:pt>
                <c:pt idx="5">
                  <c:v>2.0916000000000001</c:v>
                </c:pt>
                <c:pt idx="6">
                  <c:v>2.4027500000000002</c:v>
                </c:pt>
                <c:pt idx="7">
                  <c:v>1.86416</c:v>
                </c:pt>
                <c:pt idx="8">
                  <c:v>2.1281099999999995</c:v>
                </c:pt>
                <c:pt idx="9">
                  <c:v>3.6468999999999996</c:v>
                </c:pt>
                <c:pt idx="10">
                  <c:v>4.7779400000000001</c:v>
                </c:pt>
                <c:pt idx="11">
                  <c:v>6.1075699999999999</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val>
            <c:numRef>
              <c:f>'8.11'!$B$12:$M$12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val>
            <c:numRef>
              <c:f>'8.11'!$B$13:$M$13</c:f>
              <c:numCache>
                <c:formatCode>#\ ##0.0</c:formatCode>
                <c:ptCount val="12"/>
                <c:pt idx="0">
                  <c:v>0.23655999999999999</c:v>
                </c:pt>
                <c:pt idx="1">
                  <c:v>0.22166</c:v>
                </c:pt>
                <c:pt idx="2">
                  <c:v>0.23952999999999999</c:v>
                </c:pt>
                <c:pt idx="3">
                  <c:v>0.310809</c:v>
                </c:pt>
                <c:pt idx="4">
                  <c:v>0.37190600000000001</c:v>
                </c:pt>
                <c:pt idx="5">
                  <c:v>0.29097300000000004</c:v>
                </c:pt>
                <c:pt idx="6">
                  <c:v>0.41274</c:v>
                </c:pt>
                <c:pt idx="7">
                  <c:v>0.36376999999999998</c:v>
                </c:pt>
                <c:pt idx="8">
                  <c:v>0.32527</c:v>
                </c:pt>
                <c:pt idx="9">
                  <c:v>0.23122999999999999</c:v>
                </c:pt>
                <c:pt idx="10">
                  <c:v>0.21837000000000001</c:v>
                </c:pt>
                <c:pt idx="11">
                  <c:v>0.24317</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val>
            <c:numRef>
              <c:f>'8.11'!$B$14:$M$14</c:f>
              <c:numCache>
                <c:formatCode>#\ ##0.0</c:formatCode>
                <c:ptCount val="12"/>
                <c:pt idx="0">
                  <c:v>0.156</c:v>
                </c:pt>
                <c:pt idx="1">
                  <c:v>0.13800000000000001</c:v>
                </c:pt>
                <c:pt idx="2">
                  <c:v>0.114</c:v>
                </c:pt>
                <c:pt idx="3">
                  <c:v>0.08</c:v>
                </c:pt>
                <c:pt idx="4">
                  <c:v>7.4999999999999997E-2</c:v>
                </c:pt>
                <c:pt idx="5">
                  <c:v>2.8000000000000001E-2</c:v>
                </c:pt>
                <c:pt idx="6">
                  <c:v>3.4000000000000002E-2</c:v>
                </c:pt>
                <c:pt idx="7">
                  <c:v>3.9E-2</c:v>
                </c:pt>
                <c:pt idx="8">
                  <c:v>0.10100000000000001</c:v>
                </c:pt>
                <c:pt idx="9">
                  <c:v>0.14399999999999999</c:v>
                </c:pt>
                <c:pt idx="10">
                  <c:v>0.16500000000000001</c:v>
                </c:pt>
                <c:pt idx="11">
                  <c:v>0.19600000000000001</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val>
            <c:numRef>
              <c:f>'8.11'!$B$15:$M$15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val>
            <c:numRef>
              <c:f>'8.11'!$B$16:$M$16</c:f>
              <c:numCache>
                <c:formatCode>#\ ##0.0</c:formatCode>
                <c:ptCount val="12"/>
                <c:pt idx="0">
                  <c:v>366.11422700000003</c:v>
                </c:pt>
                <c:pt idx="1">
                  <c:v>346.40298699999994</c:v>
                </c:pt>
                <c:pt idx="2">
                  <c:v>215.23852100000002</c:v>
                </c:pt>
                <c:pt idx="3">
                  <c:v>193.96507600000001</c:v>
                </c:pt>
                <c:pt idx="4">
                  <c:v>47.577584000000002</c:v>
                </c:pt>
                <c:pt idx="5">
                  <c:v>3.3239730000000001</c:v>
                </c:pt>
                <c:pt idx="6">
                  <c:v>5.5992870000000003</c:v>
                </c:pt>
                <c:pt idx="7">
                  <c:v>3.0115219999999998</c:v>
                </c:pt>
                <c:pt idx="8">
                  <c:v>38.027135999999999</c:v>
                </c:pt>
                <c:pt idx="9">
                  <c:v>144.39502899999999</c:v>
                </c:pt>
                <c:pt idx="10">
                  <c:v>237.52483599999999</c:v>
                </c:pt>
                <c:pt idx="11">
                  <c:v>321.87855700000006</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val>
            <c:numRef>
              <c:f>'8.11'!$B$17:$M$17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val>
            <c:numRef>
              <c:f>'8.11'!$B$18:$M$18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val>
            <c:numRef>
              <c:f>'8.11'!$B$19:$M$19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val>
            <c:numRef>
              <c:f>'8.11'!$B$20:$M$20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val>
            <c:numRef>
              <c:f>'8.11'!$B$21:$M$21</c:f>
              <c:numCache>
                <c:formatCode>#\ ##0.0</c:formatCode>
                <c:ptCount val="12"/>
                <c:pt idx="0">
                  <c:v>26.092865000000003</c:v>
                </c:pt>
                <c:pt idx="1">
                  <c:v>18.758844</c:v>
                </c:pt>
                <c:pt idx="2">
                  <c:v>29.291240000000002</c:v>
                </c:pt>
                <c:pt idx="3">
                  <c:v>28.862154</c:v>
                </c:pt>
                <c:pt idx="4">
                  <c:v>35.869976999999999</c:v>
                </c:pt>
                <c:pt idx="5">
                  <c:v>20.309808</c:v>
                </c:pt>
                <c:pt idx="6">
                  <c:v>15.957300999999999</c:v>
                </c:pt>
                <c:pt idx="7">
                  <c:v>22.171474</c:v>
                </c:pt>
                <c:pt idx="8">
                  <c:v>14.885088</c:v>
                </c:pt>
                <c:pt idx="9">
                  <c:v>31.172104999999998</c:v>
                </c:pt>
                <c:pt idx="10">
                  <c:v>35.069046</c:v>
                </c:pt>
                <c:pt idx="11">
                  <c:v>36.124000000000002</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val>
            <c:numRef>
              <c:f>'8.11'!$B$22:$M$22</c:f>
              <c:numCache>
                <c:formatCode>#\ ##0.0</c:formatCode>
                <c:ptCount val="12"/>
                <c:pt idx="0">
                  <c:v>7.0000000000000007E-2</c:v>
                </c:pt>
                <c:pt idx="1">
                  <c:v>8.9999999999999993E-3</c:v>
                </c:pt>
                <c:pt idx="2">
                  <c:v>1.2999999999999999E-2</c:v>
                </c:pt>
                <c:pt idx="3">
                  <c:v>1.7000000000000001E-2</c:v>
                </c:pt>
                <c:pt idx="4">
                  <c:v>0.02</c:v>
                </c:pt>
                <c:pt idx="5">
                  <c:v>1.7999999999999999E-2</c:v>
                </c:pt>
                <c:pt idx="6">
                  <c:v>2.4E-2</c:v>
                </c:pt>
                <c:pt idx="7">
                  <c:v>0.01</c:v>
                </c:pt>
                <c:pt idx="8">
                  <c:v>0.114</c:v>
                </c:pt>
                <c:pt idx="9">
                  <c:v>0.05</c:v>
                </c:pt>
                <c:pt idx="10">
                  <c:v>0</c:v>
                </c:pt>
                <c:pt idx="11">
                  <c:v>0</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val>
            <c:numRef>
              <c:f>'8.11'!$B$23:$M$23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val>
            <c:numRef>
              <c:f>'8.11'!$B$24:$M$24</c:f>
              <c:numCache>
                <c:formatCode>#\ ##0.0</c:formatCode>
                <c:ptCount val="12"/>
                <c:pt idx="0">
                  <c:v>0.16913499999999998</c:v>
                </c:pt>
                <c:pt idx="1">
                  <c:v>4.7155999999999997E-2</c:v>
                </c:pt>
                <c:pt idx="2">
                  <c:v>0.10676000000000001</c:v>
                </c:pt>
                <c:pt idx="3">
                  <c:v>3.9845999999999999E-2</c:v>
                </c:pt>
                <c:pt idx="4">
                  <c:v>2.8022999999999999E-2</c:v>
                </c:pt>
                <c:pt idx="5">
                  <c:v>2.3191E-2</c:v>
                </c:pt>
                <c:pt idx="6">
                  <c:v>0.14669900000000002</c:v>
                </c:pt>
                <c:pt idx="7">
                  <c:v>3.7526000000000004E-2</c:v>
                </c:pt>
                <c:pt idx="8">
                  <c:v>4.6912000000000002E-2</c:v>
                </c:pt>
                <c:pt idx="9">
                  <c:v>3.7895000000000005E-2</c:v>
                </c:pt>
                <c:pt idx="10">
                  <c:v>8.8953999999999991E-2</c:v>
                </c:pt>
                <c:pt idx="11">
                  <c:v>0</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val>
            <c:numRef>
              <c:f>'8.11'!$B$25:$M$25</c:f>
              <c:numCache>
                <c:formatCode>#\ ##0.0</c:formatCode>
                <c:ptCount val="12"/>
                <c:pt idx="0">
                  <c:v>88.451237000000006</c:v>
                </c:pt>
                <c:pt idx="1">
                  <c:v>82.386306000000005</c:v>
                </c:pt>
                <c:pt idx="2">
                  <c:v>62.158529999999992</c:v>
                </c:pt>
                <c:pt idx="3">
                  <c:v>41.511780000000002</c:v>
                </c:pt>
                <c:pt idx="4">
                  <c:v>33.199697000000008</c:v>
                </c:pt>
                <c:pt idx="5">
                  <c:v>15.935212</c:v>
                </c:pt>
                <c:pt idx="6">
                  <c:v>16.047537999999999</c:v>
                </c:pt>
                <c:pt idx="7">
                  <c:v>13.968562000000002</c:v>
                </c:pt>
                <c:pt idx="8">
                  <c:v>23.110775999999998</c:v>
                </c:pt>
                <c:pt idx="9">
                  <c:v>52.92631699999999</c:v>
                </c:pt>
                <c:pt idx="10">
                  <c:v>71.358041999999998</c:v>
                </c:pt>
                <c:pt idx="11">
                  <c:v>80.055660000000017</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0572199328547799"/>
          <c:w val="0.58899387519178148"/>
          <c:h val="0.62618572492320346"/>
        </c:manualLayout>
      </c:layout>
      <c:barChart>
        <c:barDir val="col"/>
        <c:grouping val="stacked"/>
        <c:varyColors val="0"/>
        <c:ser>
          <c:idx val="0"/>
          <c:order val="0"/>
          <c:tx>
            <c:strRef>
              <c:f>'8.12'!$A$27</c:f>
              <c:strCache>
                <c:ptCount val="1"/>
                <c:pt idx="0">
                  <c:v>Průmysl</c:v>
                </c:pt>
              </c:strCache>
            </c:strRef>
          </c:tx>
          <c:invertIfNegative val="0"/>
          <c:val>
            <c:numRef>
              <c:f>'8.12'!$B$27:$M$27</c:f>
              <c:numCache>
                <c:formatCode>#\ ##0.0</c:formatCode>
                <c:ptCount val="12"/>
                <c:pt idx="0">
                  <c:v>498.32950300000005</c:v>
                </c:pt>
                <c:pt idx="1">
                  <c:v>479.888237</c:v>
                </c:pt>
                <c:pt idx="2">
                  <c:v>437.623851</c:v>
                </c:pt>
                <c:pt idx="3">
                  <c:v>239.27774099999999</c:v>
                </c:pt>
                <c:pt idx="4">
                  <c:v>205.41657799999999</c:v>
                </c:pt>
                <c:pt idx="5">
                  <c:v>215.93145699999999</c:v>
                </c:pt>
                <c:pt idx="6">
                  <c:v>188.73466099999999</c:v>
                </c:pt>
                <c:pt idx="7">
                  <c:v>227.83865800000001</c:v>
                </c:pt>
                <c:pt idx="8">
                  <c:v>174.078509</c:v>
                </c:pt>
                <c:pt idx="9">
                  <c:v>391.17279200000002</c:v>
                </c:pt>
                <c:pt idx="10">
                  <c:v>435.99667400000004</c:v>
                </c:pt>
                <c:pt idx="11">
                  <c:v>451.78335100000004</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Energetika</c:v>
                </c:pt>
              </c:strCache>
            </c:strRef>
          </c:tx>
          <c:invertIfNegative val="0"/>
          <c:val>
            <c:numRef>
              <c:f>'8.12'!$B$28:$M$28</c:f>
              <c:numCache>
                <c:formatCode>#\ ##0.0</c:formatCode>
                <c:ptCount val="12"/>
                <c:pt idx="0">
                  <c:v>2.4327740000000002</c:v>
                </c:pt>
                <c:pt idx="1">
                  <c:v>2.3003849999999999</c:v>
                </c:pt>
                <c:pt idx="2">
                  <c:v>1.9013360000000001</c:v>
                </c:pt>
                <c:pt idx="3">
                  <c:v>0.20619999999999999</c:v>
                </c:pt>
                <c:pt idx="4">
                  <c:v>0.16696500000000003</c:v>
                </c:pt>
                <c:pt idx="5">
                  <c:v>6.3485E-2</c:v>
                </c:pt>
                <c:pt idx="6">
                  <c:v>4.8293000000000003E-2</c:v>
                </c:pt>
                <c:pt idx="7">
                  <c:v>0.34334600000000004</c:v>
                </c:pt>
                <c:pt idx="8">
                  <c:v>0.61461699999999997</c:v>
                </c:pt>
                <c:pt idx="9">
                  <c:v>3.2932999999999995</c:v>
                </c:pt>
                <c:pt idx="10">
                  <c:v>6.5328730000000004</c:v>
                </c:pt>
                <c:pt idx="11">
                  <c:v>7.4823519999999997</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Doprava</c:v>
                </c:pt>
              </c:strCache>
            </c:strRef>
          </c:tx>
          <c:invertIfNegative val="0"/>
          <c:val>
            <c:numRef>
              <c:f>'8.12'!$B$29:$M$29</c:f>
              <c:numCache>
                <c:formatCode>#\ ##0.0</c:formatCode>
                <c:ptCount val="12"/>
                <c:pt idx="0">
                  <c:v>3.4621999999999997</c:v>
                </c:pt>
                <c:pt idx="1">
                  <c:v>3.2970000000000002</c:v>
                </c:pt>
                <c:pt idx="2">
                  <c:v>2.569</c:v>
                </c:pt>
                <c:pt idx="3">
                  <c:v>1.6372</c:v>
                </c:pt>
                <c:pt idx="4">
                  <c:v>1.1204000000000001</c:v>
                </c:pt>
                <c:pt idx="5">
                  <c:v>0.28299999999999997</c:v>
                </c:pt>
                <c:pt idx="6">
                  <c:v>0.2288</c:v>
                </c:pt>
                <c:pt idx="7">
                  <c:v>0.28179999999999999</c:v>
                </c:pt>
                <c:pt idx="8">
                  <c:v>0.45519999999999999</c:v>
                </c:pt>
                <c:pt idx="9">
                  <c:v>1.6135999999999999</c:v>
                </c:pt>
                <c:pt idx="10">
                  <c:v>2.5560999999999998</c:v>
                </c:pt>
                <c:pt idx="11">
                  <c:v>3.0943000000000001</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Stavebnictví</c:v>
                </c:pt>
              </c:strCache>
            </c:strRef>
          </c:tx>
          <c:invertIfNegative val="0"/>
          <c:val>
            <c:numRef>
              <c:f>'8.12'!$B$30:$M$30</c:f>
              <c:numCache>
                <c:formatCode>#\ ##0.0</c:formatCode>
                <c:ptCount val="12"/>
                <c:pt idx="0">
                  <c:v>0.21042000000000002</c:v>
                </c:pt>
                <c:pt idx="1">
                  <c:v>0.19393000000000002</c:v>
                </c:pt>
                <c:pt idx="2">
                  <c:v>0.15800999999999998</c:v>
                </c:pt>
                <c:pt idx="3">
                  <c:v>5.0999999999999997E-2</c:v>
                </c:pt>
                <c:pt idx="4">
                  <c:v>0.03</c:v>
                </c:pt>
                <c:pt idx="5">
                  <c:v>8.0000000000000002E-3</c:v>
                </c:pt>
                <c:pt idx="6">
                  <c:v>5.0000000000000001E-3</c:v>
                </c:pt>
                <c:pt idx="7">
                  <c:v>6.0000000000000001E-3</c:v>
                </c:pt>
                <c:pt idx="8">
                  <c:v>1.4999999999999999E-2</c:v>
                </c:pt>
                <c:pt idx="9">
                  <c:v>0.11624000000000001</c:v>
                </c:pt>
                <c:pt idx="10">
                  <c:v>0.17638000000000001</c:v>
                </c:pt>
                <c:pt idx="11">
                  <c:v>0.19456999999999999</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Zemědělství a lesnictví</c:v>
                </c:pt>
              </c:strCache>
            </c:strRef>
          </c:tx>
          <c:invertIfNegative val="0"/>
          <c:val>
            <c:numRef>
              <c:f>'8.12'!$B$31:$M$31</c:f>
              <c:numCache>
                <c:formatCode>#\ ##0.0</c:formatCode>
                <c:ptCount val="12"/>
                <c:pt idx="0">
                  <c:v>1.5157370000000001</c:v>
                </c:pt>
                <c:pt idx="1">
                  <c:v>1.8955900000000001</c:v>
                </c:pt>
                <c:pt idx="2">
                  <c:v>1.0412870000000001</c:v>
                </c:pt>
                <c:pt idx="3">
                  <c:v>0.94736900000000002</c:v>
                </c:pt>
                <c:pt idx="4">
                  <c:v>0.87573800000000002</c:v>
                </c:pt>
                <c:pt idx="5">
                  <c:v>0.83868900000000002</c:v>
                </c:pt>
                <c:pt idx="6">
                  <c:v>0.99402800000000002</c:v>
                </c:pt>
                <c:pt idx="7">
                  <c:v>0.96058999999999994</c:v>
                </c:pt>
                <c:pt idx="8">
                  <c:v>1.2071990000000001</c:v>
                </c:pt>
                <c:pt idx="9">
                  <c:v>2.1648860000000001</c:v>
                </c:pt>
                <c:pt idx="10">
                  <c:v>1.8945659999999998</c:v>
                </c:pt>
                <c:pt idx="11">
                  <c:v>1.106196</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Domácnosti</c:v>
                </c:pt>
              </c:strCache>
            </c:strRef>
          </c:tx>
          <c:spPr>
            <a:solidFill>
              <a:schemeClr val="accent6"/>
            </a:solidFill>
          </c:spPr>
          <c:invertIfNegative val="0"/>
          <c:val>
            <c:numRef>
              <c:f>'8.12'!$B$32:$M$32</c:f>
              <c:numCache>
                <c:formatCode>#\ ##0.0</c:formatCode>
                <c:ptCount val="12"/>
                <c:pt idx="0">
                  <c:v>373.80469700000009</c:v>
                </c:pt>
                <c:pt idx="1">
                  <c:v>342.44960199999991</c:v>
                </c:pt>
                <c:pt idx="2">
                  <c:v>258.86644900000005</c:v>
                </c:pt>
                <c:pt idx="3">
                  <c:v>169.944807</c:v>
                </c:pt>
                <c:pt idx="4">
                  <c:v>131.701866</c:v>
                </c:pt>
                <c:pt idx="5">
                  <c:v>68.893015999999989</c:v>
                </c:pt>
                <c:pt idx="6">
                  <c:v>61.286367999999996</c:v>
                </c:pt>
                <c:pt idx="7">
                  <c:v>65.87287400000001</c:v>
                </c:pt>
                <c:pt idx="8">
                  <c:v>92.214489</c:v>
                </c:pt>
                <c:pt idx="9">
                  <c:v>212.72638499999999</c:v>
                </c:pt>
                <c:pt idx="10">
                  <c:v>301.75140299999993</c:v>
                </c:pt>
                <c:pt idx="11">
                  <c:v>345.76602100000008</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Obchod, služby, školství, zdravotnictví</c:v>
                </c:pt>
              </c:strCache>
            </c:strRef>
          </c:tx>
          <c:spPr>
            <a:solidFill>
              <a:srgbClr val="F0948F"/>
            </a:solidFill>
          </c:spPr>
          <c:invertIfNegative val="0"/>
          <c:val>
            <c:numRef>
              <c:f>'8.12'!$B$33:$M$33</c:f>
              <c:numCache>
                <c:formatCode>#\ ##0.0</c:formatCode>
                <c:ptCount val="12"/>
                <c:pt idx="0">
                  <c:v>175.73134999999999</c:v>
                </c:pt>
                <c:pt idx="1">
                  <c:v>158.75097199999996</c:v>
                </c:pt>
                <c:pt idx="2">
                  <c:v>122.45233600000003</c:v>
                </c:pt>
                <c:pt idx="3">
                  <c:v>74.128692000000001</c:v>
                </c:pt>
                <c:pt idx="4">
                  <c:v>49.514335999999993</c:v>
                </c:pt>
                <c:pt idx="5">
                  <c:v>23.324293000000008</c:v>
                </c:pt>
                <c:pt idx="6">
                  <c:v>19.943867999999998</c:v>
                </c:pt>
                <c:pt idx="7">
                  <c:v>22.188288999999997</c:v>
                </c:pt>
                <c:pt idx="8">
                  <c:v>33.678255</c:v>
                </c:pt>
                <c:pt idx="9">
                  <c:v>83.425016000000014</c:v>
                </c:pt>
                <c:pt idx="10">
                  <c:v>124.03275600000001</c:v>
                </c:pt>
                <c:pt idx="11">
                  <c:v>143.02036899999999</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Ostatní</c:v>
                </c:pt>
              </c:strCache>
            </c:strRef>
          </c:tx>
          <c:spPr>
            <a:solidFill>
              <a:srgbClr val="F7C9C7"/>
            </a:solidFill>
          </c:spPr>
          <c:invertIfNegative val="0"/>
          <c:val>
            <c:numRef>
              <c:f>'8.12'!$B$34:$M$34</c:f>
              <c:numCache>
                <c:formatCode>#\ ##0.0</c:formatCode>
                <c:ptCount val="12"/>
                <c:pt idx="0">
                  <c:v>2.123386</c:v>
                </c:pt>
                <c:pt idx="1">
                  <c:v>2.6077419999999996</c:v>
                </c:pt>
                <c:pt idx="2">
                  <c:v>2.8339480000000004</c:v>
                </c:pt>
                <c:pt idx="3">
                  <c:v>1.1481480000000002</c:v>
                </c:pt>
                <c:pt idx="4">
                  <c:v>0.72516100000000006</c:v>
                </c:pt>
                <c:pt idx="5">
                  <c:v>0.62476999999999994</c:v>
                </c:pt>
                <c:pt idx="6">
                  <c:v>0.2923</c:v>
                </c:pt>
                <c:pt idx="7">
                  <c:v>0.25886500000000001</c:v>
                </c:pt>
                <c:pt idx="8">
                  <c:v>0.32140099999999999</c:v>
                </c:pt>
                <c:pt idx="9">
                  <c:v>1.7337289999999999</c:v>
                </c:pt>
                <c:pt idx="10">
                  <c:v>2.8325099999999996</c:v>
                </c:pt>
                <c:pt idx="11">
                  <c:v>3.2288249999999996</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2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0.11989654128277573</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Výroba tepla brutto</c:v>
                </c:pt>
              </c:strCache>
            </c:strRef>
          </c:tx>
          <c:invertIfNegative val="0"/>
          <c:val>
            <c:numRef>
              <c:f>'8.12'!$N$40</c:f>
              <c:numCache>
                <c:formatCode>0.0%</c:formatCode>
                <c:ptCount val="1"/>
                <c:pt idx="0">
                  <c:v>0.17342693662749586</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Dodávky tepla</c:v>
                </c:pt>
              </c:strCache>
            </c:strRef>
          </c:tx>
          <c:invertIfNegative val="0"/>
          <c:val>
            <c:numRef>
              <c:f>'8.12'!$N$41</c:f>
              <c:numCache>
                <c:formatCode>0.0%</c:formatCode>
                <c:ptCount val="1"/>
                <c:pt idx="0">
                  <c:v>0.23692807454055514</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1.5162396231415507E-3"/>
          <c:y val="0.75512807259673831"/>
          <c:w val="0.49902664854189643"/>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2947773685037055E-3"/>
          <c:y val="0"/>
        </c:manualLayout>
      </c:layout>
      <c:overlay val="0"/>
    </c:title>
    <c:autoTitleDeleted val="0"/>
    <c:plotArea>
      <c:layout>
        <c:manualLayout>
          <c:layoutTarget val="inner"/>
          <c:xMode val="edge"/>
          <c:yMode val="edge"/>
          <c:x val="0.13028590373577012"/>
          <c:y val="0.18916248283478526"/>
          <c:w val="0.83072773060839944"/>
          <c:h val="0.60801842581357657"/>
        </c:manualLayout>
      </c:layout>
      <c:barChart>
        <c:barDir val="col"/>
        <c:grouping val="stacked"/>
        <c:varyColors val="0"/>
        <c:ser>
          <c:idx val="0"/>
          <c:order val="0"/>
          <c:tx>
            <c:strRef>
              <c:f>'8.12'!$A$9</c:f>
              <c:strCache>
                <c:ptCount val="1"/>
                <c:pt idx="0">
                  <c:v>Biomasa</c:v>
                </c:pt>
              </c:strCache>
            </c:strRef>
          </c:tx>
          <c:spPr>
            <a:solidFill>
              <a:srgbClr val="23315F"/>
            </a:solidFill>
          </c:spPr>
          <c:invertIfNegative val="0"/>
          <c:val>
            <c:numRef>
              <c:f>'8.12'!$B$9:$M$9</c:f>
              <c:numCache>
                <c:formatCode>#\ ##0.0</c:formatCode>
                <c:ptCount val="12"/>
                <c:pt idx="0">
                  <c:v>311.85696799999999</c:v>
                </c:pt>
                <c:pt idx="1">
                  <c:v>289.60443700000002</c:v>
                </c:pt>
                <c:pt idx="2">
                  <c:v>244.26304199999998</c:v>
                </c:pt>
                <c:pt idx="3">
                  <c:v>122.150814</c:v>
                </c:pt>
                <c:pt idx="4">
                  <c:v>126.27576499999998</c:v>
                </c:pt>
                <c:pt idx="5">
                  <c:v>63.802833</c:v>
                </c:pt>
                <c:pt idx="6">
                  <c:v>45.864788999999995</c:v>
                </c:pt>
                <c:pt idx="7">
                  <c:v>60.935539000000006</c:v>
                </c:pt>
                <c:pt idx="8">
                  <c:v>84.576817000000005</c:v>
                </c:pt>
                <c:pt idx="9">
                  <c:v>129.39872499999998</c:v>
                </c:pt>
                <c:pt idx="10">
                  <c:v>176.99888199999998</c:v>
                </c:pt>
                <c:pt idx="11">
                  <c:v>253.39280599999998</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Bioplyn</c:v>
                </c:pt>
              </c:strCache>
            </c:strRef>
          </c:tx>
          <c:spPr>
            <a:solidFill>
              <a:srgbClr val="5A6588"/>
            </a:solidFill>
          </c:spPr>
          <c:invertIfNegative val="0"/>
          <c:val>
            <c:numRef>
              <c:f>'8.12'!$B$10:$M$10</c:f>
              <c:numCache>
                <c:formatCode>#\ ##0.0</c:formatCode>
                <c:ptCount val="12"/>
                <c:pt idx="0">
                  <c:v>4.3692349999999998</c:v>
                </c:pt>
                <c:pt idx="1">
                  <c:v>4.4704160000000002</c:v>
                </c:pt>
                <c:pt idx="2">
                  <c:v>3.703484</c:v>
                </c:pt>
                <c:pt idx="3">
                  <c:v>3.2727020000000002</c:v>
                </c:pt>
                <c:pt idx="4">
                  <c:v>3.352087</c:v>
                </c:pt>
                <c:pt idx="5">
                  <c:v>2.8972920000000002</c:v>
                </c:pt>
                <c:pt idx="6">
                  <c:v>2.5426630000000001</c:v>
                </c:pt>
                <c:pt idx="7">
                  <c:v>2.5855939999999999</c:v>
                </c:pt>
                <c:pt idx="8">
                  <c:v>2.350015</c:v>
                </c:pt>
                <c:pt idx="9">
                  <c:v>4.3777270000000001</c:v>
                </c:pt>
                <c:pt idx="10">
                  <c:v>4.5258979999999998</c:v>
                </c:pt>
                <c:pt idx="11">
                  <c:v>3.8648690000000001</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Černé uhlí</c:v>
                </c:pt>
              </c:strCache>
            </c:strRef>
          </c:tx>
          <c:spPr>
            <a:solidFill>
              <a:srgbClr val="9198B0"/>
            </a:solidFill>
          </c:spPr>
          <c:invertIfNegative val="0"/>
          <c:val>
            <c:numRef>
              <c:f>'8.12'!$B$11:$M$11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Elektrická energie</c:v>
                </c:pt>
              </c:strCache>
            </c:strRef>
          </c:tx>
          <c:spPr>
            <a:solidFill>
              <a:srgbClr val="C8CBD7"/>
            </a:solidFill>
          </c:spPr>
          <c:invertIfNegative val="0"/>
          <c:val>
            <c:numRef>
              <c:f>'8.12'!$B$12:$M$12</c:f>
              <c:numCache>
                <c:formatCode>#\ ##0.0</c:formatCode>
                <c:ptCount val="12"/>
                <c:pt idx="0">
                  <c:v>3.156631</c:v>
                </c:pt>
                <c:pt idx="1">
                  <c:v>1.9349949999999998</c:v>
                </c:pt>
                <c:pt idx="2">
                  <c:v>3.3352740000000001</c:v>
                </c:pt>
                <c:pt idx="3">
                  <c:v>2.6727669999999999</c:v>
                </c:pt>
                <c:pt idx="4">
                  <c:v>1.221122</c:v>
                </c:pt>
                <c:pt idx="5">
                  <c:v>2.0813190000000001</c:v>
                </c:pt>
                <c:pt idx="6">
                  <c:v>0.59417299999999995</c:v>
                </c:pt>
                <c:pt idx="7">
                  <c:v>0.91892700000000005</c:v>
                </c:pt>
                <c:pt idx="8">
                  <c:v>0.87028099999999997</c:v>
                </c:pt>
                <c:pt idx="9">
                  <c:v>1.4241700000000002</c:v>
                </c:pt>
                <c:pt idx="10">
                  <c:v>0.122739</c:v>
                </c:pt>
                <c:pt idx="11">
                  <c:v>0.199324</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Energie prostředí (tepelné čerpadlo)</c:v>
                </c:pt>
              </c:strCache>
            </c:strRef>
          </c:tx>
          <c:spPr>
            <a:solidFill>
              <a:srgbClr val="E02C1F"/>
            </a:solidFill>
          </c:spPr>
          <c:invertIfNegative val="0"/>
          <c:val>
            <c:numRef>
              <c:f>'8.12'!$B$13:$M$13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Energie Slunce (solární kolektor)</c:v>
                </c:pt>
              </c:strCache>
            </c:strRef>
          </c:tx>
          <c:spPr>
            <a:solidFill>
              <a:srgbClr val="E86158"/>
            </a:solidFill>
          </c:spPr>
          <c:invertIfNegative val="0"/>
          <c:val>
            <c:numRef>
              <c:f>'8.12'!$B$14:$M$14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Hnědé uhlí</c:v>
                </c:pt>
              </c:strCache>
            </c:strRef>
          </c:tx>
          <c:spPr>
            <a:solidFill>
              <a:srgbClr val="F0948F"/>
            </a:solidFill>
          </c:spPr>
          <c:invertIfNegative val="0"/>
          <c:val>
            <c:numRef>
              <c:f>'8.12'!$B$15:$M$15</c:f>
              <c:numCache>
                <c:formatCode>#\ ##0.0</c:formatCode>
                <c:ptCount val="12"/>
                <c:pt idx="0">
                  <c:v>1706.1503649999997</c:v>
                </c:pt>
                <c:pt idx="1">
                  <c:v>1546.2968409999999</c:v>
                </c:pt>
                <c:pt idx="2">
                  <c:v>1204.775009</c:v>
                </c:pt>
                <c:pt idx="3">
                  <c:v>745.69588199999998</c:v>
                </c:pt>
                <c:pt idx="4">
                  <c:v>588.00110600000005</c:v>
                </c:pt>
                <c:pt idx="5">
                  <c:v>295.06517400000001</c:v>
                </c:pt>
                <c:pt idx="6">
                  <c:v>219.49423999999999</c:v>
                </c:pt>
                <c:pt idx="7">
                  <c:v>239.308706</c:v>
                </c:pt>
                <c:pt idx="8">
                  <c:v>421.15587199999999</c:v>
                </c:pt>
                <c:pt idx="9">
                  <c:v>954.71809800000005</c:v>
                </c:pt>
                <c:pt idx="10">
                  <c:v>1388.0904889999999</c:v>
                </c:pt>
                <c:pt idx="11">
                  <c:v>1628.2783739999998</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Jaderné palivo</c:v>
                </c:pt>
              </c:strCache>
            </c:strRef>
          </c:tx>
          <c:spPr>
            <a:solidFill>
              <a:srgbClr val="F7C9C7"/>
            </a:solidFill>
          </c:spPr>
          <c:invertIfNegative val="0"/>
          <c:val>
            <c:numRef>
              <c:f>'8.12'!$B$16:$M$16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Koks</c:v>
                </c:pt>
              </c:strCache>
            </c:strRef>
          </c:tx>
          <c:spPr>
            <a:solidFill>
              <a:srgbClr val="262626"/>
            </a:solidFill>
          </c:spPr>
          <c:invertIfNegative val="0"/>
          <c:val>
            <c:numRef>
              <c:f>'8.12'!$B$17:$M$17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Odpadní teplo</c:v>
                </c:pt>
              </c:strCache>
            </c:strRef>
          </c:tx>
          <c:spPr>
            <a:solidFill>
              <a:srgbClr val="646363"/>
            </a:solidFill>
          </c:spPr>
          <c:invertIfNegative val="0"/>
          <c:val>
            <c:numRef>
              <c:f>'8.12'!$B$18:$M$18</c:f>
              <c:numCache>
                <c:formatCode>#\ ##0.0</c:formatCode>
                <c:ptCount val="12"/>
                <c:pt idx="0">
                  <c:v>58.08</c:v>
                </c:pt>
                <c:pt idx="1">
                  <c:v>69.686999999999998</c:v>
                </c:pt>
                <c:pt idx="2">
                  <c:v>68.944999999999993</c:v>
                </c:pt>
                <c:pt idx="3">
                  <c:v>40.588000000000001</c:v>
                </c:pt>
                <c:pt idx="4">
                  <c:v>64.415999999999997</c:v>
                </c:pt>
                <c:pt idx="5">
                  <c:v>73.311000000000007</c:v>
                </c:pt>
                <c:pt idx="6">
                  <c:v>51.484999999999999</c:v>
                </c:pt>
                <c:pt idx="7">
                  <c:v>53.82</c:v>
                </c:pt>
                <c:pt idx="8">
                  <c:v>66.066999999999993</c:v>
                </c:pt>
                <c:pt idx="9">
                  <c:v>71.599999999999994</c:v>
                </c:pt>
                <c:pt idx="10">
                  <c:v>74.647999999999996</c:v>
                </c:pt>
                <c:pt idx="11">
                  <c:v>99.86</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Ostatní kapalná paliva</c:v>
                </c:pt>
              </c:strCache>
            </c:strRef>
          </c:tx>
          <c:spPr>
            <a:solidFill>
              <a:srgbClr val="9D9D9C"/>
            </a:solidFill>
          </c:spPr>
          <c:invertIfNegative val="0"/>
          <c:val>
            <c:numRef>
              <c:f>'8.12'!$B$19:$M$19</c:f>
              <c:numCache>
                <c:formatCode>#\ ##0.0</c:formatCode>
                <c:ptCount val="12"/>
                <c:pt idx="0">
                  <c:v>1.3836190000000002</c:v>
                </c:pt>
                <c:pt idx="1">
                  <c:v>1.7792539999999999</c:v>
                </c:pt>
                <c:pt idx="2">
                  <c:v>1.3543179999999999</c:v>
                </c:pt>
                <c:pt idx="3">
                  <c:v>0.61654399999999998</c:v>
                </c:pt>
                <c:pt idx="4">
                  <c:v>0.64588599999999996</c:v>
                </c:pt>
                <c:pt idx="5">
                  <c:v>0.251114</c:v>
                </c:pt>
                <c:pt idx="6">
                  <c:v>0.33622199999999997</c:v>
                </c:pt>
                <c:pt idx="7">
                  <c:v>0.36943799999999999</c:v>
                </c:pt>
                <c:pt idx="8">
                  <c:v>0.39330700000000002</c:v>
                </c:pt>
                <c:pt idx="9">
                  <c:v>0.92652299999999999</c:v>
                </c:pt>
                <c:pt idx="10">
                  <c:v>2.2369870000000001</c:v>
                </c:pt>
                <c:pt idx="11">
                  <c:v>2.3785219999999998</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Ostatní pevná paliva</c:v>
                </c:pt>
              </c:strCache>
            </c:strRef>
          </c:tx>
          <c:spPr>
            <a:solidFill>
              <a:srgbClr val="D0D0D0"/>
            </a:solidFill>
          </c:spPr>
          <c:invertIfNegative val="0"/>
          <c:val>
            <c:numRef>
              <c:f>'8.12'!$B$20:$M$20</c:f>
              <c:numCache>
                <c:formatCode>#\ ##0.0</c:formatCode>
                <c:ptCount val="12"/>
                <c:pt idx="0">
                  <c:v>5.6289999999999996</c:v>
                </c:pt>
                <c:pt idx="1">
                  <c:v>6.8</c:v>
                </c:pt>
                <c:pt idx="2">
                  <c:v>5.8879999999999999</c:v>
                </c:pt>
                <c:pt idx="3">
                  <c:v>7.766</c:v>
                </c:pt>
                <c:pt idx="4">
                  <c:v>5.3319999999999999</c:v>
                </c:pt>
                <c:pt idx="5">
                  <c:v>5.8259999999999996</c:v>
                </c:pt>
                <c:pt idx="6">
                  <c:v>3.8849999999999998</c:v>
                </c:pt>
                <c:pt idx="7">
                  <c:v>2.0209999999999999</c:v>
                </c:pt>
                <c:pt idx="8">
                  <c:v>6.6159999999999997</c:v>
                </c:pt>
                <c:pt idx="9">
                  <c:v>0</c:v>
                </c:pt>
                <c:pt idx="10">
                  <c:v>6.2270000000000003</c:v>
                </c:pt>
                <c:pt idx="11">
                  <c:v>7.9829999999999997</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Ostatní plyny</c:v>
                </c:pt>
              </c:strCache>
            </c:strRef>
          </c:tx>
          <c:spPr>
            <a:pattFill prst="ltUpDiag">
              <a:fgClr>
                <a:srgbClr val="23315F"/>
              </a:fgClr>
              <a:bgClr>
                <a:sysClr val="window" lastClr="FFFFFF"/>
              </a:bgClr>
            </a:pattFill>
          </c:spPr>
          <c:invertIfNegative val="0"/>
          <c:val>
            <c:numRef>
              <c:f>'8.12'!$B$21:$M$21</c:f>
              <c:numCache>
                <c:formatCode>#\ ##0.0</c:formatCode>
                <c:ptCount val="12"/>
                <c:pt idx="0">
                  <c:v>40.215000000000003</c:v>
                </c:pt>
                <c:pt idx="1">
                  <c:v>47.296320000000001</c:v>
                </c:pt>
                <c:pt idx="2">
                  <c:v>49.747930000000004</c:v>
                </c:pt>
                <c:pt idx="3">
                  <c:v>22.830349999999999</c:v>
                </c:pt>
                <c:pt idx="4">
                  <c:v>26.283470000000001</c:v>
                </c:pt>
                <c:pt idx="5">
                  <c:v>39.963160000000002</c:v>
                </c:pt>
                <c:pt idx="6">
                  <c:v>28.294259999999998</c:v>
                </c:pt>
                <c:pt idx="7">
                  <c:v>37.958309999999997</c:v>
                </c:pt>
                <c:pt idx="8">
                  <c:v>37.592640000000003</c:v>
                </c:pt>
                <c:pt idx="9">
                  <c:v>44.087969999999999</c:v>
                </c:pt>
                <c:pt idx="10">
                  <c:v>48.401589999999999</c:v>
                </c:pt>
                <c:pt idx="11">
                  <c:v>57.907619999999994</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Ostatní</c:v>
                </c:pt>
              </c:strCache>
            </c:strRef>
          </c:tx>
          <c:spPr>
            <a:pattFill prst="ltUpDiag">
              <a:fgClr>
                <a:srgbClr val="E02C1F"/>
              </a:fgClr>
              <a:bgClr>
                <a:sysClr val="window" lastClr="FFFFFF"/>
              </a:bgClr>
            </a:pattFill>
          </c:spPr>
          <c:invertIfNegative val="0"/>
          <c:val>
            <c:numRef>
              <c:f>'8.12'!$B$22:$M$22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Topné oleje</c:v>
                </c:pt>
              </c:strCache>
            </c:strRef>
          </c:tx>
          <c:spPr>
            <a:pattFill prst="ltUpDiag">
              <a:fgClr>
                <a:srgbClr val="5A6588"/>
              </a:fgClr>
              <a:bgClr>
                <a:sysClr val="window" lastClr="FFFFFF"/>
              </a:bgClr>
            </a:pattFill>
          </c:spPr>
          <c:invertIfNegative val="0"/>
          <c:val>
            <c:numRef>
              <c:f>'8.12'!$B$23:$M$23</c:f>
              <c:numCache>
                <c:formatCode>#\ ##0.0</c:formatCode>
                <c:ptCount val="12"/>
                <c:pt idx="0">
                  <c:v>2.3743349999999999</c:v>
                </c:pt>
                <c:pt idx="1">
                  <c:v>2.7757990000000001</c:v>
                </c:pt>
                <c:pt idx="2">
                  <c:v>1.6501759999999999</c:v>
                </c:pt>
                <c:pt idx="3">
                  <c:v>1.1625940000000001</c:v>
                </c:pt>
                <c:pt idx="4">
                  <c:v>0.92519099999999999</c:v>
                </c:pt>
                <c:pt idx="5">
                  <c:v>2.4002029999999999</c:v>
                </c:pt>
                <c:pt idx="6">
                  <c:v>2.8806480000000003</c:v>
                </c:pt>
                <c:pt idx="7">
                  <c:v>0.44170800000000005</c:v>
                </c:pt>
                <c:pt idx="8">
                  <c:v>2.4091549999999997</c:v>
                </c:pt>
                <c:pt idx="9">
                  <c:v>1.5727979999999999</c:v>
                </c:pt>
                <c:pt idx="10">
                  <c:v>4.7547160000000002</c:v>
                </c:pt>
                <c:pt idx="11">
                  <c:v>2.1959870000000001</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Zemní plyn</c:v>
                </c:pt>
              </c:strCache>
            </c:strRef>
          </c:tx>
          <c:spPr>
            <a:pattFill prst="ltUpDiag">
              <a:fgClr>
                <a:srgbClr val="E86158"/>
              </a:fgClr>
              <a:bgClr>
                <a:sysClr val="window" lastClr="FFFFFF"/>
              </a:bgClr>
            </a:pattFill>
          </c:spPr>
          <c:invertIfNegative val="0"/>
          <c:val>
            <c:numRef>
              <c:f>'8.12'!$B$24:$M$24</c:f>
              <c:numCache>
                <c:formatCode>#\ ##0.0</c:formatCode>
                <c:ptCount val="12"/>
                <c:pt idx="0">
                  <c:v>516.20070799999996</c:v>
                </c:pt>
                <c:pt idx="1">
                  <c:v>477.08699700000005</c:v>
                </c:pt>
                <c:pt idx="2">
                  <c:v>440.44406099999998</c:v>
                </c:pt>
                <c:pt idx="3">
                  <c:v>255.57668200000001</c:v>
                </c:pt>
                <c:pt idx="4">
                  <c:v>195.83779899999999</c:v>
                </c:pt>
                <c:pt idx="5">
                  <c:v>207.04704999999996</c:v>
                </c:pt>
                <c:pt idx="6">
                  <c:v>224.49535700000001</c:v>
                </c:pt>
                <c:pt idx="7">
                  <c:v>236.85912500000003</c:v>
                </c:pt>
                <c:pt idx="8">
                  <c:v>168.25403900000003</c:v>
                </c:pt>
                <c:pt idx="9">
                  <c:v>380.71387400000003</c:v>
                </c:pt>
                <c:pt idx="10">
                  <c:v>428.86120199999999</c:v>
                </c:pt>
                <c:pt idx="11">
                  <c:v>451.87174900000002</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2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0983367491987057"/>
          <c:w val="0.56601702853467917"/>
          <c:h val="0.62171338735779413"/>
        </c:manualLayout>
      </c:layout>
      <c:barChart>
        <c:barDir val="col"/>
        <c:grouping val="stacked"/>
        <c:varyColors val="0"/>
        <c:ser>
          <c:idx val="0"/>
          <c:order val="0"/>
          <c:tx>
            <c:strRef>
              <c:f>'8.13'!$A$27</c:f>
              <c:strCache>
                <c:ptCount val="1"/>
                <c:pt idx="0">
                  <c:v>Průmysl</c:v>
                </c:pt>
              </c:strCache>
            </c:strRef>
          </c:tx>
          <c:invertIfNegative val="0"/>
          <c:val>
            <c:numRef>
              <c:f>'8.13'!$B$27:$M$27</c:f>
              <c:numCache>
                <c:formatCode>#\ ##0.0</c:formatCode>
                <c:ptCount val="12"/>
                <c:pt idx="0">
                  <c:v>378.84469099999995</c:v>
                </c:pt>
                <c:pt idx="1">
                  <c:v>360.55083699999994</c:v>
                </c:pt>
                <c:pt idx="2">
                  <c:v>362.33067899999998</c:v>
                </c:pt>
                <c:pt idx="3">
                  <c:v>293.66513099999992</c:v>
                </c:pt>
                <c:pt idx="4">
                  <c:v>281.07959599999998</c:v>
                </c:pt>
                <c:pt idx="5">
                  <c:v>225.32255499999997</c:v>
                </c:pt>
                <c:pt idx="6">
                  <c:v>234.25983699999998</c:v>
                </c:pt>
                <c:pt idx="7">
                  <c:v>244.940821</c:v>
                </c:pt>
                <c:pt idx="8">
                  <c:v>263.67101500000001</c:v>
                </c:pt>
                <c:pt idx="9">
                  <c:v>247.63345899999999</c:v>
                </c:pt>
                <c:pt idx="10">
                  <c:v>315.04265399999997</c:v>
                </c:pt>
                <c:pt idx="11">
                  <c:v>334.13546499999995</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val>
            <c:numRef>
              <c:f>'8.13'!$B$28:$M$28</c:f>
              <c:numCache>
                <c:formatCode>#\ ##0.0</c:formatCode>
                <c:ptCount val="12"/>
                <c:pt idx="0">
                  <c:v>58.583112999999997</c:v>
                </c:pt>
                <c:pt idx="1">
                  <c:v>54.623068000000004</c:v>
                </c:pt>
                <c:pt idx="2">
                  <c:v>47.605976000000005</c:v>
                </c:pt>
                <c:pt idx="3">
                  <c:v>31.44584</c:v>
                </c:pt>
                <c:pt idx="4">
                  <c:v>23.521890999999997</c:v>
                </c:pt>
                <c:pt idx="5">
                  <c:v>8.3184059999999995</c:v>
                </c:pt>
                <c:pt idx="6">
                  <c:v>7.5288180000000002</c:v>
                </c:pt>
                <c:pt idx="7">
                  <c:v>5.9558990000000005</c:v>
                </c:pt>
                <c:pt idx="8">
                  <c:v>8.929784999999999</c:v>
                </c:pt>
                <c:pt idx="9">
                  <c:v>33.705100000000002</c:v>
                </c:pt>
                <c:pt idx="10">
                  <c:v>49.978256999999999</c:v>
                </c:pt>
                <c:pt idx="11">
                  <c:v>56.717558000000004</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val>
            <c:numRef>
              <c:f>'8.13'!$B$29:$M$29</c:f>
              <c:numCache>
                <c:formatCode>#\ ##0.0</c:formatCode>
                <c:ptCount val="12"/>
                <c:pt idx="0">
                  <c:v>22.541869999999999</c:v>
                </c:pt>
                <c:pt idx="1">
                  <c:v>21.029422</c:v>
                </c:pt>
                <c:pt idx="2">
                  <c:v>16.682059999999996</c:v>
                </c:pt>
                <c:pt idx="3">
                  <c:v>10.303490999999999</c:v>
                </c:pt>
                <c:pt idx="4">
                  <c:v>4.1920339999999996</c:v>
                </c:pt>
                <c:pt idx="5">
                  <c:v>0.88153000000000004</c:v>
                </c:pt>
                <c:pt idx="6">
                  <c:v>1.8506199999999999</c:v>
                </c:pt>
                <c:pt idx="7">
                  <c:v>1.20801</c:v>
                </c:pt>
                <c:pt idx="8">
                  <c:v>2.0678260000000002</c:v>
                </c:pt>
                <c:pt idx="9">
                  <c:v>13.479056</c:v>
                </c:pt>
                <c:pt idx="10">
                  <c:v>16.703875</c:v>
                </c:pt>
                <c:pt idx="11">
                  <c:v>20.907139000000001</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val>
            <c:numRef>
              <c:f>'8.13'!$B$30:$M$30</c:f>
              <c:numCache>
                <c:formatCode>#\ ##0.0</c:formatCode>
                <c:ptCount val="12"/>
                <c:pt idx="0">
                  <c:v>1.426037</c:v>
                </c:pt>
                <c:pt idx="1">
                  <c:v>1.3375329999999999</c:v>
                </c:pt>
                <c:pt idx="2">
                  <c:v>0.92562500000000003</c:v>
                </c:pt>
                <c:pt idx="3">
                  <c:v>0.46073200000000003</c:v>
                </c:pt>
                <c:pt idx="4">
                  <c:v>0.21520400000000001</c:v>
                </c:pt>
                <c:pt idx="5">
                  <c:v>2.128E-2</c:v>
                </c:pt>
                <c:pt idx="6">
                  <c:v>3.8600999999999996E-2</c:v>
                </c:pt>
                <c:pt idx="7">
                  <c:v>2.955E-2</c:v>
                </c:pt>
                <c:pt idx="8">
                  <c:v>6.8811999999999998E-2</c:v>
                </c:pt>
                <c:pt idx="9">
                  <c:v>0.57907299999999995</c:v>
                </c:pt>
                <c:pt idx="10">
                  <c:v>1.0773330000000001</c:v>
                </c:pt>
                <c:pt idx="11">
                  <c:v>1.0960750000000001</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val>
            <c:numRef>
              <c:f>'8.13'!$B$31:$M$31</c:f>
              <c:numCache>
                <c:formatCode>#\ ##0.0</c:formatCode>
                <c:ptCount val="12"/>
                <c:pt idx="0">
                  <c:v>24.661630000000002</c:v>
                </c:pt>
                <c:pt idx="1">
                  <c:v>27.471500000000002</c:v>
                </c:pt>
                <c:pt idx="2">
                  <c:v>26.419430000000002</c:v>
                </c:pt>
                <c:pt idx="3">
                  <c:v>20.029030000000002</c:v>
                </c:pt>
                <c:pt idx="4">
                  <c:v>13.21128</c:v>
                </c:pt>
                <c:pt idx="5">
                  <c:v>7.4612699999999998</c:v>
                </c:pt>
                <c:pt idx="6">
                  <c:v>9.8815000000000008</c:v>
                </c:pt>
                <c:pt idx="7">
                  <c:v>8.7021800000000002</c:v>
                </c:pt>
                <c:pt idx="8">
                  <c:v>13.441820000000002</c:v>
                </c:pt>
                <c:pt idx="9">
                  <c:v>22.401430000000001</c:v>
                </c:pt>
                <c:pt idx="10">
                  <c:v>27.764900000000001</c:v>
                </c:pt>
                <c:pt idx="11">
                  <c:v>21.781600000000001</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val>
            <c:numRef>
              <c:f>'8.13'!$B$32:$M$32</c:f>
              <c:numCache>
                <c:formatCode>#\ ##0.0</c:formatCode>
                <c:ptCount val="12"/>
                <c:pt idx="0">
                  <c:v>598.15156899999988</c:v>
                </c:pt>
                <c:pt idx="1">
                  <c:v>545.14443600000016</c:v>
                </c:pt>
                <c:pt idx="2">
                  <c:v>405.47247499999997</c:v>
                </c:pt>
                <c:pt idx="3">
                  <c:v>270.21437499999996</c:v>
                </c:pt>
                <c:pt idx="4">
                  <c:v>194.90080100000003</c:v>
                </c:pt>
                <c:pt idx="5">
                  <c:v>96.913274999999999</c:v>
                </c:pt>
                <c:pt idx="6">
                  <c:v>94.642776999999981</c:v>
                </c:pt>
                <c:pt idx="7">
                  <c:v>93.887149999999991</c:v>
                </c:pt>
                <c:pt idx="8">
                  <c:v>135.496668</c:v>
                </c:pt>
                <c:pt idx="9">
                  <c:v>327.78776099999999</c:v>
                </c:pt>
                <c:pt idx="10">
                  <c:v>458.546492</c:v>
                </c:pt>
                <c:pt idx="11">
                  <c:v>547.45306199999993</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val>
            <c:numRef>
              <c:f>'8.13'!$B$33:$M$33</c:f>
              <c:numCache>
                <c:formatCode>#\ ##0.0</c:formatCode>
                <c:ptCount val="12"/>
                <c:pt idx="0">
                  <c:v>262.13853399999999</c:v>
                </c:pt>
                <c:pt idx="1">
                  <c:v>244.13207199999999</c:v>
                </c:pt>
                <c:pt idx="2">
                  <c:v>181.70412200000007</c:v>
                </c:pt>
                <c:pt idx="3">
                  <c:v>114.615134</c:v>
                </c:pt>
                <c:pt idx="4">
                  <c:v>76.299672000000015</c:v>
                </c:pt>
                <c:pt idx="5">
                  <c:v>35.661750999999995</c:v>
                </c:pt>
                <c:pt idx="6">
                  <c:v>33.780245000000001</c:v>
                </c:pt>
                <c:pt idx="7">
                  <c:v>32.827199</c:v>
                </c:pt>
                <c:pt idx="8">
                  <c:v>51.388174999999997</c:v>
                </c:pt>
                <c:pt idx="9">
                  <c:v>143.362391</c:v>
                </c:pt>
                <c:pt idx="10">
                  <c:v>210.230627</c:v>
                </c:pt>
                <c:pt idx="11">
                  <c:v>247.519982</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val>
            <c:numRef>
              <c:f>'8.13'!$B$34:$M$34</c:f>
              <c:numCache>
                <c:formatCode>#\ ##0.0</c:formatCode>
                <c:ptCount val="12"/>
                <c:pt idx="0">
                  <c:v>26.695481000000001</c:v>
                </c:pt>
                <c:pt idx="1">
                  <c:v>25.012381999999999</c:v>
                </c:pt>
                <c:pt idx="2">
                  <c:v>18.550315000000001</c:v>
                </c:pt>
                <c:pt idx="3">
                  <c:v>11.529294999999999</c:v>
                </c:pt>
                <c:pt idx="4">
                  <c:v>7.2304439999999994</c:v>
                </c:pt>
                <c:pt idx="5">
                  <c:v>3.647405</c:v>
                </c:pt>
                <c:pt idx="6">
                  <c:v>3.1631929999999997</c:v>
                </c:pt>
                <c:pt idx="7">
                  <c:v>3.5263529999999998</c:v>
                </c:pt>
                <c:pt idx="8">
                  <c:v>5.0797330000000001</c:v>
                </c:pt>
                <c:pt idx="9">
                  <c:v>13.925780999999999</c:v>
                </c:pt>
                <c:pt idx="10">
                  <c:v>20.752989000000003</c:v>
                </c:pt>
                <c:pt idx="11">
                  <c:v>21.237459999999999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75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2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0.30247363032577801</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Výroba tepla brutto</c:v>
                </c:pt>
              </c:strCache>
            </c:strRef>
          </c:tx>
          <c:invertIfNegative val="0"/>
          <c:val>
            <c:numRef>
              <c:f>'8.13'!$N$40</c:f>
              <c:numCache>
                <c:formatCode>0.0%</c:formatCode>
                <c:ptCount val="1"/>
                <c:pt idx="0">
                  <c:v>0.22565400557501994</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Dodávky tepla</c:v>
                </c:pt>
              </c:strCache>
            </c:strRef>
          </c:tx>
          <c:invertIfNegative val="0"/>
          <c:val>
            <c:numRef>
              <c:f>'8.13'!$N$41</c:f>
              <c:numCache>
                <c:formatCode>0.0%</c:formatCode>
                <c:ptCount val="1"/>
                <c:pt idx="0">
                  <c:v>0.1487387785107257</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53322080054623455"/>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3.8962443294197343E-4"/>
          <c:y val="2.7113986074206831E-2"/>
        </c:manualLayout>
      </c:layout>
      <c:overlay val="0"/>
    </c:title>
    <c:autoTitleDeleted val="0"/>
    <c:plotArea>
      <c:layout>
        <c:manualLayout>
          <c:layoutTarget val="inner"/>
          <c:xMode val="edge"/>
          <c:yMode val="edge"/>
          <c:x val="0.13028590373577012"/>
          <c:y val="0.19456762243515607"/>
          <c:w val="0.83072773060839944"/>
          <c:h val="0.62344955453825968"/>
        </c:manualLayout>
      </c:layout>
      <c:barChart>
        <c:barDir val="col"/>
        <c:grouping val="stacked"/>
        <c:varyColors val="0"/>
        <c:ser>
          <c:idx val="0"/>
          <c:order val="0"/>
          <c:tx>
            <c:strRef>
              <c:f>'8.13'!$A$10</c:f>
              <c:strCache>
                <c:ptCount val="1"/>
                <c:pt idx="0">
                  <c:v>Biomasa</c:v>
                </c:pt>
              </c:strCache>
            </c:strRef>
          </c:tx>
          <c:spPr>
            <a:solidFill>
              <a:srgbClr val="23315F"/>
            </a:solidFill>
          </c:spPr>
          <c:invertIfNegative val="0"/>
          <c:val>
            <c:numRef>
              <c:f>'8.13'!$B$10:$M$10</c:f>
              <c:numCache>
                <c:formatCode>#\ ##0.0</c:formatCode>
                <c:ptCount val="12"/>
                <c:pt idx="0">
                  <c:v>130.07361999999998</c:v>
                </c:pt>
                <c:pt idx="1">
                  <c:v>169.56581500000001</c:v>
                </c:pt>
                <c:pt idx="2">
                  <c:v>206.26428500000003</c:v>
                </c:pt>
                <c:pt idx="3">
                  <c:v>150.82375599999997</c:v>
                </c:pt>
                <c:pt idx="4">
                  <c:v>143.674541</c:v>
                </c:pt>
                <c:pt idx="5">
                  <c:v>125.707876</c:v>
                </c:pt>
                <c:pt idx="6">
                  <c:v>120.04953199999997</c:v>
                </c:pt>
                <c:pt idx="7">
                  <c:v>113.442824</c:v>
                </c:pt>
                <c:pt idx="8">
                  <c:v>109.23035299999999</c:v>
                </c:pt>
                <c:pt idx="9">
                  <c:v>122.599588</c:v>
                </c:pt>
                <c:pt idx="10">
                  <c:v>185.91109900000004</c:v>
                </c:pt>
                <c:pt idx="11">
                  <c:v>180.11353600000001</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val>
            <c:numRef>
              <c:f>'8.13'!$B$11:$M$11</c:f>
              <c:numCache>
                <c:formatCode>#\ ##0.0</c:formatCode>
                <c:ptCount val="12"/>
                <c:pt idx="0">
                  <c:v>1.8545100000000003</c:v>
                </c:pt>
                <c:pt idx="1">
                  <c:v>1.7402390000000001</c:v>
                </c:pt>
                <c:pt idx="2">
                  <c:v>1.366778</c:v>
                </c:pt>
                <c:pt idx="3">
                  <c:v>0.92427499999999985</c:v>
                </c:pt>
                <c:pt idx="4">
                  <c:v>1.5359039999999999</c:v>
                </c:pt>
                <c:pt idx="5">
                  <c:v>0.94246600000000003</c:v>
                </c:pt>
                <c:pt idx="6">
                  <c:v>0.75122299999999997</c:v>
                </c:pt>
                <c:pt idx="7">
                  <c:v>0.825152</c:v>
                </c:pt>
                <c:pt idx="8">
                  <c:v>0.85280899999999993</c:v>
                </c:pt>
                <c:pt idx="9">
                  <c:v>1.5819729999999999</c:v>
                </c:pt>
                <c:pt idx="10">
                  <c:v>1.8215680000000001</c:v>
                </c:pt>
                <c:pt idx="11">
                  <c:v>1.8993790000000002</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val>
            <c:numRef>
              <c:f>'8.13'!$B$12:$M$12</c:f>
              <c:numCache>
                <c:formatCode>#\ ##0.0</c:formatCode>
                <c:ptCount val="12"/>
                <c:pt idx="0">
                  <c:v>0.52973999999999999</c:v>
                </c:pt>
                <c:pt idx="1">
                  <c:v>0.64654999999999996</c:v>
                </c:pt>
                <c:pt idx="2">
                  <c:v>0.23968</c:v>
                </c:pt>
                <c:pt idx="3">
                  <c:v>0</c:v>
                </c:pt>
                <c:pt idx="4">
                  <c:v>8.0360000000000001E-2</c:v>
                </c:pt>
                <c:pt idx="5">
                  <c:v>0.10404000000000001</c:v>
                </c:pt>
                <c:pt idx="6">
                  <c:v>0.18837999999999999</c:v>
                </c:pt>
                <c:pt idx="7">
                  <c:v>2.6339999999999999E-2</c:v>
                </c:pt>
                <c:pt idx="8">
                  <c:v>0.16400000000000001</c:v>
                </c:pt>
                <c:pt idx="9">
                  <c:v>2.9780000000000001E-2</c:v>
                </c:pt>
                <c:pt idx="10">
                  <c:v>0.50044</c:v>
                </c:pt>
                <c:pt idx="11">
                  <c:v>0.57716999999999996</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val>
            <c:numRef>
              <c:f>'8.13'!$B$13:$M$13</c:f>
              <c:numCache>
                <c:formatCode>#\ ##0.0</c:formatCode>
                <c:ptCount val="12"/>
                <c:pt idx="0">
                  <c:v>7.0930000000000007E-2</c:v>
                </c:pt>
                <c:pt idx="1">
                  <c:v>0.12168300000000001</c:v>
                </c:pt>
                <c:pt idx="2">
                  <c:v>0.185699</c:v>
                </c:pt>
                <c:pt idx="3">
                  <c:v>7.6097999999999999E-2</c:v>
                </c:pt>
                <c:pt idx="4">
                  <c:v>0</c:v>
                </c:pt>
                <c:pt idx="5">
                  <c:v>0</c:v>
                </c:pt>
                <c:pt idx="6">
                  <c:v>0</c:v>
                </c:pt>
                <c:pt idx="7">
                  <c:v>0</c:v>
                </c:pt>
                <c:pt idx="8">
                  <c:v>1.9216999999999998E-2</c:v>
                </c:pt>
                <c:pt idx="9">
                  <c:v>7.3069000000000009E-2</c:v>
                </c:pt>
                <c:pt idx="10">
                  <c:v>9.2188999999999993E-2</c:v>
                </c:pt>
                <c:pt idx="11">
                  <c:v>9.4531999999999991E-2</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val>
            <c:numRef>
              <c:f>'8.13'!$B$14:$M$14</c:f>
              <c:numCache>
                <c:formatCode>#\ ##0.0</c:formatCode>
                <c:ptCount val="12"/>
                <c:pt idx="0">
                  <c:v>6.8369571026095759</c:v>
                </c:pt>
                <c:pt idx="1">
                  <c:v>6.4203400693443413</c:v>
                </c:pt>
                <c:pt idx="2">
                  <c:v>5.2074030847745512</c:v>
                </c:pt>
                <c:pt idx="3">
                  <c:v>3.2099303894828903</c:v>
                </c:pt>
                <c:pt idx="4">
                  <c:v>2.7374568158065458</c:v>
                </c:pt>
                <c:pt idx="5">
                  <c:v>1.3711025153167109</c:v>
                </c:pt>
                <c:pt idx="6">
                  <c:v>1.2634092925794185</c:v>
                </c:pt>
                <c:pt idx="7">
                  <c:v>1.2588551032848108</c:v>
                </c:pt>
                <c:pt idx="8">
                  <c:v>1.7419278499682549</c:v>
                </c:pt>
                <c:pt idx="9">
                  <c:v>4.0645515093167779</c:v>
                </c:pt>
                <c:pt idx="10">
                  <c:v>5.6060561480590385</c:v>
                </c:pt>
                <c:pt idx="11">
                  <c:v>6.5335101194570919</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val>
            <c:numRef>
              <c:f>'8.13'!$B$15:$M$15</c:f>
              <c:numCache>
                <c:formatCode>#\ ##0.0</c:formatCode>
                <c:ptCount val="12"/>
                <c:pt idx="0">
                  <c:v>1E-3</c:v>
                </c:pt>
                <c:pt idx="1">
                  <c:v>5.0000000000000001E-3</c:v>
                </c:pt>
                <c:pt idx="2">
                  <c:v>1.0999999999999999E-2</c:v>
                </c:pt>
                <c:pt idx="3">
                  <c:v>0.17899999999999999</c:v>
                </c:pt>
                <c:pt idx="4">
                  <c:v>1.2E-2</c:v>
                </c:pt>
                <c:pt idx="5">
                  <c:v>1.2999999999999999E-2</c:v>
                </c:pt>
                <c:pt idx="6">
                  <c:v>8.0000000000000002E-3</c:v>
                </c:pt>
                <c:pt idx="7">
                  <c:v>8.0000000000000002E-3</c:v>
                </c:pt>
                <c:pt idx="8">
                  <c:v>6.0000000000000001E-3</c:v>
                </c:pt>
                <c:pt idx="9">
                  <c:v>3.0000000000000001E-3</c:v>
                </c:pt>
                <c:pt idx="10">
                  <c:v>1E-3</c:v>
                </c:pt>
                <c:pt idx="11">
                  <c:v>2E-3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val>
            <c:numRef>
              <c:f>'8.13'!$B$16:$M$16</c:f>
              <c:numCache>
                <c:formatCode>#\ ##0.0</c:formatCode>
                <c:ptCount val="12"/>
                <c:pt idx="0">
                  <c:v>1273.3907490000001</c:v>
                </c:pt>
                <c:pt idx="1">
                  <c:v>1147.5200299999999</c:v>
                </c:pt>
                <c:pt idx="2">
                  <c:v>893.16283399999998</c:v>
                </c:pt>
                <c:pt idx="3">
                  <c:v>643.02625299999988</c:v>
                </c:pt>
                <c:pt idx="4">
                  <c:v>485.89442200000002</c:v>
                </c:pt>
                <c:pt idx="5">
                  <c:v>282.48112500000002</c:v>
                </c:pt>
                <c:pt idx="6">
                  <c:v>331.78200999999996</c:v>
                </c:pt>
                <c:pt idx="7">
                  <c:v>320.89771200000001</c:v>
                </c:pt>
                <c:pt idx="8">
                  <c:v>377.08719400000001</c:v>
                </c:pt>
                <c:pt idx="9">
                  <c:v>693.70273699999996</c:v>
                </c:pt>
                <c:pt idx="10">
                  <c:v>969.021525</c:v>
                </c:pt>
                <c:pt idx="11">
                  <c:v>1065.9592700000001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val>
            <c:numRef>
              <c:f>'8.13'!$B$17:$M$17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val>
            <c:numRef>
              <c:f>'8.13'!$B$18:$M$18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val>
            <c:numRef>
              <c:f>'8.13'!$B$19:$M$19</c:f>
              <c:numCache>
                <c:formatCode>#\ ##0.0</c:formatCode>
                <c:ptCount val="12"/>
                <c:pt idx="0">
                  <c:v>0.42172999999999999</c:v>
                </c:pt>
                <c:pt idx="1">
                  <c:v>0.45599000000000001</c:v>
                </c:pt>
                <c:pt idx="2">
                  <c:v>0.54486999999999997</c:v>
                </c:pt>
                <c:pt idx="3">
                  <c:v>0.20200000000000001</c:v>
                </c:pt>
                <c:pt idx="4">
                  <c:v>7.7829999999999996E-2</c:v>
                </c:pt>
                <c:pt idx="5">
                  <c:v>0</c:v>
                </c:pt>
                <c:pt idx="6">
                  <c:v>5.0400000000000002E-3</c:v>
                </c:pt>
                <c:pt idx="7">
                  <c:v>2.14E-3</c:v>
                </c:pt>
                <c:pt idx="8">
                  <c:v>0.15821000000000002</c:v>
                </c:pt>
                <c:pt idx="9">
                  <c:v>0.11281999999999999</c:v>
                </c:pt>
                <c:pt idx="10">
                  <c:v>0.26549</c:v>
                </c:pt>
                <c:pt idx="11">
                  <c:v>0.51834000000000002</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val>
            <c:numRef>
              <c:f>'8.13'!$B$20:$M$20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val>
            <c:numRef>
              <c:f>'8.13'!$B$21:$M$21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val>
            <c:numRef>
              <c:f>'8.13'!$B$22:$M$22</c:f>
              <c:numCache>
                <c:formatCode>#\ ##0.0</c:formatCode>
                <c:ptCount val="12"/>
                <c:pt idx="0">
                  <c:v>7.8</c:v>
                </c:pt>
                <c:pt idx="1">
                  <c:v>0</c:v>
                </c:pt>
                <c:pt idx="2">
                  <c:v>0</c:v>
                </c:pt>
                <c:pt idx="3">
                  <c:v>6.5549999999999997</c:v>
                </c:pt>
                <c:pt idx="4">
                  <c:v>15.007999999999999</c:v>
                </c:pt>
                <c:pt idx="5">
                  <c:v>0</c:v>
                </c:pt>
                <c:pt idx="6">
                  <c:v>0</c:v>
                </c:pt>
                <c:pt idx="7">
                  <c:v>0</c:v>
                </c:pt>
                <c:pt idx="8">
                  <c:v>25.6</c:v>
                </c:pt>
                <c:pt idx="9">
                  <c:v>16.5</c:v>
                </c:pt>
                <c:pt idx="10">
                  <c:v>0</c:v>
                </c:pt>
                <c:pt idx="11">
                  <c:v>2.7</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val>
            <c:numRef>
              <c:f>'8.13'!$B$23:$M$23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val>
            <c:numRef>
              <c:f>'8.13'!$B$24:$M$24</c:f>
              <c:numCache>
                <c:formatCode>#\ ##0.0</c:formatCode>
                <c:ptCount val="12"/>
                <c:pt idx="0">
                  <c:v>1.0106440000000001</c:v>
                </c:pt>
                <c:pt idx="1">
                  <c:v>1.421557</c:v>
                </c:pt>
                <c:pt idx="2">
                  <c:v>0.17324600000000004</c:v>
                </c:pt>
                <c:pt idx="3">
                  <c:v>0.10846699999999999</c:v>
                </c:pt>
                <c:pt idx="4">
                  <c:v>0.106908</c:v>
                </c:pt>
                <c:pt idx="5">
                  <c:v>5.1762000000000002E-2</c:v>
                </c:pt>
                <c:pt idx="6">
                  <c:v>5.4819E-2</c:v>
                </c:pt>
                <c:pt idx="7">
                  <c:v>0.110239</c:v>
                </c:pt>
                <c:pt idx="8">
                  <c:v>0.25529099999999999</c:v>
                </c:pt>
                <c:pt idx="9">
                  <c:v>0.31613000000000002</c:v>
                </c:pt>
                <c:pt idx="10">
                  <c:v>0.23671400000000001</c:v>
                </c:pt>
                <c:pt idx="11">
                  <c:v>0.27589199999999997</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val>
            <c:numRef>
              <c:f>'8.13'!$B$25:$M$25</c:f>
              <c:numCache>
                <c:formatCode>#\ ##0.0</c:formatCode>
                <c:ptCount val="12"/>
                <c:pt idx="0">
                  <c:v>136.11890689739042</c:v>
                </c:pt>
                <c:pt idx="1">
                  <c:v>114.41804193065568</c:v>
                </c:pt>
                <c:pt idx="2">
                  <c:v>115.12859391522544</c:v>
                </c:pt>
                <c:pt idx="3">
                  <c:v>63.463489610517115</c:v>
                </c:pt>
                <c:pt idx="4">
                  <c:v>74.508441184193444</c:v>
                </c:pt>
                <c:pt idx="5">
                  <c:v>65.195274484683281</c:v>
                </c:pt>
                <c:pt idx="6">
                  <c:v>30.19633170742058</c:v>
                </c:pt>
                <c:pt idx="7">
                  <c:v>62.154596896715169</c:v>
                </c:pt>
                <c:pt idx="8">
                  <c:v>59.902283150031742</c:v>
                </c:pt>
                <c:pt idx="9">
                  <c:v>100.16571849068325</c:v>
                </c:pt>
                <c:pt idx="10">
                  <c:v>109.99589485194097</c:v>
                </c:pt>
                <c:pt idx="11">
                  <c:v>146.63610888054291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75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2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(TJ)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2328805857442724"/>
          <c:w val="0.62054784332341095"/>
          <c:h val="0.58630313796326794"/>
        </c:manualLayout>
      </c:layout>
      <c:barChart>
        <c:barDir val="col"/>
        <c:grouping val="stacked"/>
        <c:varyColors val="0"/>
        <c:ser>
          <c:idx val="0"/>
          <c:order val="0"/>
          <c:tx>
            <c:strRef>
              <c:f>'8.14'!$A$27</c:f>
              <c:strCache>
                <c:ptCount val="1"/>
                <c:pt idx="0">
                  <c:v>Průmysl</c:v>
                </c:pt>
              </c:strCache>
            </c:strRef>
          </c:tx>
          <c:invertIfNegative val="0"/>
          <c:val>
            <c:numRef>
              <c:f>'8.14'!$B$27:$M$27</c:f>
              <c:numCache>
                <c:formatCode>#\ ##0.0</c:formatCode>
                <c:ptCount val="12"/>
                <c:pt idx="0">
                  <c:v>168.04185999999999</c:v>
                </c:pt>
                <c:pt idx="1">
                  <c:v>166.78936999999999</c:v>
                </c:pt>
                <c:pt idx="2">
                  <c:v>140.83099100000001</c:v>
                </c:pt>
                <c:pt idx="3">
                  <c:v>112.635976</c:v>
                </c:pt>
                <c:pt idx="4">
                  <c:v>105.889036</c:v>
                </c:pt>
                <c:pt idx="5">
                  <c:v>90.572941999999998</c:v>
                </c:pt>
                <c:pt idx="6">
                  <c:v>93.132439999999988</c:v>
                </c:pt>
                <c:pt idx="7">
                  <c:v>66.673666000000011</c:v>
                </c:pt>
                <c:pt idx="8">
                  <c:v>96.011343000000011</c:v>
                </c:pt>
                <c:pt idx="9">
                  <c:v>128.37587100000002</c:v>
                </c:pt>
                <c:pt idx="10">
                  <c:v>149.419196</c:v>
                </c:pt>
                <c:pt idx="11">
                  <c:v>131.95295800000002</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val>
            <c:numRef>
              <c:f>'8.14'!$B$28:$M$28</c:f>
              <c:numCache>
                <c:formatCode>#\ ##0.0</c:formatCode>
                <c:ptCount val="12"/>
                <c:pt idx="0">
                  <c:v>0.12825</c:v>
                </c:pt>
                <c:pt idx="1">
                  <c:v>0.11718000000000001</c:v>
                </c:pt>
                <c:pt idx="2">
                  <c:v>8.1380000000000008E-2</c:v>
                </c:pt>
                <c:pt idx="3">
                  <c:v>4.7120000000000002E-2</c:v>
                </c:pt>
                <c:pt idx="4">
                  <c:v>2.75E-2</c:v>
                </c:pt>
                <c:pt idx="5">
                  <c:v>1.2500000000000001E-2</c:v>
                </c:pt>
                <c:pt idx="6">
                  <c:v>1.2E-2</c:v>
                </c:pt>
                <c:pt idx="7">
                  <c:v>1.2E-2</c:v>
                </c:pt>
                <c:pt idx="8">
                  <c:v>1.755E-2</c:v>
                </c:pt>
                <c:pt idx="9">
                  <c:v>6.3950000000000007E-2</c:v>
                </c:pt>
                <c:pt idx="10">
                  <c:v>9.6710000000000004E-2</c:v>
                </c:pt>
                <c:pt idx="11">
                  <c:v>0.11874999999999999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val>
            <c:numRef>
              <c:f>'8.14'!$B$29:$M$29</c:f>
              <c:numCache>
                <c:formatCode>#\ ##0.0</c:formatCode>
                <c:ptCount val="12"/>
                <c:pt idx="0">
                  <c:v>2.8282399999999996</c:v>
                </c:pt>
                <c:pt idx="1">
                  <c:v>2.5751400000000002</c:v>
                </c:pt>
                <c:pt idx="2">
                  <c:v>1.6074299999999999</c:v>
                </c:pt>
                <c:pt idx="3">
                  <c:v>0.92671000000000003</c:v>
                </c:pt>
                <c:pt idx="4">
                  <c:v>0.40114999999999995</c:v>
                </c:pt>
                <c:pt idx="5">
                  <c:v>0.16515000000000002</c:v>
                </c:pt>
                <c:pt idx="6">
                  <c:v>8.8539999999999994E-2</c:v>
                </c:pt>
                <c:pt idx="7">
                  <c:v>8.3769999999999997E-2</c:v>
                </c:pt>
                <c:pt idx="8">
                  <c:v>0.13234000000000001</c:v>
                </c:pt>
                <c:pt idx="9">
                  <c:v>0.78671999999999997</c:v>
                </c:pt>
                <c:pt idx="10">
                  <c:v>1.24169</c:v>
                </c:pt>
                <c:pt idx="11">
                  <c:v>2.3414600000000001</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val>
            <c:numRef>
              <c:f>'8.14'!$B$30:$M$30</c:f>
              <c:numCache>
                <c:formatCode>#\ ##0.0</c:formatCode>
                <c:ptCount val="12"/>
                <c:pt idx="0">
                  <c:v>1.9498420000000001</c:v>
                </c:pt>
                <c:pt idx="1">
                  <c:v>1.728766</c:v>
                </c:pt>
                <c:pt idx="2">
                  <c:v>1.159807</c:v>
                </c:pt>
                <c:pt idx="3">
                  <c:v>0.67343000000000008</c:v>
                </c:pt>
                <c:pt idx="4">
                  <c:v>0.23036099999999998</c:v>
                </c:pt>
                <c:pt idx="5">
                  <c:v>0.13753000000000001</c:v>
                </c:pt>
                <c:pt idx="6">
                  <c:v>0.11849</c:v>
                </c:pt>
                <c:pt idx="7">
                  <c:v>8.1550999999999998E-2</c:v>
                </c:pt>
                <c:pt idx="8">
                  <c:v>9.7140000000000004E-2</c:v>
                </c:pt>
                <c:pt idx="9">
                  <c:v>0.85109400000000002</c:v>
                </c:pt>
                <c:pt idx="10">
                  <c:v>1.3460139999999998</c:v>
                </c:pt>
                <c:pt idx="11">
                  <c:v>2.0594600000000001</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val>
            <c:numRef>
              <c:f>'8.14'!$B$31:$M$31</c:f>
              <c:numCache>
                <c:formatCode>#\ ##0.0</c:formatCode>
                <c:ptCount val="12"/>
                <c:pt idx="0">
                  <c:v>1.31829</c:v>
                </c:pt>
                <c:pt idx="1">
                  <c:v>1.2504900000000001</c:v>
                </c:pt>
                <c:pt idx="2">
                  <c:v>1.1044100000000001</c:v>
                </c:pt>
                <c:pt idx="3">
                  <c:v>0.9479200000000001</c:v>
                </c:pt>
                <c:pt idx="4">
                  <c:v>0.91630999999999996</c:v>
                </c:pt>
                <c:pt idx="5">
                  <c:v>0.72799999999999998</c:v>
                </c:pt>
                <c:pt idx="6">
                  <c:v>0.72890999999999995</c:v>
                </c:pt>
                <c:pt idx="7">
                  <c:v>0.63108000000000009</c:v>
                </c:pt>
                <c:pt idx="8">
                  <c:v>0.60482999999999998</c:v>
                </c:pt>
                <c:pt idx="9">
                  <c:v>0.92022000000000004</c:v>
                </c:pt>
                <c:pt idx="10">
                  <c:v>0.9351600000000001</c:v>
                </c:pt>
                <c:pt idx="11">
                  <c:v>1.2458200000000001</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val>
            <c:numRef>
              <c:f>'8.14'!$B$32:$M$32</c:f>
              <c:numCache>
                <c:formatCode>#\ ##0.0</c:formatCode>
                <c:ptCount val="12"/>
                <c:pt idx="0">
                  <c:v>187.284808</c:v>
                </c:pt>
                <c:pt idx="1">
                  <c:v>171.19506099999998</c:v>
                </c:pt>
                <c:pt idx="2">
                  <c:v>125.28864899999999</c:v>
                </c:pt>
                <c:pt idx="3">
                  <c:v>82.521940000000001</c:v>
                </c:pt>
                <c:pt idx="4">
                  <c:v>65.266943000000012</c:v>
                </c:pt>
                <c:pt idx="5">
                  <c:v>29.916181000000002</c:v>
                </c:pt>
                <c:pt idx="6">
                  <c:v>37.583922000000008</c:v>
                </c:pt>
                <c:pt idx="7">
                  <c:v>34.482590000000002</c:v>
                </c:pt>
                <c:pt idx="8">
                  <c:v>38.197559999999996</c:v>
                </c:pt>
                <c:pt idx="9">
                  <c:v>107.35413100000001</c:v>
                </c:pt>
                <c:pt idx="10">
                  <c:v>144.03466299999997</c:v>
                </c:pt>
                <c:pt idx="11">
                  <c:v>175.17546899999999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val>
            <c:numRef>
              <c:f>'8.14'!$B$33:$M$33</c:f>
              <c:numCache>
                <c:formatCode>#\ ##0.0</c:formatCode>
                <c:ptCount val="12"/>
                <c:pt idx="0">
                  <c:v>85.476359000000002</c:v>
                </c:pt>
                <c:pt idx="1">
                  <c:v>77.841423000000006</c:v>
                </c:pt>
                <c:pt idx="2">
                  <c:v>54.076097000000004</c:v>
                </c:pt>
                <c:pt idx="3">
                  <c:v>31.896718999999997</c:v>
                </c:pt>
                <c:pt idx="4">
                  <c:v>19.317419000000001</c:v>
                </c:pt>
                <c:pt idx="5">
                  <c:v>9.5192689999999995</c:v>
                </c:pt>
                <c:pt idx="6">
                  <c:v>10.392774000000001</c:v>
                </c:pt>
                <c:pt idx="7">
                  <c:v>9.1287740000000017</c:v>
                </c:pt>
                <c:pt idx="8">
                  <c:v>9.7599350000000005</c:v>
                </c:pt>
                <c:pt idx="9">
                  <c:v>39.034894000000001</c:v>
                </c:pt>
                <c:pt idx="10">
                  <c:v>57.021662999999997</c:v>
                </c:pt>
                <c:pt idx="11">
                  <c:v>79.641670999999988</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val>
            <c:numRef>
              <c:f>'8.14'!$B$34:$M$34</c:f>
              <c:numCache>
                <c:formatCode>#\ ##0.0</c:formatCode>
                <c:ptCount val="12"/>
                <c:pt idx="0">
                  <c:v>0.43911800000000001</c:v>
                </c:pt>
                <c:pt idx="1">
                  <c:v>0.36029700000000003</c:v>
                </c:pt>
                <c:pt idx="2">
                  <c:v>0.23711699999999999</c:v>
                </c:pt>
                <c:pt idx="3">
                  <c:v>0.118551</c:v>
                </c:pt>
                <c:pt idx="4">
                  <c:v>2.3E-2</c:v>
                </c:pt>
                <c:pt idx="5">
                  <c:v>0</c:v>
                </c:pt>
                <c:pt idx="6">
                  <c:v>0</c:v>
                </c:pt>
                <c:pt idx="7">
                  <c:v>0</c:v>
                </c:pt>
                <c:pt idx="8">
                  <c:v>9.8010000000000007E-3</c:v>
                </c:pt>
                <c:pt idx="9">
                  <c:v>0.25370500000000001</c:v>
                </c:pt>
                <c:pt idx="10">
                  <c:v>0.36744499999999997</c:v>
                </c:pt>
                <c:pt idx="11">
                  <c:v>0.37492399999999998</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3.2798850624547418E-2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Výroba tepla brutto</c:v>
                </c:pt>
              </c:strCache>
            </c:strRef>
          </c:tx>
          <c:invertIfNegative val="0"/>
          <c:val>
            <c:numRef>
              <c:f>'8.14'!$N$40</c:f>
              <c:numCache>
                <c:formatCode>0.0%</c:formatCode>
                <c:ptCount val="1"/>
                <c:pt idx="0">
                  <c:v>4.5760657621560778E-2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Dodávky tepla</c:v>
                </c:pt>
              </c:strCache>
            </c:strRef>
          </c:tx>
          <c:invertIfNegative val="0"/>
          <c:val>
            <c:numRef>
              <c:f>'8.14'!$N$41</c:f>
              <c:numCache>
                <c:formatCode>0.0%</c:formatCode>
                <c:ptCount val="1"/>
                <c:pt idx="0">
                  <c:v>4.2134905653262486E-2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1.5162396231415507E-3"/>
          <c:y val="0.76406173692914925"/>
          <c:w val="0.48816888524113639"/>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(TJ)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manualLayout>
          <c:layoutTarget val="inner"/>
          <c:xMode val="edge"/>
          <c:yMode val="edge"/>
          <c:x val="0.10368643017728889"/>
          <c:y val="0.23448425883839485"/>
          <c:w val="0.85732720416688057"/>
          <c:h val="0.57809886809731714"/>
        </c:manualLayout>
      </c:layout>
      <c:barChart>
        <c:barDir val="col"/>
        <c:grouping val="stacked"/>
        <c:varyColors val="0"/>
        <c:ser>
          <c:idx val="0"/>
          <c:order val="0"/>
          <c:tx>
            <c:strRef>
              <c:f>'8.14'!$A$10</c:f>
              <c:strCache>
                <c:ptCount val="1"/>
                <c:pt idx="0">
                  <c:v>Biomasa</c:v>
                </c:pt>
              </c:strCache>
            </c:strRef>
          </c:tx>
          <c:spPr>
            <a:solidFill>
              <a:srgbClr val="23315F"/>
            </a:solidFill>
          </c:spPr>
          <c:invertIfNegative val="0"/>
          <c:val>
            <c:numRef>
              <c:f>'8.14'!$B$10:$M$10</c:f>
              <c:numCache>
                <c:formatCode>#\ ##0.0</c:formatCode>
                <c:ptCount val="12"/>
                <c:pt idx="0">
                  <c:v>93.871054000000001</c:v>
                </c:pt>
                <c:pt idx="1">
                  <c:v>85.69111199999999</c:v>
                </c:pt>
                <c:pt idx="2">
                  <c:v>74.307530999999983</c:v>
                </c:pt>
                <c:pt idx="3">
                  <c:v>64.339035999999993</c:v>
                </c:pt>
                <c:pt idx="4">
                  <c:v>47.438167999999997</c:v>
                </c:pt>
                <c:pt idx="5">
                  <c:v>29.645669000000002</c:v>
                </c:pt>
                <c:pt idx="6">
                  <c:v>7.818219</c:v>
                </c:pt>
                <c:pt idx="7">
                  <c:v>23.270222</c:v>
                </c:pt>
                <c:pt idx="8">
                  <c:v>44.646105000000006</c:v>
                </c:pt>
                <c:pt idx="9">
                  <c:v>75.545614999999984</c:v>
                </c:pt>
                <c:pt idx="10">
                  <c:v>92.427834999999988</c:v>
                </c:pt>
                <c:pt idx="11">
                  <c:v>102.221208</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val>
            <c:numRef>
              <c:f>'8.14'!$B$11:$M$11</c:f>
              <c:numCache>
                <c:formatCode>#\ ##0.0</c:formatCode>
                <c:ptCount val="12"/>
                <c:pt idx="0">
                  <c:v>0.85066999999999993</c:v>
                </c:pt>
                <c:pt idx="1">
                  <c:v>0.83499999999999996</c:v>
                </c:pt>
                <c:pt idx="2">
                  <c:v>0.69072</c:v>
                </c:pt>
                <c:pt idx="3">
                  <c:v>1.1222300000000001</c:v>
                </c:pt>
                <c:pt idx="4">
                  <c:v>0.44333</c:v>
                </c:pt>
                <c:pt idx="5">
                  <c:v>0.23858000000000001</c:v>
                </c:pt>
                <c:pt idx="6">
                  <c:v>0.26318999999999998</c:v>
                </c:pt>
                <c:pt idx="7">
                  <c:v>0.24158000000000002</c:v>
                </c:pt>
                <c:pt idx="8">
                  <c:v>0.30110999999999999</c:v>
                </c:pt>
                <c:pt idx="9">
                  <c:v>0.67934000000000005</c:v>
                </c:pt>
                <c:pt idx="10">
                  <c:v>0.71255999999999997</c:v>
                </c:pt>
                <c:pt idx="11">
                  <c:v>1.4359900000000001</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val>
            <c:numRef>
              <c:f>'8.14'!$B$12:$M$12</c:f>
              <c:numCache>
                <c:formatCode>#\ ##0.0</c:formatCode>
                <c:ptCount val="12"/>
                <c:pt idx="0">
                  <c:v>13.332870000000002</c:v>
                </c:pt>
                <c:pt idx="1">
                  <c:v>18.255110999999999</c:v>
                </c:pt>
                <c:pt idx="2">
                  <c:v>13.255908</c:v>
                </c:pt>
                <c:pt idx="3">
                  <c:v>6.4671199999999995</c:v>
                </c:pt>
                <c:pt idx="4">
                  <c:v>1.90802</c:v>
                </c:pt>
                <c:pt idx="5">
                  <c:v>0.37918000000000002</c:v>
                </c:pt>
                <c:pt idx="6">
                  <c:v>0</c:v>
                </c:pt>
                <c:pt idx="7">
                  <c:v>15.30463</c:v>
                </c:pt>
                <c:pt idx="8">
                  <c:v>15.303799999999999</c:v>
                </c:pt>
                <c:pt idx="9">
                  <c:v>18.212150000000001</c:v>
                </c:pt>
                <c:pt idx="10">
                  <c:v>18.242729999999998</c:v>
                </c:pt>
                <c:pt idx="11">
                  <c:v>0.51076999999999995</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val>
            <c:numRef>
              <c:f>'8.14'!$B$13:$M$13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val>
            <c:numRef>
              <c:f>'8.14'!$B$14:$M$14</c:f>
              <c:numCache>
                <c:formatCode>#\ ##0.0</c:formatCode>
                <c:ptCount val="12"/>
                <c:pt idx="0">
                  <c:v>0.50708900000000001</c:v>
                </c:pt>
                <c:pt idx="1">
                  <c:v>0.39474700000000001</c:v>
                </c:pt>
                <c:pt idx="2">
                  <c:v>0.47730700000000004</c:v>
                </c:pt>
                <c:pt idx="3">
                  <c:v>0.341534</c:v>
                </c:pt>
                <c:pt idx="4">
                  <c:v>0.25713400000000003</c:v>
                </c:pt>
                <c:pt idx="5">
                  <c:v>0.15573300000000001</c:v>
                </c:pt>
                <c:pt idx="6">
                  <c:v>7.4165999999999996E-2</c:v>
                </c:pt>
                <c:pt idx="7">
                  <c:v>0.10032200000000001</c:v>
                </c:pt>
                <c:pt idx="8">
                  <c:v>0.16581599999999999</c:v>
                </c:pt>
                <c:pt idx="9">
                  <c:v>0.41344999999999998</c:v>
                </c:pt>
                <c:pt idx="10">
                  <c:v>0.38920199999999999</c:v>
                </c:pt>
                <c:pt idx="11">
                  <c:v>0.38980100000000001</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val>
            <c:numRef>
              <c:f>'8.14'!$B$15:$M$15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val>
            <c:numRef>
              <c:f>'8.14'!$B$16:$M$16</c:f>
              <c:numCache>
                <c:formatCode>#\ ##0.0</c:formatCode>
                <c:ptCount val="12"/>
                <c:pt idx="0">
                  <c:v>178.27385499999997</c:v>
                </c:pt>
                <c:pt idx="1">
                  <c:v>161.41191000000001</c:v>
                </c:pt>
                <c:pt idx="2">
                  <c:v>128.02674999999999</c:v>
                </c:pt>
                <c:pt idx="3">
                  <c:v>81.899769000000006</c:v>
                </c:pt>
                <c:pt idx="4">
                  <c:v>83.287965</c:v>
                </c:pt>
                <c:pt idx="5">
                  <c:v>39.020125999999998</c:v>
                </c:pt>
                <c:pt idx="6">
                  <c:v>4.3328490000000004</c:v>
                </c:pt>
                <c:pt idx="7">
                  <c:v>18.618815000000001</c:v>
                </c:pt>
                <c:pt idx="8">
                  <c:v>26.111485999999999</c:v>
                </c:pt>
                <c:pt idx="9">
                  <c:v>91.768677999999994</c:v>
                </c:pt>
                <c:pt idx="10">
                  <c:v>123.00294</c:v>
                </c:pt>
                <c:pt idx="11">
                  <c:v>141.27619300000001</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val>
            <c:numRef>
              <c:f>'8.14'!$B$17:$M$17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val>
            <c:numRef>
              <c:f>'8.14'!$B$18:$M$18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val>
            <c:numRef>
              <c:f>'8.14'!$B$19:$M$19</c:f>
              <c:numCache>
                <c:formatCode>#\ ##0.0</c:formatCode>
                <c:ptCount val="12"/>
                <c:pt idx="0">
                  <c:v>2.0819999999999999</c:v>
                </c:pt>
                <c:pt idx="1">
                  <c:v>2.6179999999999999</c:v>
                </c:pt>
                <c:pt idx="2">
                  <c:v>2.1640000000000001</c:v>
                </c:pt>
                <c:pt idx="3">
                  <c:v>0.61399999999999999</c:v>
                </c:pt>
                <c:pt idx="4">
                  <c:v>1.9339999999999999</c:v>
                </c:pt>
                <c:pt idx="5">
                  <c:v>1.1160000000000001</c:v>
                </c:pt>
                <c:pt idx="6">
                  <c:v>0</c:v>
                </c:pt>
                <c:pt idx="7">
                  <c:v>0</c:v>
                </c:pt>
                <c:pt idx="8">
                  <c:v>1.1819999999999999</c:v>
                </c:pt>
                <c:pt idx="9">
                  <c:v>1.911</c:v>
                </c:pt>
                <c:pt idx="10">
                  <c:v>1.7310000000000001</c:v>
                </c:pt>
                <c:pt idx="11">
                  <c:v>2.1219999999999999</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val>
            <c:numRef>
              <c:f>'8.14'!$B$20:$M$20</c:f>
              <c:numCache>
                <c:formatCode>#\ ##0.0</c:formatCode>
                <c:ptCount val="12"/>
                <c:pt idx="0">
                  <c:v>0</c:v>
                </c:pt>
                <c:pt idx="1">
                  <c:v>0</c:v>
                </c:pt>
                <c:pt idx="2">
                  <c:v>0</c:v>
                </c:pt>
                <c:pt idx="3">
                  <c:v>0</c:v>
                </c:pt>
                <c:pt idx="4">
                  <c:v>0</c:v>
                </c:pt>
                <c:pt idx="5">
                  <c:v>0</c:v>
                </c:pt>
                <c:pt idx="6">
                  <c:v>0</c:v>
                </c:pt>
                <c:pt idx="7">
                  <c:v>0</c:v>
                </c:pt>
                <c:pt idx="8">
                  <c:v>0</c:v>
                </c:pt>
                <c:pt idx="9">
                  <c:v>1.8720000000000001</c:v>
                </c:pt>
                <c:pt idx="10">
                  <c:v>5.532</c:v>
                </c:pt>
                <c:pt idx="11">
                  <c:v>5.8979999999999997</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val>
            <c:numRef>
              <c:f>'8.14'!$B$21:$M$21</c:f>
              <c:numCache>
                <c:formatCode>#\ ##0.0</c:formatCode>
                <c:ptCount val="12"/>
                <c:pt idx="0">
                  <c:v>2.6093000000000002</c:v>
                </c:pt>
                <c:pt idx="1">
                  <c:v>2.6816</c:v>
                </c:pt>
                <c:pt idx="2">
                  <c:v>2.5036999999999998</c:v>
                </c:pt>
                <c:pt idx="3">
                  <c:v>2.4935</c:v>
                </c:pt>
                <c:pt idx="4">
                  <c:v>2.3303000000000003</c:v>
                </c:pt>
                <c:pt idx="5">
                  <c:v>1.3547</c:v>
                </c:pt>
                <c:pt idx="6">
                  <c:v>1.9262999999999999</c:v>
                </c:pt>
                <c:pt idx="7">
                  <c:v>2.0680000000000001</c:v>
                </c:pt>
                <c:pt idx="8">
                  <c:v>2.2389000000000001</c:v>
                </c:pt>
                <c:pt idx="9">
                  <c:v>3.2404999999999999</c:v>
                </c:pt>
                <c:pt idx="10">
                  <c:v>2.6035999999999997</c:v>
                </c:pt>
                <c:pt idx="11">
                  <c:v>2.7850000000000001</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val>
            <c:numRef>
              <c:f>'8.14'!$B$22:$M$22</c:f>
              <c:numCache>
                <c:formatCode>#\ ##0.0</c:formatCode>
                <c:ptCount val="12"/>
                <c:pt idx="0">
                  <c:v>11.981999999999999</c:v>
                </c:pt>
                <c:pt idx="1">
                  <c:v>17.024000000000001</c:v>
                </c:pt>
                <c:pt idx="2">
                  <c:v>15.069000000000001</c:v>
                </c:pt>
                <c:pt idx="3">
                  <c:v>14.288</c:v>
                </c:pt>
                <c:pt idx="4">
                  <c:v>8.7040000000000006</c:v>
                </c:pt>
                <c:pt idx="5">
                  <c:v>5.9969999999999999</c:v>
                </c:pt>
                <c:pt idx="6">
                  <c:v>6.6509999999999998</c:v>
                </c:pt>
                <c:pt idx="7">
                  <c:v>7.26</c:v>
                </c:pt>
                <c:pt idx="8">
                  <c:v>7.8390000000000004</c:v>
                </c:pt>
                <c:pt idx="9">
                  <c:v>12.308999999999999</c:v>
                </c:pt>
                <c:pt idx="10">
                  <c:v>15.397</c:v>
                </c:pt>
                <c:pt idx="11">
                  <c:v>13.956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val>
            <c:numRef>
              <c:f>'8.14'!$B$23:$M$23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val>
            <c:numRef>
              <c:f>'8.14'!$B$24:$M$24</c:f>
              <c:numCache>
                <c:formatCode>#\ ##0.0</c:formatCode>
                <c:ptCount val="12"/>
                <c:pt idx="0">
                  <c:v>4.0430000000000001E-2</c:v>
                </c:pt>
                <c:pt idx="1">
                  <c:v>0.61629</c:v>
                </c:pt>
                <c:pt idx="2">
                  <c:v>3.6679999999999997E-2</c:v>
                </c:pt>
                <c:pt idx="3">
                  <c:v>4.4649999999999995E-2</c:v>
                </c:pt>
                <c:pt idx="4">
                  <c:v>3.0359999999999998E-2</c:v>
                </c:pt>
                <c:pt idx="5">
                  <c:v>0.10281999999999999</c:v>
                </c:pt>
                <c:pt idx="6">
                  <c:v>0</c:v>
                </c:pt>
                <c:pt idx="7">
                  <c:v>4.8780000000000004E-2</c:v>
                </c:pt>
                <c:pt idx="8">
                  <c:v>8.3909999999999998E-2</c:v>
                </c:pt>
                <c:pt idx="9">
                  <c:v>3.1899999999999998E-2</c:v>
                </c:pt>
                <c:pt idx="10">
                  <c:v>8.4290000000000004E-2</c:v>
                </c:pt>
                <c:pt idx="11">
                  <c:v>7.4499999999999997E-2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val>
            <c:numRef>
              <c:f>'8.14'!$B$25:$M$25</c:f>
              <c:numCache>
                <c:formatCode>#\ ##0.0</c:formatCode>
                <c:ptCount val="12"/>
                <c:pt idx="0">
                  <c:v>151.56233099999997</c:v>
                </c:pt>
                <c:pt idx="1">
                  <c:v>139.87234700000002</c:v>
                </c:pt>
                <c:pt idx="2">
                  <c:v>95.01088399999999</c:v>
                </c:pt>
                <c:pt idx="3">
                  <c:v>65.629463000000001</c:v>
                </c:pt>
                <c:pt idx="4">
                  <c:v>52.371403999999991</c:v>
                </c:pt>
                <c:pt idx="5">
                  <c:v>59.331631000000002</c:v>
                </c:pt>
                <c:pt idx="6">
                  <c:v>124.06300500000002</c:v>
                </c:pt>
                <c:pt idx="7">
                  <c:v>48.529823000000007</c:v>
                </c:pt>
                <c:pt idx="8">
                  <c:v>53.601104000000007</c:v>
                </c:pt>
                <c:pt idx="9">
                  <c:v>76.749718999999999</c:v>
                </c:pt>
                <c:pt idx="10">
                  <c:v>102.29675599999999</c:v>
                </c:pt>
                <c:pt idx="11">
                  <c:v>131.10363400000003</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1750.5754459999998</c:v>
                </c:pt>
                <c:pt idx="2">
                  <c:v>528.96412100000009</c:v>
                </c:pt>
                <c:pt idx="3">
                  <c:v>402.41360199999997</c:v>
                </c:pt>
                <c:pt idx="4">
                  <c:v>689.35163799999987</c:v>
                </c:pt>
                <c:pt idx="5">
                  <c:v>819.86729199999991</c:v>
                </c:pt>
                <c:pt idx="6">
                  <c:v>4.0038399999999994</c:v>
                </c:pt>
                <c:pt idx="7">
                  <c:v>873.87769200000048</c:v>
                </c:pt>
                <c:pt idx="8">
                  <c:v>90.514814999999999</c:v>
                </c:pt>
                <c:pt idx="9">
                  <c:v>57.668685000000004</c:v>
                </c:pt>
                <c:pt idx="10">
                  <c:v>1080.797155</c:v>
                </c:pt>
                <c:pt idx="11">
                  <c:v>1909.1214169999994</c:v>
                </c:pt>
                <c:pt idx="12">
                  <c:v>1757.4568249999991</c:v>
                </c:pt>
                <c:pt idx="13">
                  <c:v>741.22177399999998</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71.02976000000001</c:v>
                </c:pt>
                <c:pt idx="1">
                  <c:v>94.346276999999986</c:v>
                </c:pt>
                <c:pt idx="2">
                  <c:v>64.935268999999977</c:v>
                </c:pt>
                <c:pt idx="3">
                  <c:v>4.9370000000000003</c:v>
                </c:pt>
                <c:pt idx="4">
                  <c:v>40.960440000000013</c:v>
                </c:pt>
                <c:pt idx="5">
                  <c:v>32.771000000000001</c:v>
                </c:pt>
                <c:pt idx="6">
                  <c:v>8.2786299999999997</c:v>
                </c:pt>
                <c:pt idx="7">
                  <c:v>3.6522730000000001</c:v>
                </c:pt>
                <c:pt idx="8">
                  <c:v>42.673839000000001</c:v>
                </c:pt>
                <c:pt idx="9">
                  <c:v>58.619588000000064</c:v>
                </c:pt>
                <c:pt idx="10">
                  <c:v>49.65714000000002</c:v>
                </c:pt>
                <c:pt idx="11">
                  <c:v>42.311981999999993</c:v>
                </c:pt>
                <c:pt idx="12">
                  <c:v>16.096276</c:v>
                </c:pt>
                <c:pt idx="13">
                  <c:v>7.8143000000000002</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18.496655000000001</c:v>
                </c:pt>
                <c:pt idx="2">
                  <c:v>0.14330000000000001</c:v>
                </c:pt>
                <c:pt idx="3">
                  <c:v>0</c:v>
                </c:pt>
                <c:pt idx="4">
                  <c:v>0</c:v>
                </c:pt>
                <c:pt idx="5">
                  <c:v>0.19533999999999999</c:v>
                </c:pt>
                <c:pt idx="6">
                  <c:v>0</c:v>
                </c:pt>
                <c:pt idx="7">
                  <c:v>5087.1682149999997</c:v>
                </c:pt>
                <c:pt idx="8">
                  <c:v>0</c:v>
                </c:pt>
                <c:pt idx="9">
                  <c:v>0</c:v>
                </c:pt>
                <c:pt idx="10">
                  <c:v>0</c:v>
                </c:pt>
                <c:pt idx="11">
                  <c:v>0</c:v>
                </c:pt>
                <c:pt idx="12">
                  <c:v>3.0864799999999999</c:v>
                </c:pt>
                <c:pt idx="13">
                  <c:v>121.17228900000002</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1.619</c:v>
                </c:pt>
                <c:pt idx="1">
                  <c:v>0.12403999999999998</c:v>
                </c:pt>
                <c:pt idx="2">
                  <c:v>5.8868240000000007</c:v>
                </c:pt>
                <c:pt idx="3">
                  <c:v>0</c:v>
                </c:pt>
                <c:pt idx="4">
                  <c:v>1.4709660000000002</c:v>
                </c:pt>
                <c:pt idx="5">
                  <c:v>1.7112000000000001</c:v>
                </c:pt>
                <c:pt idx="6">
                  <c:v>1.8215699999999999</c:v>
                </c:pt>
                <c:pt idx="7">
                  <c:v>0.231264</c:v>
                </c:pt>
                <c:pt idx="8">
                  <c:v>0.15534699999999999</c:v>
                </c:pt>
                <c:pt idx="9">
                  <c:v>17.146000000000001</c:v>
                </c:pt>
                <c:pt idx="10">
                  <c:v>3.4659879999999998</c:v>
                </c:pt>
                <c:pt idx="11">
                  <c:v>18.531722000000002</c:v>
                </c:pt>
                <c:pt idx="12">
                  <c:v>0.73341699999999999</c:v>
                </c:pt>
                <c:pt idx="13">
                  <c:v>0</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29.137149999999998</c:v>
                </c:pt>
                <c:pt idx="1">
                  <c:v>0</c:v>
                </c:pt>
                <c:pt idx="2">
                  <c:v>0.24530799999999997</c:v>
                </c:pt>
                <c:pt idx="3">
                  <c:v>3.3396340000000002</c:v>
                </c:pt>
                <c:pt idx="4">
                  <c:v>3.3062799999999997</c:v>
                </c:pt>
                <c:pt idx="5">
                  <c:v>0</c:v>
                </c:pt>
                <c:pt idx="6">
                  <c:v>0.90800000000000003</c:v>
                </c:pt>
                <c:pt idx="7">
                  <c:v>0</c:v>
                </c:pt>
                <c:pt idx="8">
                  <c:v>0</c:v>
                </c:pt>
                <c:pt idx="9">
                  <c:v>0</c:v>
                </c:pt>
                <c:pt idx="10">
                  <c:v>1.27</c:v>
                </c:pt>
                <c:pt idx="11">
                  <c:v>0</c:v>
                </c:pt>
                <c:pt idx="12">
                  <c:v>46.251500000000014</c:v>
                </c:pt>
                <c:pt idx="13">
                  <c:v>3.6663009999999998</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0.11742900000000002</c:v>
                </c:pt>
                <c:pt idx="3">
                  <c:v>0.47834699999999997</c:v>
                </c:pt>
                <c:pt idx="4">
                  <c:v>0.15800000000000003</c:v>
                </c:pt>
                <c:pt idx="5">
                  <c:v>1.1200000000000002E-2</c:v>
                </c:pt>
                <c:pt idx="6">
                  <c:v>0</c:v>
                </c:pt>
                <c:pt idx="7">
                  <c:v>0</c:v>
                </c:pt>
                <c:pt idx="8">
                  <c:v>0</c:v>
                </c:pt>
                <c:pt idx="9">
                  <c:v>0</c:v>
                </c:pt>
                <c:pt idx="10">
                  <c:v>0</c:v>
                </c:pt>
                <c:pt idx="11">
                  <c:v>0</c:v>
                </c:pt>
                <c:pt idx="12">
                  <c:v>0.249</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848.58660800000007</c:v>
                </c:pt>
                <c:pt idx="2">
                  <c:v>16.229371000000004</c:v>
                </c:pt>
                <c:pt idx="3">
                  <c:v>2130.9803349999997</c:v>
                </c:pt>
                <c:pt idx="4">
                  <c:v>180.95242999999999</c:v>
                </c:pt>
                <c:pt idx="5">
                  <c:v>907.63294999999994</c:v>
                </c:pt>
                <c:pt idx="6">
                  <c:v>63.414595999999996</c:v>
                </c:pt>
                <c:pt idx="7">
                  <c:v>202.41467</c:v>
                </c:pt>
                <c:pt idx="8">
                  <c:v>1266.5918020000001</c:v>
                </c:pt>
                <c:pt idx="9">
                  <c:v>3326.884896</c:v>
                </c:pt>
                <c:pt idx="10">
                  <c:v>1923.0587350000001</c:v>
                </c:pt>
                <c:pt idx="11">
                  <c:v>10937.030155999999</c:v>
                </c:pt>
                <c:pt idx="12">
                  <c:v>8483.9258609999979</c:v>
                </c:pt>
                <c:pt idx="13">
                  <c:v>1077.0313359999998</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929.55046000000004</c:v>
                </c:pt>
                <c:pt idx="2">
                  <c:v>0</c:v>
                </c:pt>
                <c:pt idx="3">
                  <c:v>0</c:v>
                </c:pt>
                <c:pt idx="4">
                  <c:v>39.043700000000001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65.019660999999999</c:v>
                </c:pt>
                <c:pt idx="3">
                  <c:v>7.0849000000000009E-2</c:v>
                </c:pt>
                <c:pt idx="4">
                  <c:v>17.863560999999997</c:v>
                </c:pt>
                <c:pt idx="5">
                  <c:v>0</c:v>
                </c:pt>
                <c:pt idx="6">
                  <c:v>2.9119999999999999</c:v>
                </c:pt>
                <c:pt idx="7">
                  <c:v>587.97253999999998</c:v>
                </c:pt>
                <c:pt idx="8">
                  <c:v>0</c:v>
                </c:pt>
                <c:pt idx="9">
                  <c:v>26.573</c:v>
                </c:pt>
                <c:pt idx="10">
                  <c:v>0</c:v>
                </c:pt>
                <c:pt idx="11">
                  <c:v>792.50699999999995</c:v>
                </c:pt>
                <c:pt idx="12">
                  <c:v>2.7644600000000001</c:v>
                </c:pt>
                <c:pt idx="13">
                  <c:v>17.474</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12.671734000000001</c:v>
                </c:pt>
                <c:pt idx="12">
                  <c:v>0</c:v>
                </c:pt>
                <c:pt idx="13">
                  <c:v>13.302</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856.25400000000002</c:v>
                </c:pt>
                <c:pt idx="1">
                  <c:v>9.0177829999999997</c:v>
                </c:pt>
                <c:pt idx="2">
                  <c:v>1127.1747200000002</c:v>
                </c:pt>
                <c:pt idx="3">
                  <c:v>1.1723000000000001E-2</c:v>
                </c:pt>
                <c:pt idx="4">
                  <c:v>7.7812259999999993</c:v>
                </c:pt>
                <c:pt idx="5">
                  <c:v>3.2913699999999997</c:v>
                </c:pt>
                <c:pt idx="6">
                  <c:v>437.786</c:v>
                </c:pt>
                <c:pt idx="7">
                  <c:v>27.533999999999999</c:v>
                </c:pt>
                <c:pt idx="8">
                  <c:v>411.53515099999998</c:v>
                </c:pt>
                <c:pt idx="9">
                  <c:v>0</c:v>
                </c:pt>
                <c:pt idx="10">
                  <c:v>314.56390199999998</c:v>
                </c:pt>
                <c:pt idx="11">
                  <c:v>63.972999999999999</c:v>
                </c:pt>
                <c:pt idx="12">
                  <c:v>0</c:v>
                </c:pt>
                <c:pt idx="13">
                  <c:v>28.835399999999996</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0.68797200000000014</c:v>
                </c:pt>
                <c:pt idx="2">
                  <c:v>0</c:v>
                </c:pt>
                <c:pt idx="3">
                  <c:v>0</c:v>
                </c:pt>
                <c:pt idx="4">
                  <c:v>0</c:v>
                </c:pt>
                <c:pt idx="5">
                  <c:v>0</c:v>
                </c:pt>
                <c:pt idx="6">
                  <c:v>0</c:v>
                </c:pt>
                <c:pt idx="7">
                  <c:v>1415.2891689999992</c:v>
                </c:pt>
                <c:pt idx="8">
                  <c:v>0</c:v>
                </c:pt>
                <c:pt idx="9">
                  <c:v>0</c:v>
                </c:pt>
                <c:pt idx="10">
                  <c:v>0.34499999999999997</c:v>
                </c:pt>
                <c:pt idx="11">
                  <c:v>480.57862000000006</c:v>
                </c:pt>
                <c:pt idx="12">
                  <c:v>74.162999999999997</c:v>
                </c:pt>
                <c:pt idx="13">
                  <c:v>136.476</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3.9E-2</c:v>
                </c:pt>
                <c:pt idx="1">
                  <c:v>21.391694000000001</c:v>
                </c:pt>
                <c:pt idx="2">
                  <c:v>3.2653960000000013</c:v>
                </c:pt>
                <c:pt idx="3">
                  <c:v>5.5670000000000004E-2</c:v>
                </c:pt>
                <c:pt idx="4">
                  <c:v>0.152</c:v>
                </c:pt>
                <c:pt idx="5">
                  <c:v>3.9717700000000002</c:v>
                </c:pt>
                <c:pt idx="6">
                  <c:v>2.2079879999999998</c:v>
                </c:pt>
                <c:pt idx="7">
                  <c:v>63.985606999999987</c:v>
                </c:pt>
                <c:pt idx="8">
                  <c:v>17.079954000000001</c:v>
                </c:pt>
                <c:pt idx="9">
                  <c:v>0.29314600000000002</c:v>
                </c:pt>
                <c:pt idx="10">
                  <c:v>0.77209699999999981</c:v>
                </c:pt>
                <c:pt idx="11">
                  <c:v>25.543310000000005</c:v>
                </c:pt>
                <c:pt idx="12">
                  <c:v>4.121668999999998</c:v>
                </c:pt>
                <c:pt idx="13">
                  <c:v>1.1946099999999997</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2831.6280020000031</c:v>
                </c:pt>
                <c:pt idx="1">
                  <c:v>553.50179100000014</c:v>
                </c:pt>
                <c:pt idx="2">
                  <c:v>3235.094365999998</c:v>
                </c:pt>
                <c:pt idx="3">
                  <c:v>717.96204899999998</c:v>
                </c:pt>
                <c:pt idx="4">
                  <c:v>626.32551099999966</c:v>
                </c:pt>
                <c:pt idx="5">
                  <c:v>971.85384899999997</c:v>
                </c:pt>
                <c:pt idx="6">
                  <c:v>1312.5795779999994</c:v>
                </c:pt>
                <c:pt idx="7">
                  <c:v>2417.071554000001</c:v>
                </c:pt>
                <c:pt idx="8">
                  <c:v>1271.9021229999998</c:v>
                </c:pt>
                <c:pt idx="9">
                  <c:v>384.76148000000006</c:v>
                </c:pt>
                <c:pt idx="10">
                  <c:v>581.10965699999986</c:v>
                </c:pt>
                <c:pt idx="11">
                  <c:v>3983.2486429999985</c:v>
                </c:pt>
                <c:pt idx="12">
                  <c:v>1077.8836820000008</c:v>
                </c:pt>
                <c:pt idx="13">
                  <c:v>1100.1221009999999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0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 ##0.0</c:formatCode>
                <c:ptCount val="8"/>
                <c:pt idx="0">
                  <c:v>7946.3204079999987</c:v>
                </c:pt>
                <c:pt idx="1">
                  <c:v>5999.0501600000007</c:v>
                </c:pt>
                <c:pt idx="2">
                  <c:v>6260.7632539999995</c:v>
                </c:pt>
                <c:pt idx="3">
                  <c:v>4943.4250060000004</c:v>
                </c:pt>
                <c:pt idx="4">
                  <c:v>5321.0684450000026</c:v>
                </c:pt>
                <c:pt idx="5">
                  <c:v>3971.6263180000005</c:v>
                </c:pt>
                <c:pt idx="6">
                  <c:v>7530.4953340000056</c:v>
                </c:pt>
                <c:pt idx="7">
                  <c:v>5716.8406209999994</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 ##0.0</c:formatCode>
                <c:ptCount val="8"/>
                <c:pt idx="0">
                  <c:v>651.30185100000028</c:v>
                </c:pt>
                <c:pt idx="1">
                  <c:v>598.9298540000002</c:v>
                </c:pt>
                <c:pt idx="2">
                  <c:v>444.04362799999996</c:v>
                </c:pt>
                <c:pt idx="3">
                  <c:v>397.65643699999993</c:v>
                </c:pt>
                <c:pt idx="4">
                  <c:v>377.66545499999984</c:v>
                </c:pt>
                <c:pt idx="5">
                  <c:v>331.89187999999996</c:v>
                </c:pt>
                <c:pt idx="6">
                  <c:v>623.75930500000004</c:v>
                </c:pt>
                <c:pt idx="7">
                  <c:v>576.47923900000012</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 ##0.0</c:formatCode>
                <c:ptCount val="8"/>
                <c:pt idx="0">
                  <c:v>3033.3831560000003</c:v>
                </c:pt>
                <c:pt idx="1">
                  <c:v>2302.4445839999998</c:v>
                </c:pt>
                <c:pt idx="2">
                  <c:v>1135.6781970000002</c:v>
                </c:pt>
                <c:pt idx="3">
                  <c:v>795.80951800000003</c:v>
                </c:pt>
                <c:pt idx="4">
                  <c:v>853.53360799999984</c:v>
                </c:pt>
                <c:pt idx="5">
                  <c:v>613.38531999999998</c:v>
                </c:pt>
                <c:pt idx="6">
                  <c:v>2408.6865130000001</c:v>
                </c:pt>
                <c:pt idx="7">
                  <c:v>1932.3811859999996</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 ##0.0</c:formatCode>
                <c:ptCount val="8"/>
                <c:pt idx="0">
                  <c:v>24.498275999999997</c:v>
                </c:pt>
                <c:pt idx="1">
                  <c:v>0</c:v>
                </c:pt>
                <c:pt idx="2">
                  <c:v>24.914501999999999</c:v>
                </c:pt>
                <c:pt idx="3">
                  <c:v>0</c:v>
                </c:pt>
                <c:pt idx="4">
                  <c:v>17.609791000000001</c:v>
                </c:pt>
                <c:pt idx="5">
                  <c:v>0</c:v>
                </c:pt>
                <c:pt idx="6">
                  <c:v>10.839720000000002</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 ##0.0</c:formatCode>
                <c:ptCount val="8"/>
                <c:pt idx="0">
                  <c:v>28.469167256728465</c:v>
                </c:pt>
                <c:pt idx="1">
                  <c:v>0</c:v>
                </c:pt>
                <c:pt idx="2">
                  <c:v>21.894474720606151</c:v>
                </c:pt>
                <c:pt idx="3">
                  <c:v>0</c:v>
                </c:pt>
                <c:pt idx="4">
                  <c:v>19.140715245832489</c:v>
                </c:pt>
                <c:pt idx="5">
                  <c:v>0</c:v>
                </c:pt>
                <c:pt idx="6">
                  <c:v>25.388114776832907</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 ##0.0</c:formatCode>
                <c:ptCount val="8"/>
                <c:pt idx="0">
                  <c:v>0.310973</c:v>
                </c:pt>
                <c:pt idx="1">
                  <c:v>0</c:v>
                </c:pt>
                <c:pt idx="2">
                  <c:v>0.453683</c:v>
                </c:pt>
                <c:pt idx="3">
                  <c:v>0</c:v>
                </c:pt>
                <c:pt idx="4">
                  <c:v>0.23899599999999999</c:v>
                </c:pt>
                <c:pt idx="5">
                  <c:v>0</c:v>
                </c:pt>
                <c:pt idx="6">
                  <c:v>4.7323999999999998E-2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 ##0.0</c:formatCode>
                <c:ptCount val="8"/>
                <c:pt idx="0">
                  <c:v>17277.198446000002</c:v>
                </c:pt>
                <c:pt idx="1">
                  <c:v>14891.897384</c:v>
                </c:pt>
                <c:pt idx="2">
                  <c:v>7629.9233620000023</c:v>
                </c:pt>
                <c:pt idx="3">
                  <c:v>6451.1856150000003</c:v>
                </c:pt>
                <c:pt idx="4">
                  <c:v>5130.1735410000001</c:v>
                </c:pt>
                <c:pt idx="5">
                  <c:v>4311.1917249999997</c:v>
                </c:pt>
                <c:pt idx="6">
                  <c:v>14693.271059999999</c:v>
                </c:pt>
                <c:pt idx="7">
                  <c:v>12793.336581999998</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 ##0.0</c:formatCode>
                <c:ptCount val="8"/>
                <c:pt idx="0">
                  <c:v>707.85699999999997</c:v>
                </c:pt>
                <c:pt idx="1">
                  <c:v>0</c:v>
                </c:pt>
                <c:pt idx="2">
                  <c:v>282.40300000000002</c:v>
                </c:pt>
                <c:pt idx="3">
                  <c:v>0</c:v>
                </c:pt>
                <c:pt idx="4">
                  <c:v>146.64099999999999</c:v>
                </c:pt>
                <c:pt idx="5">
                  <c:v>0</c:v>
                </c:pt>
                <c:pt idx="6">
                  <c:v>561.20500000000004</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 ##0.0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 ##0.0</c:formatCode>
                <c:ptCount val="8"/>
                <c:pt idx="0">
                  <c:v>1680.8786620000001</c:v>
                </c:pt>
                <c:pt idx="1">
                  <c:v>237.34216499999999</c:v>
                </c:pt>
                <c:pt idx="2">
                  <c:v>1652.595476</c:v>
                </c:pt>
                <c:pt idx="3">
                  <c:v>226.741435</c:v>
                </c:pt>
                <c:pt idx="4">
                  <c:v>1415.6353589999999</c:v>
                </c:pt>
                <c:pt idx="5">
                  <c:v>152.24164499999998</c:v>
                </c:pt>
                <c:pt idx="6">
                  <c:v>1751.9513019999997</c:v>
                </c:pt>
                <c:pt idx="7">
                  <c:v>182.83101800000003</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 ##0.0</c:formatCode>
                <c:ptCount val="8"/>
                <c:pt idx="0">
                  <c:v>7.8418220000000005</c:v>
                </c:pt>
                <c:pt idx="1">
                  <c:v>3.5092470000000002</c:v>
                </c:pt>
                <c:pt idx="2">
                  <c:v>1.8950800000000003</c:v>
                </c:pt>
                <c:pt idx="3">
                  <c:v>1.4764709999999999</c:v>
                </c:pt>
                <c:pt idx="4">
                  <c:v>1.7348210000000002</c:v>
                </c:pt>
                <c:pt idx="5">
                  <c:v>0.81746300000000005</c:v>
                </c:pt>
                <c:pt idx="6">
                  <c:v>86.688190000000006</c:v>
                </c:pt>
                <c:pt idx="7">
                  <c:v>31.564374999999998</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 ##0.0</c:formatCode>
                <c:ptCount val="8"/>
                <c:pt idx="0">
                  <c:v>1122.5280660000001</c:v>
                </c:pt>
                <c:pt idx="1">
                  <c:v>886.29545400000006</c:v>
                </c:pt>
                <c:pt idx="2">
                  <c:v>907.0836240000001</c:v>
                </c:pt>
                <c:pt idx="3">
                  <c:v>721.41451799999993</c:v>
                </c:pt>
                <c:pt idx="4">
                  <c:v>690.64539600000001</c:v>
                </c:pt>
                <c:pt idx="5">
                  <c:v>481.20481099999995</c:v>
                </c:pt>
                <c:pt idx="6">
                  <c:v>1028.2460619999999</c:v>
                </c:pt>
                <c:pt idx="7">
                  <c:v>740.05951600000003</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 ##0.0</c:formatCode>
                <c:ptCount val="8"/>
                <c:pt idx="0">
                  <c:v>1521.23036</c:v>
                </c:pt>
                <c:pt idx="1">
                  <c:v>1052.2522859999999</c:v>
                </c:pt>
                <c:pt idx="2">
                  <c:v>1457.6040439999995</c:v>
                </c:pt>
                <c:pt idx="3">
                  <c:v>948.12634600000013</c:v>
                </c:pt>
                <c:pt idx="4">
                  <c:v>1368.8136629999997</c:v>
                </c:pt>
                <c:pt idx="5">
                  <c:v>819.67302299999983</c:v>
                </c:pt>
                <c:pt idx="6">
                  <c:v>1572.899733</c:v>
                </c:pt>
                <c:pt idx="7">
                  <c:v>867.22444900000005</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 ##0.0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 ##0.0</c:formatCode>
                <c:ptCount val="8"/>
                <c:pt idx="0">
                  <c:v>89.173736999999988</c:v>
                </c:pt>
                <c:pt idx="1">
                  <c:v>14.498213</c:v>
                </c:pt>
                <c:pt idx="2">
                  <c:v>19.646718</c:v>
                </c:pt>
                <c:pt idx="3">
                  <c:v>5.3013909999999989</c:v>
                </c:pt>
                <c:pt idx="4">
                  <c:v>16.139601000000013</c:v>
                </c:pt>
                <c:pt idx="5">
                  <c:v>6.2010179999999995</c:v>
                </c:pt>
                <c:pt idx="6">
                  <c:v>63.334938999999991</c:v>
                </c:pt>
                <c:pt idx="7">
                  <c:v>9.9376019999999983</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 ##0.0</c:formatCode>
                <c:ptCount val="8"/>
                <c:pt idx="0">
                  <c:v>10927.653924743283</c:v>
                </c:pt>
                <c:pt idx="1">
                  <c:v>4426.1477220000015</c:v>
                </c:pt>
                <c:pt idx="2">
                  <c:v>4396.0386072793935</c:v>
                </c:pt>
                <c:pt idx="3">
                  <c:v>1526.3639000000007</c:v>
                </c:pt>
                <c:pt idx="4">
                  <c:v>3919.7275617541759</c:v>
                </c:pt>
                <c:pt idx="5">
                  <c:v>1475.7899269999994</c:v>
                </c:pt>
                <c:pt idx="6">
                  <c:v>10193.016633223162</c:v>
                </c:pt>
                <c:pt idx="7">
                  <c:v>3728.1641589999999</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748420734585562"/>
                  <c:y val="2.0042983097905868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1"/>
              <c:numFmt formatCode="0%" sourceLinked="0"/>
              <c:spPr>
                <a:noFill/>
                <a:ln>
                  <a:noFill/>
                </a:ln>
                <a:effectLst/>
              </c:spPr>
              <c:txPr>
                <a:bodyPr wrap="square" lIns="38100" tIns="19050" rIns="38100" bIns="19050" anchor="ctr">
                  <a:spAutoFit/>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8459-4506-9FF0-C9D71A85D7B8}"/>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 ##0.0</c:formatCode>
                <c:ptCount val="16"/>
                <c:pt idx="0">
                  <c:v>20630.942105000002</c:v>
                </c:pt>
                <c:pt idx="1">
                  <c:v>1904.95741</c:v>
                </c:pt>
                <c:pt idx="2">
                  <c:v>5644.0206079999989</c:v>
                </c:pt>
                <c:pt idx="3">
                  <c:v>0</c:v>
                </c:pt>
                <c:pt idx="4">
                  <c:v>0</c:v>
                </c:pt>
                <c:pt idx="5">
                  <c:v>0</c:v>
                </c:pt>
                <c:pt idx="6">
                  <c:v>38447.611305999999</c:v>
                </c:pt>
                <c:pt idx="7">
                  <c:v>0</c:v>
                </c:pt>
                <c:pt idx="8">
                  <c:v>0</c:v>
                </c:pt>
                <c:pt idx="9">
                  <c:v>799.15626300000008</c:v>
                </c:pt>
                <c:pt idx="10">
                  <c:v>37.367556</c:v>
                </c:pt>
                <c:pt idx="11">
                  <c:v>2828.9742990000004</c:v>
                </c:pt>
                <c:pt idx="12">
                  <c:v>3687.2761039999996</c:v>
                </c:pt>
                <c:pt idx="13">
                  <c:v>0</c:v>
                </c:pt>
                <c:pt idx="14">
                  <c:v>35.938223999999998</c:v>
                </c:pt>
                <c:pt idx="15">
                  <c:v>11156.465708000002</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spPr>
            <a:solidFill>
              <a:srgbClr val="C7CCD6"/>
            </a:solidFill>
          </c:spPr>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spPr>
            <a:solidFill>
              <a:srgbClr val="DF2B20"/>
            </a:solidFill>
          </c:spPr>
          <c:invertIfNegative val="0"/>
          <c:val>
            <c:numRef>
              <c:f>'10.1'!$B$9:$E$9</c:f>
              <c:numCache>
                <c:formatCode>#\ ##0.0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spPr>
            <a:solidFill>
              <a:srgbClr val="E86159"/>
            </a:solidFill>
          </c:spPr>
          <c:invertIfNegative val="0"/>
          <c:val>
            <c:numRef>
              <c:f>'10.1'!$B$10:$E$10</c:f>
              <c:numCache>
                <c:formatCode>#\ ##0.0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1-A4EF-444D-B62A-C7613E6E221E}"/>
            </c:ext>
          </c:extLst>
        </c:ser>
        <c:ser>
          <c:idx val="6"/>
          <c:order val="6"/>
          <c:tx>
            <c:v>2023</c:v>
          </c:tx>
          <c:spPr>
            <a:solidFill>
              <a:srgbClr val="F0948F"/>
            </a:solidFill>
          </c:spPr>
          <c:invertIfNegative val="0"/>
          <c:val>
            <c:numRef>
              <c:f>'10.1'!$B$11:$E$11</c:f>
              <c:numCache>
                <c:formatCode>#\ ##0.0</c:formatCode>
                <c:ptCount val="4"/>
                <c:pt idx="0">
                  <c:v>48006.112881209148</c:v>
                </c:pt>
                <c:pt idx="1">
                  <c:v>29478.211146895621</c:v>
                </c:pt>
                <c:pt idx="2">
                  <c:v>21441.523402999996</c:v>
                </c:pt>
                <c:pt idx="3">
                  <c:v>42149.674503999995</c:v>
                </c:pt>
              </c:numCache>
            </c:numRef>
          </c:val>
          <c:extLst>
            <c:ext xmlns:c16="http://schemas.microsoft.com/office/drawing/2014/chart" uri="{C3380CC4-5D6E-409C-BE32-E72D297353CC}">
              <c16:uniqueId val="{00000000-76D3-4137-B0D1-A1E724C2F5D8}"/>
            </c:ext>
          </c:extLst>
        </c:ser>
        <c:ser>
          <c:idx val="7"/>
          <c:order val="7"/>
          <c:tx>
            <c:v>2024</c:v>
          </c:tx>
          <c:spPr>
            <a:solidFill>
              <a:srgbClr val="F7C9C7"/>
            </a:solidFill>
            <a:ln>
              <a:noFill/>
            </a:ln>
          </c:spPr>
          <c:invertIfNegative val="0"/>
          <c:val>
            <c:numRef>
              <c:f>'10.1'!$B$12:$E$12</c:f>
              <c:numCache>
                <c:formatCode>#\ ##0.0</c:formatCode>
                <c:ptCount val="4"/>
                <c:pt idx="0">
                  <c:v>44946.430122999998</c:v>
                </c:pt>
                <c:pt idx="1">
                  <c:v>25432.945527</c:v>
                </c:pt>
                <c:pt idx="2">
                  <c:v>20203.737184000001</c:v>
                </c:pt>
                <c:pt idx="3">
                  <c:v>42253.749194000004</c:v>
                </c:pt>
              </c:numCache>
            </c:numRef>
          </c:val>
          <c:extLst>
            <c:ext xmlns:c16="http://schemas.microsoft.com/office/drawing/2014/chart" uri="{C3380CC4-5D6E-409C-BE32-E72D297353CC}">
              <c16:uniqueId val="{00000000-69E4-49F4-8375-799BB5555A4B}"/>
            </c:ext>
          </c:extLst>
        </c:ser>
        <c:ser>
          <c:idx val="8"/>
          <c:order val="8"/>
          <c:tx>
            <c:v>2025</c:v>
          </c:tx>
          <c:invertIfNegative val="0"/>
          <c:val>
            <c:numRef>
              <c:f>'10.1'!$B$13:$E$13</c:f>
              <c:numCache>
                <c:formatCode>#\ ##0.0</c:formatCode>
                <c:ptCount val="4"/>
                <c:pt idx="0">
                  <c:v>47740.327230999996</c:v>
                </c:pt>
                <c:pt idx="1">
                  <c:v>26025.743050999998</c:v>
                </c:pt>
                <c:pt idx="2">
                  <c:v>21016.82935</c:v>
                </c:pt>
                <c:pt idx="3">
                  <c:v>42551.557183999998</c:v>
                </c:pt>
              </c:numCache>
            </c:numRef>
          </c:val>
          <c:extLst>
            <c:ext xmlns:c16="http://schemas.microsoft.com/office/drawing/2014/chart" uri="{C3380CC4-5D6E-409C-BE32-E72D297353CC}">
              <c16:uniqueId val="{00000000-C4B8-4093-B651-FFCDDD6DC5ED}"/>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8886173941633092"/>
          <c:h val="9.534736814357908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'10.1'!$B$16:$E$16</c:f>
              <c:numCache>
                <c:formatCode>#\ ##0.0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'10.1'!$B$17:$E$17</c:f>
              <c:numCache>
                <c:formatCode>#\ ##0.0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'10.1'!$B$18:$E$18</c:f>
              <c:numCache>
                <c:formatCode>#\ ##0.0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spPr>
            <a:solidFill>
              <a:srgbClr val="C7CCD6"/>
            </a:solidFill>
          </c:spPr>
          <c:invertIfNegative val="0"/>
          <c:val>
            <c:numRef>
              <c:f>'10.1'!$B$19:$E$19</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spPr>
            <a:solidFill>
              <a:srgbClr val="DF2B20"/>
            </a:solidFill>
          </c:spPr>
          <c:invertIfNegative val="0"/>
          <c:val>
            <c:numRef>
              <c:f>'10.1'!$B$20:$E$20</c:f>
              <c:numCache>
                <c:formatCode>#\ ##0.0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spPr>
            <a:solidFill>
              <a:srgbClr val="E86159"/>
            </a:solidFill>
          </c:spPr>
          <c:invertIfNegative val="0"/>
          <c:val>
            <c:numRef>
              <c:f>'10.1'!$B$22:$E$22</c:f>
              <c:numCache>
                <c:formatCode>#\ ##0.0</c:formatCode>
                <c:ptCount val="4"/>
                <c:pt idx="0">
                  <c:v>29537.161911276286</c:v>
                </c:pt>
                <c:pt idx="1">
                  <c:v>14379.329966146561</c:v>
                </c:pt>
                <c:pt idx="2">
                  <c:v>8040.447451</c:v>
                </c:pt>
                <c:pt idx="3">
                  <c:v>23982.614303095688</c:v>
                </c:pt>
              </c:numCache>
            </c:numRef>
          </c:val>
          <c:extLst>
            <c:ext xmlns:c16="http://schemas.microsoft.com/office/drawing/2014/chart" uri="{C3380CC4-5D6E-409C-BE32-E72D297353CC}">
              <c16:uniqueId val="{00000000-E4BA-4811-ACF6-3831FA804AC3}"/>
            </c:ext>
          </c:extLst>
        </c:ser>
        <c:ser>
          <c:idx val="6"/>
          <c:order val="6"/>
          <c:tx>
            <c:v>2023</c:v>
          </c:tx>
          <c:spPr>
            <a:solidFill>
              <a:srgbClr val="F0948F"/>
            </a:solidFill>
          </c:spPr>
          <c:invertIfNegative val="0"/>
          <c:val>
            <c:numRef>
              <c:f>'10.1'!$B$22:$E$22</c:f>
              <c:numCache>
                <c:formatCode>#\ ##0.0</c:formatCode>
                <c:ptCount val="4"/>
                <c:pt idx="0">
                  <c:v>29537.161911276286</c:v>
                </c:pt>
                <c:pt idx="1">
                  <c:v>14379.329966146561</c:v>
                </c:pt>
                <c:pt idx="2">
                  <c:v>8040.447451</c:v>
                </c:pt>
                <c:pt idx="3">
                  <c:v>23982.614303095688</c:v>
                </c:pt>
              </c:numCache>
            </c:numRef>
          </c:val>
          <c:extLst>
            <c:ext xmlns:c16="http://schemas.microsoft.com/office/drawing/2014/chart" uri="{C3380CC4-5D6E-409C-BE32-E72D297353CC}">
              <c16:uniqueId val="{00000000-C18C-415B-B95A-35CF27F11217}"/>
            </c:ext>
          </c:extLst>
        </c:ser>
        <c:ser>
          <c:idx val="7"/>
          <c:order val="7"/>
          <c:tx>
            <c:v>2024</c:v>
          </c:tx>
          <c:spPr>
            <a:solidFill>
              <a:srgbClr val="F7C9C7"/>
            </a:solidFill>
            <a:ln>
              <a:noFill/>
            </a:ln>
          </c:spPr>
          <c:invertIfNegative val="0"/>
          <c:val>
            <c:numRef>
              <c:f>'10.1'!$B$23:$E$23</c:f>
              <c:numCache>
                <c:formatCode>#\ ##0.0</c:formatCode>
                <c:ptCount val="4"/>
                <c:pt idx="0">
                  <c:v>27473.734489999995</c:v>
                </c:pt>
                <c:pt idx="1">
                  <c:v>11714.858453000001</c:v>
                </c:pt>
                <c:pt idx="2">
                  <c:v>8173.2212310000014</c:v>
                </c:pt>
                <c:pt idx="3">
                  <c:v>25640.774159000001</c:v>
                </c:pt>
              </c:numCache>
            </c:numRef>
          </c:val>
          <c:extLst>
            <c:ext xmlns:c16="http://schemas.microsoft.com/office/drawing/2014/chart" uri="{C3380CC4-5D6E-409C-BE32-E72D297353CC}">
              <c16:uniqueId val="{00000000-11D7-4ADF-B91D-94071A36ECDE}"/>
            </c:ext>
          </c:extLst>
        </c:ser>
        <c:ser>
          <c:idx val="8"/>
          <c:order val="8"/>
          <c:tx>
            <c:v>2025</c:v>
          </c:tx>
          <c:invertIfNegative val="0"/>
          <c:val>
            <c:numRef>
              <c:f>'10.1'!$B$24:$E$24</c:f>
              <c:numCache>
                <c:formatCode>#\ ##0.0</c:formatCode>
                <c:ptCount val="4"/>
                <c:pt idx="0">
                  <c:v>30010.318861999993</c:v>
                </c:pt>
                <c:pt idx="1">
                  <c:v>12492.291046</c:v>
                </c:pt>
                <c:pt idx="2">
                  <c:v>8395.3319199999987</c:v>
                </c:pt>
                <c:pt idx="3">
                  <c:v>26195.149057999999</c:v>
                </c:pt>
              </c:numCache>
            </c:numRef>
          </c:val>
          <c:extLst>
            <c:ext xmlns:c16="http://schemas.microsoft.com/office/drawing/2014/chart" uri="{C3380CC4-5D6E-409C-BE32-E72D297353CC}">
              <c16:uniqueId val="{00000000-6C10-4B1C-9A31-F17E9601EF13}"/>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9"/>
          <c:h val="9.5004990413153675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Výroba tepla </a:t>
            </a:r>
            <a:r>
              <a:rPr lang="cs-CZ" sz="1000">
                <a:solidFill>
                  <a:schemeClr val="tx2"/>
                </a:solidFill>
              </a:rPr>
              <a:t>brutto (TJ)</a:t>
            </a:r>
            <a:endParaRPr lang="en-US" sz="1000">
              <a:solidFill>
                <a:schemeClr val="tx2"/>
              </a:solidFill>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'10.2'!$B$32:$M$32</c:f>
              <c:numCache>
                <c:formatCode>#\ ##0.0</c:formatCode>
                <c:ptCount val="12"/>
                <c:pt idx="0">
                  <c:v>17271.858659492998</c:v>
                </c:pt>
                <c:pt idx="1">
                  <c:v>13612.464886</c:v>
                </c:pt>
                <c:pt idx="2">
                  <c:v>12876.706660999998</c:v>
                </c:pt>
                <c:pt idx="3">
                  <c:v>10308.782688999998</c:v>
                </c:pt>
                <c:pt idx="4">
                  <c:v>8104.0154730000013</c:v>
                </c:pt>
                <c:pt idx="5">
                  <c:v>7020.1473650000016</c:v>
                </c:pt>
                <c:pt idx="6">
                  <c:v>6486.0417599999992</c:v>
                </c:pt>
                <c:pt idx="7">
                  <c:v>6271.9956180000017</c:v>
                </c:pt>
                <c:pt idx="8">
                  <c:v>7309.5027709999986</c:v>
                </c:pt>
                <c:pt idx="9">
                  <c:v>10568.480660000001</c:v>
                </c:pt>
                <c:pt idx="10">
                  <c:v>14270.517816999996</c:v>
                </c:pt>
                <c:pt idx="11">
                  <c:v>16772.036032</c:v>
                </c:pt>
              </c:numCache>
            </c:numRef>
          </c:val>
          <c:extLst>
            <c:ext xmlns:c16="http://schemas.microsoft.com/office/drawing/2014/chart" uri="{C3380CC4-5D6E-409C-BE32-E72D297353CC}">
              <c16:uniqueId val="{00000000-50CE-401A-ADB2-B4C91CB0B002}"/>
            </c:ext>
          </c:extLst>
        </c:ser>
        <c:ser>
          <c:idx val="0"/>
          <c:order val="1"/>
          <c:tx>
            <c:strRef>
              <c:f>'10.2'!$A$33</c:f>
              <c:strCache>
                <c:ptCount val="1"/>
                <c:pt idx="0">
                  <c:v>Rozsah 2017-2024</c:v>
                </c:pt>
              </c:strCache>
            </c:strRef>
          </c:tx>
          <c:spPr>
            <a:solidFill>
              <a:srgbClr val="C7CCD6"/>
            </a:solidFill>
            <a:ln>
              <a:noFill/>
            </a:ln>
          </c:spPr>
          <c:val>
            <c:numRef>
              <c:f>'10.2'!$B$33:$M$33</c:f>
              <c:numCache>
                <c:formatCode>#\ ##0.0</c:formatCode>
                <c:ptCount val="12"/>
                <c:pt idx="0">
                  <c:v>7517.7556730877841</c:v>
                </c:pt>
                <c:pt idx="1">
                  <c:v>6280.7015009108418</c:v>
                </c:pt>
                <c:pt idx="2">
                  <c:v>6785.6197793056217</c:v>
                </c:pt>
                <c:pt idx="3">
                  <c:v>3979.5453178589341</c:v>
                </c:pt>
                <c:pt idx="4">
                  <c:v>3844.6587991386859</c:v>
                </c:pt>
                <c:pt idx="5">
                  <c:v>1562.5921924000004</c:v>
                </c:pt>
                <c:pt idx="6">
                  <c:v>1538.0636264000004</c:v>
                </c:pt>
                <c:pt idx="7">
                  <c:v>1776.4025011524236</c:v>
                </c:pt>
                <c:pt idx="8">
                  <c:v>3025.2993804956304</c:v>
                </c:pt>
                <c:pt idx="9">
                  <c:v>2872.0831456680226</c:v>
                </c:pt>
                <c:pt idx="10">
                  <c:v>3058.2476802944257</c:v>
                </c:pt>
                <c:pt idx="11">
                  <c:v>3359.0827893999958</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'10.2'!$A$34</c:f>
              <c:strCache>
                <c:ptCount val="1"/>
                <c:pt idx="0">
                  <c:v>2024</c:v>
                </c:pt>
              </c:strCache>
            </c:strRef>
          </c:tx>
          <c:spPr>
            <a:ln>
              <a:solidFill>
                <a:schemeClr val="tx2"/>
              </a:solidFill>
              <a:prstDash val="solid"/>
            </a:ln>
          </c:spPr>
          <c:marker>
            <c:symbol val="none"/>
          </c:marker>
          <c:val>
            <c:numRef>
              <c:f>'10.2'!$B$34:$M$34</c:f>
              <c:numCache>
                <c:formatCode>#\ ##0.0</c:formatCode>
                <c:ptCount val="12"/>
                <c:pt idx="0">
                  <c:v>18457.258576</c:v>
                </c:pt>
                <c:pt idx="1">
                  <c:v>13612.464886</c:v>
                </c:pt>
                <c:pt idx="2">
                  <c:v>12876.706660999998</c:v>
                </c:pt>
                <c:pt idx="3">
                  <c:v>10308.782688999998</c:v>
                </c:pt>
                <c:pt idx="4">
                  <c:v>8104.0154730000013</c:v>
                </c:pt>
                <c:pt idx="5">
                  <c:v>7020.1473650000016</c:v>
                </c:pt>
                <c:pt idx="6">
                  <c:v>6486.0417599999992</c:v>
                </c:pt>
                <c:pt idx="7">
                  <c:v>6271.9956180000017</c:v>
                </c:pt>
                <c:pt idx="8">
                  <c:v>7445.6998060000005</c:v>
                </c:pt>
                <c:pt idx="9">
                  <c:v>10568.480660000001</c:v>
                </c:pt>
                <c:pt idx="10">
                  <c:v>14913.232501999999</c:v>
                </c:pt>
                <c:pt idx="11">
                  <c:v>16772.036032</c:v>
                </c:pt>
              </c:numCache>
            </c:numRef>
          </c:val>
          <c:smooth val="1"/>
          <c:extLst>
            <c:ext xmlns:c16="http://schemas.microsoft.com/office/drawing/2014/chart" uri="{C3380CC4-5D6E-409C-BE32-E72D297353CC}">
              <c16:uniqueId val="{00000001-CC60-461B-BF03-DA12B8278E4A}"/>
            </c:ext>
          </c:extLst>
        </c:ser>
        <c:ser>
          <c:idx val="2"/>
          <c:order val="3"/>
          <c:tx>
            <c:strRef>
              <c:f>'10.2'!$A$35</c:f>
              <c:strCache>
                <c:ptCount val="1"/>
                <c:pt idx="0">
                  <c:v>2025</c:v>
                </c:pt>
              </c:strCache>
            </c:strRef>
          </c:tx>
          <c:spPr>
            <a:ln>
              <a:solidFill>
                <a:schemeClr val="accent5"/>
              </a:solidFill>
            </a:ln>
          </c:spPr>
          <c:marker>
            <c:symbol val="none"/>
          </c:marker>
          <c:val>
            <c:numRef>
              <c:f>'10.2'!$B$35:$M$35</c:f>
              <c:numCache>
                <c:formatCode>#\ ##0.0</c:formatCode>
                <c:ptCount val="12"/>
                <c:pt idx="0">
                  <c:v>17776.669269999995</c:v>
                </c:pt>
                <c:pt idx="1">
                  <c:v>16072.978868999999</c:v>
                </c:pt>
                <c:pt idx="2">
                  <c:v>13890.679092</c:v>
                </c:pt>
                <c:pt idx="3">
                  <c:v>10129.228413999999</c:v>
                </c:pt>
                <c:pt idx="4">
                  <c:v>9074.5858589999989</c:v>
                </c:pt>
                <c:pt idx="5">
                  <c:v>6821.9287780000004</c:v>
                </c:pt>
                <c:pt idx="6">
                  <c:v>6698.5725780000002</c:v>
                </c:pt>
                <c:pt idx="7">
                  <c:v>6715.0381390000011</c:v>
                </c:pt>
                <c:pt idx="8">
                  <c:v>7603.2186329999995</c:v>
                </c:pt>
                <c:pt idx="9">
                  <c:v>11558.006442999998</c:v>
                </c:pt>
                <c:pt idx="10">
                  <c:v>14587.348405000001</c:v>
                </c:pt>
                <c:pt idx="11">
                  <c:v>16406.202335999998</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70490657920977795"/>
          <c:h val="9.7105190618296006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9.3056417452768894E-2"/>
          <c:y val="0.16514664450808608"/>
          <c:w val="0.86340783060059512"/>
          <c:h val="0.5705659936072347"/>
        </c:manualLayout>
      </c:layout>
      <c:barChart>
        <c:barDir val="col"/>
        <c:grouping val="clustered"/>
        <c:varyColors val="0"/>
        <c:ser>
          <c:idx val="0"/>
          <c:order val="0"/>
          <c:tx>
            <c:strRef>
              <c:f>'10.2'!$A$14</c:f>
              <c:strCache>
                <c:ptCount val="1"/>
                <c:pt idx="0">
                  <c:v>Meziroční změna-výroba tepla brutto</c:v>
                </c:pt>
              </c:strCache>
            </c:strRef>
          </c:tx>
          <c:invertIfNegative val="0"/>
          <c:val>
            <c:numRef>
              <c:f>'10.2'!$B$14:$M$14</c:f>
              <c:numCache>
                <c:formatCode>0.0%</c:formatCode>
                <c:ptCount val="12"/>
                <c:pt idx="0">
                  <c:v>-3.6873802422911092E-2</c:v>
                </c:pt>
                <c:pt idx="1">
                  <c:v>0.18075447787054066</c:v>
                </c:pt>
                <c:pt idx="2">
                  <c:v>7.8744702173813241E-2</c:v>
                </c:pt>
                <c:pt idx="3">
                  <c:v>-1.7417602098799917E-2</c:v>
                </c:pt>
                <c:pt idx="4">
                  <c:v>0.11976413288370796</c:v>
                </c:pt>
                <c:pt idx="5">
                  <c:v>-2.8235673226498025E-2</c:v>
                </c:pt>
                <c:pt idx="6">
                  <c:v>3.2767414374464517E-2</c:v>
                </c:pt>
                <c:pt idx="7">
                  <c:v>7.0638206399333506E-2</c:v>
                </c:pt>
                <c:pt idx="8">
                  <c:v>2.1155677922049032E-2</c:v>
                </c:pt>
                <c:pt idx="9">
                  <c:v>9.3629899588612883E-2</c:v>
                </c:pt>
                <c:pt idx="10">
                  <c:v>-2.1852009412197813E-2</c:v>
                </c:pt>
                <c:pt idx="11">
                  <c:v>-2.181212199294192E-2</c:v>
                </c:pt>
              </c:numCache>
            </c:numRef>
          </c:val>
          <c:extLst>
            <c:ext xmlns:c16="http://schemas.microsoft.com/office/drawing/2014/chart" uri="{C3380CC4-5D6E-409C-BE32-E72D297353CC}">
              <c16:uniqueId val="{00000000-DD71-4267-BCC9-0ED9F1BA0328}"/>
            </c:ext>
          </c:extLst>
        </c:ser>
        <c:ser>
          <c:idx val="1"/>
          <c:order val="1"/>
          <c:tx>
            <c:strRef>
              <c:f>'10.2'!$A$25</c:f>
              <c:strCache>
                <c:ptCount val="1"/>
                <c:pt idx="0">
                  <c:v>Meziroční změna-dodávky tepla</c:v>
                </c:pt>
              </c:strCache>
            </c:strRef>
          </c:tx>
          <c:spPr>
            <a:solidFill>
              <a:schemeClr val="accent5"/>
            </a:solidFill>
          </c:spPr>
          <c:invertIfNegative val="0"/>
          <c:val>
            <c:numRef>
              <c:f>'10.2'!$B$25:$M$25</c:f>
              <c:numCache>
                <c:formatCode>0.0%</c:formatCode>
                <c:ptCount val="12"/>
                <c:pt idx="0">
                  <c:v>-3.6071339275210869E-2</c:v>
                </c:pt>
                <c:pt idx="1">
                  <c:v>0.27057686354539184</c:v>
                </c:pt>
                <c:pt idx="2">
                  <c:v>9.9165842103784471E-2</c:v>
                </c:pt>
                <c:pt idx="3">
                  <c:v>-2.2681661138588889E-2</c:v>
                </c:pt>
                <c:pt idx="4">
                  <c:v>0.27926508960209073</c:v>
                </c:pt>
                <c:pt idx="5">
                  <c:v>-2.3703746021259041E-2</c:v>
                </c:pt>
                <c:pt idx="6">
                  <c:v>3.1974019253752844E-2</c:v>
                </c:pt>
                <c:pt idx="7">
                  <c:v>3.1156446548532151E-2</c:v>
                </c:pt>
                <c:pt idx="8">
                  <c:v>2.0436841213703781E-2</c:v>
                </c:pt>
                <c:pt idx="9">
                  <c:v>0.12141333534394984</c:v>
                </c:pt>
                <c:pt idx="10">
                  <c:v>-1.2110390472382481E-2</c:v>
                </c:pt>
                <c:pt idx="11">
                  <c:v>-5.5403026452492425E-3</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max val="0.30000000000000004"/>
          <c:min val="-0.1"/>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majorUnit val="0.1"/>
        <c:minorUnit val="0.1"/>
      </c:valAx>
    </c:plotArea>
    <c:legend>
      <c:legendPos val="b"/>
      <c:layout>
        <c:manualLayout>
          <c:xMode val="edge"/>
          <c:yMode val="edge"/>
          <c:x val="1.0946907498631636E-2"/>
          <c:y val="0.8935223097112861"/>
          <c:w val="0.97774513420038378"/>
          <c:h val="9.78917957835915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a:t>
            </a:r>
            <a:r>
              <a:rPr lang="en-US" sz="1000">
                <a:solidFill>
                  <a:schemeClr val="tx2"/>
                </a:solidFill>
              </a:rPr>
              <a:t> tepla </a:t>
            </a:r>
            <a:r>
              <a:rPr lang="cs-CZ" sz="1000">
                <a:solidFill>
                  <a:schemeClr val="tx2"/>
                </a:solidFill>
              </a:rPr>
              <a:t>(TJ)</a:t>
            </a:r>
            <a:endParaRPr lang="en-US" sz="1000">
              <a:solidFill>
                <a:schemeClr val="tx2"/>
              </a:solidFill>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'10.2'!$B$39:$M$39</c:f>
              <c:numCache>
                <c:formatCode>#\ ##0.0</c:formatCode>
                <c:ptCount val="12"/>
                <c:pt idx="0">
                  <c:v>10502.688458235476</c:v>
                </c:pt>
                <c:pt idx="1">
                  <c:v>8188.6469299999972</c:v>
                </c:pt>
                <c:pt idx="2">
                  <c:v>7516.9039679999996</c:v>
                </c:pt>
                <c:pt idx="3">
                  <c:v>5467.8344290000005</c:v>
                </c:pt>
                <c:pt idx="4">
                  <c:v>3464.0072140000007</c:v>
                </c:pt>
                <c:pt idx="5">
                  <c:v>2740.1638940000003</c:v>
                </c:pt>
                <c:pt idx="6">
                  <c:v>2450.8204420000002</c:v>
                </c:pt>
                <c:pt idx="7">
                  <c:v>2500.1212150000006</c:v>
                </c:pt>
                <c:pt idx="8">
                  <c:v>2795.0587320000004</c:v>
                </c:pt>
                <c:pt idx="9">
                  <c:v>5048.0970149296772</c:v>
                </c:pt>
                <c:pt idx="10">
                  <c:v>8480.3642282333603</c:v>
                </c:pt>
                <c:pt idx="11">
                  <c:v>10454.153059932652</c:v>
                </c:pt>
              </c:numCache>
            </c:numRef>
          </c:val>
          <c:extLst>
            <c:ext xmlns:c16="http://schemas.microsoft.com/office/drawing/2014/chart" uri="{C3380CC4-5D6E-409C-BE32-E72D297353CC}">
              <c16:uniqueId val="{00000000-50CE-401A-ADB2-B4C91CB0B002}"/>
            </c:ext>
          </c:extLst>
        </c:ser>
        <c:ser>
          <c:idx val="0"/>
          <c:order val="1"/>
          <c:tx>
            <c:strRef>
              <c:f>'10.2'!$A$40</c:f>
              <c:strCache>
                <c:ptCount val="1"/>
                <c:pt idx="0">
                  <c:v>Rozsah 2017-2024</c:v>
                </c:pt>
              </c:strCache>
            </c:strRef>
          </c:tx>
          <c:spPr>
            <a:solidFill>
              <a:srgbClr val="C7CCD6"/>
            </a:solidFill>
            <a:ln>
              <a:noFill/>
            </a:ln>
          </c:spPr>
          <c:val>
            <c:numRef>
              <c:f>'10.2'!$B$40:$M$40</c:f>
              <c:numCache>
                <c:formatCode>#\ ##0.0</c:formatCode>
                <c:ptCount val="12"/>
                <c:pt idx="0">
                  <c:v>5974.1337215315107</c:v>
                </c:pt>
                <c:pt idx="1">
                  <c:v>4898.5749422998997</c:v>
                </c:pt>
                <c:pt idx="2">
                  <c:v>5058.5124104068918</c:v>
                </c:pt>
                <c:pt idx="3">
                  <c:v>3134.4743687396349</c:v>
                </c:pt>
                <c:pt idx="4">
                  <c:v>2569.8998787347123</c:v>
                </c:pt>
                <c:pt idx="5">
                  <c:v>494.67259094255724</c:v>
                </c:pt>
                <c:pt idx="6">
                  <c:v>592.80372320310289</c:v>
                </c:pt>
                <c:pt idx="7">
                  <c:v>596.7164714329997</c:v>
                </c:pt>
                <c:pt idx="8">
                  <c:v>1993.157713153204</c:v>
                </c:pt>
                <c:pt idx="9">
                  <c:v>2233.2896830802065</c:v>
                </c:pt>
                <c:pt idx="10">
                  <c:v>1831.2306284812948</c:v>
                </c:pt>
                <c:pt idx="11">
                  <c:v>1975.156302742007</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'10.2'!$A$41</c:f>
              <c:strCache>
                <c:ptCount val="1"/>
                <c:pt idx="0">
                  <c:v>2024</c:v>
                </c:pt>
              </c:strCache>
            </c:strRef>
          </c:tx>
          <c:spPr>
            <a:ln>
              <a:solidFill>
                <a:schemeClr val="tx2"/>
              </a:solidFill>
              <a:prstDash val="solid"/>
            </a:ln>
          </c:spPr>
          <c:marker>
            <c:symbol val="none"/>
          </c:marker>
          <c:val>
            <c:numRef>
              <c:f>'10.2'!$B$41:$M$41</c:f>
              <c:numCache>
                <c:formatCode>#\ ##0.0</c:formatCode>
                <c:ptCount val="12"/>
                <c:pt idx="0">
                  <c:v>11768.183591999999</c:v>
                </c:pt>
                <c:pt idx="1">
                  <c:v>8188.6469299999972</c:v>
                </c:pt>
                <c:pt idx="2">
                  <c:v>7516.9039679999996</c:v>
                </c:pt>
                <c:pt idx="3">
                  <c:v>5510.6873450000003</c:v>
                </c:pt>
                <c:pt idx="4">
                  <c:v>3464.0072140000007</c:v>
                </c:pt>
                <c:pt idx="5">
                  <c:v>2740.1638940000003</c:v>
                </c:pt>
                <c:pt idx="6">
                  <c:v>2450.8204420000002</c:v>
                </c:pt>
                <c:pt idx="7">
                  <c:v>2500.1212150000006</c:v>
                </c:pt>
                <c:pt idx="8">
                  <c:v>3222.2795740000001</c:v>
                </c:pt>
                <c:pt idx="9">
                  <c:v>5957.8148639999999</c:v>
                </c:pt>
                <c:pt idx="10">
                  <c:v>9122.2104070000005</c:v>
                </c:pt>
                <c:pt idx="11">
                  <c:v>10560.748887999998</c:v>
                </c:pt>
              </c:numCache>
            </c:numRef>
          </c:val>
          <c:smooth val="1"/>
          <c:extLst>
            <c:ext xmlns:c16="http://schemas.microsoft.com/office/drawing/2014/chart" uri="{C3380CC4-5D6E-409C-BE32-E72D297353CC}">
              <c16:uniqueId val="{00000001-CC60-461B-BF03-DA12B8278E4A}"/>
            </c:ext>
          </c:extLst>
        </c:ser>
        <c:ser>
          <c:idx val="2"/>
          <c:order val="3"/>
          <c:tx>
            <c:strRef>
              <c:f>'10.2'!$A$42</c:f>
              <c:strCache>
                <c:ptCount val="1"/>
                <c:pt idx="0">
                  <c:v>2025</c:v>
                </c:pt>
              </c:strCache>
            </c:strRef>
          </c:tx>
          <c:spPr>
            <a:ln>
              <a:solidFill>
                <a:schemeClr val="accent5"/>
              </a:solidFill>
            </a:ln>
          </c:spPr>
          <c:marker>
            <c:symbol val="none"/>
          </c:marker>
          <c:val>
            <c:numRef>
              <c:f>'10.2'!$B$42:$M$42</c:f>
              <c:numCache>
                <c:formatCode>#\ ##0.0</c:formatCode>
                <c:ptCount val="12"/>
                <c:pt idx="0">
                  <c:v>11343.689448999998</c:v>
                </c:pt>
                <c:pt idx="1">
                  <c:v>10404.305332999998</c:v>
                </c:pt>
                <c:pt idx="2">
                  <c:v>8262.3240799999985</c:v>
                </c:pt>
                <c:pt idx="3">
                  <c:v>5385.6958020000002</c:v>
                </c:pt>
                <c:pt idx="4">
                  <c:v>4431.3834989999996</c:v>
                </c:pt>
                <c:pt idx="5">
                  <c:v>2675.2117450000001</c:v>
                </c:pt>
                <c:pt idx="6">
                  <c:v>2529.1830219999993</c:v>
                </c:pt>
                <c:pt idx="7">
                  <c:v>2578.0161079999993</c:v>
                </c:pt>
                <c:pt idx="8">
                  <c:v>3288.1327899999992</c:v>
                </c:pt>
                <c:pt idx="9">
                  <c:v>6681.1730380000008</c:v>
                </c:pt>
                <c:pt idx="10">
                  <c:v>9011.7368769999994</c:v>
                </c:pt>
                <c:pt idx="11">
                  <c:v>10502.239142999999</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65681351805846644"/>
          <c:h val="9.286478928125251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'10.5'!$A$5</c:f>
              <c:strCache>
                <c:ptCount val="1"/>
                <c:pt idx="0">
                  <c:v>Průmysl</c:v>
                </c:pt>
              </c:strCache>
            </c:strRef>
          </c:tx>
          <c:spPr>
            <a:solidFill>
              <a:schemeClr val="accent1"/>
            </a:solidFill>
          </c:spPr>
          <c:invertIfNegative val="0"/>
          <c:cat>
            <c:numRef>
              <c:f>'10.5'!$B$3:$H$3</c:f>
              <c:numCache>
                <c:formatCode>General</c:formatCode>
                <c:ptCount val="7"/>
                <c:pt idx="0">
                  <c:v>2019</c:v>
                </c:pt>
                <c:pt idx="1">
                  <c:v>2020</c:v>
                </c:pt>
                <c:pt idx="2">
                  <c:v>2021</c:v>
                </c:pt>
                <c:pt idx="3">
                  <c:v>2022</c:v>
                </c:pt>
                <c:pt idx="4">
                  <c:v>2023</c:v>
                </c:pt>
                <c:pt idx="5">
                  <c:v>2024</c:v>
                </c:pt>
                <c:pt idx="6">
                  <c:v>2025</c:v>
                </c:pt>
              </c:numCache>
            </c:numRef>
          </c:cat>
          <c:val>
            <c:numRef>
              <c:f>'10.5'!$B$5:$H$5</c:f>
              <c:numCache>
                <c:formatCode>#\ ##0.0</c:formatCode>
                <c:ptCount val="7"/>
                <c:pt idx="0">
                  <c:v>22189.096138399997</c:v>
                </c:pt>
                <c:pt idx="1">
                  <c:v>20738.055958999998</c:v>
                </c:pt>
                <c:pt idx="2">
                  <c:v>22045.395981684778</c:v>
                </c:pt>
                <c:pt idx="3">
                  <c:v>20452.860594999998</c:v>
                </c:pt>
                <c:pt idx="4">
                  <c:v>17722.913090999999</c:v>
                </c:pt>
                <c:pt idx="5">
                  <c:v>14741.227284000002</c:v>
                </c:pt>
                <c:pt idx="6">
                  <c:v>14734.753072000003</c:v>
                </c:pt>
              </c:numCache>
            </c:numRef>
          </c:val>
          <c:extLst>
            <c:ext xmlns:c16="http://schemas.microsoft.com/office/drawing/2014/chart" uri="{C3380CC4-5D6E-409C-BE32-E72D297353CC}">
              <c16:uniqueId val="{00000000-86ED-4744-A8E3-BCC24A7E0D32}"/>
            </c:ext>
          </c:extLst>
        </c:ser>
        <c:ser>
          <c:idx val="0"/>
          <c:order val="1"/>
          <c:tx>
            <c:strRef>
              <c:f>'10.5'!$A$10</c:f>
              <c:strCache>
                <c:ptCount val="1"/>
                <c:pt idx="0">
                  <c:v>Domácnosti</c:v>
                </c:pt>
              </c:strCache>
            </c:strRef>
          </c:tx>
          <c:spPr>
            <a:solidFill>
              <a:schemeClr val="accent6"/>
            </a:solidFill>
          </c:spPr>
          <c:invertIfNegative val="0"/>
          <c:cat>
            <c:numRef>
              <c:f>'10.5'!$B$3:$H$3</c:f>
              <c:numCache>
                <c:formatCode>General</c:formatCode>
                <c:ptCount val="7"/>
                <c:pt idx="0">
                  <c:v>2019</c:v>
                </c:pt>
                <c:pt idx="1">
                  <c:v>2020</c:v>
                </c:pt>
                <c:pt idx="2">
                  <c:v>2021</c:v>
                </c:pt>
                <c:pt idx="3">
                  <c:v>2022</c:v>
                </c:pt>
                <c:pt idx="4">
                  <c:v>2023</c:v>
                </c:pt>
                <c:pt idx="5">
                  <c:v>2024</c:v>
                </c:pt>
                <c:pt idx="6">
                  <c:v>2025</c:v>
                </c:pt>
              </c:numCache>
            </c:numRef>
          </c:cat>
          <c:val>
            <c:numRef>
              <c:f>'10.5'!$B$10:$H$10</c:f>
              <c:numCache>
                <c:formatCode>#\ ##0.0</c:formatCode>
                <c:ptCount val="7"/>
                <c:pt idx="0">
                  <c:v>33848.785665968302</c:v>
                </c:pt>
                <c:pt idx="1">
                  <c:v>33508.532210038909</c:v>
                </c:pt>
                <c:pt idx="2">
                  <c:v>36775.313857560184</c:v>
                </c:pt>
                <c:pt idx="3">
                  <c:v>32288.978359000012</c:v>
                </c:pt>
                <c:pt idx="4">
                  <c:v>30742.161058000005</c:v>
                </c:pt>
                <c:pt idx="5">
                  <c:v>30938.980745000001</c:v>
                </c:pt>
                <c:pt idx="6">
                  <c:v>32885.366398999999</c:v>
                </c:pt>
              </c:numCache>
            </c:numRef>
          </c:val>
          <c:extLst>
            <c:ext xmlns:c16="http://schemas.microsoft.com/office/drawing/2014/chart" uri="{C3380CC4-5D6E-409C-BE32-E72D297353CC}">
              <c16:uniqueId val="{00000004-86ED-4744-A8E3-BCC24A7E0D32}"/>
            </c:ext>
          </c:extLst>
        </c:ser>
        <c:ser>
          <c:idx val="1"/>
          <c:order val="2"/>
          <c:tx>
            <c:strRef>
              <c:f>'10.5'!$A$11</c:f>
              <c:strCache>
                <c:ptCount val="1"/>
                <c:pt idx="0">
                  <c:v>Obchod, služby, školství, zdravotnictví</c:v>
                </c:pt>
              </c:strCache>
            </c:strRef>
          </c:tx>
          <c:spPr>
            <a:solidFill>
              <a:srgbClr val="F0948F"/>
            </a:solidFill>
          </c:spPr>
          <c:invertIfNegative val="0"/>
          <c:cat>
            <c:numRef>
              <c:f>'10.5'!$B$3:$H$3</c:f>
              <c:numCache>
                <c:formatCode>General</c:formatCode>
                <c:ptCount val="7"/>
                <c:pt idx="0">
                  <c:v>2019</c:v>
                </c:pt>
                <c:pt idx="1">
                  <c:v>2020</c:v>
                </c:pt>
                <c:pt idx="2">
                  <c:v>2021</c:v>
                </c:pt>
                <c:pt idx="3">
                  <c:v>2022</c:v>
                </c:pt>
                <c:pt idx="4">
                  <c:v>2023</c:v>
                </c:pt>
                <c:pt idx="5">
                  <c:v>2024</c:v>
                </c:pt>
                <c:pt idx="6">
                  <c:v>2025</c:v>
                </c:pt>
              </c:numCache>
            </c:numRef>
          </c:cat>
          <c:val>
            <c:numRef>
              <c:f>'10.5'!$B$11:$H$11</c:f>
              <c:numCache>
                <c:formatCode>#\ ##0.0</c:formatCode>
                <c:ptCount val="7"/>
                <c:pt idx="0">
                  <c:v>18669.824002031695</c:v>
                </c:pt>
                <c:pt idx="1">
                  <c:v>18657.963497485754</c:v>
                </c:pt>
                <c:pt idx="2">
                  <c:v>20036.598336999992</c:v>
                </c:pt>
                <c:pt idx="3">
                  <c:v>17105.546163999999</c:v>
                </c:pt>
                <c:pt idx="4">
                  <c:v>15977.290081000001</c:v>
                </c:pt>
                <c:pt idx="5">
                  <c:v>15199.667363999994</c:v>
                </c:pt>
                <c:pt idx="6">
                  <c:v>16571.825241000002</c:v>
                </c:pt>
              </c:numCache>
            </c:numRef>
          </c:val>
          <c:extLst>
            <c:ext xmlns:c16="http://schemas.microsoft.com/office/drawing/2014/chart" uri="{C3380CC4-5D6E-409C-BE32-E72D297353CC}">
              <c16:uniqueId val="{00000005-86ED-4744-A8E3-BCC24A7E0D32}"/>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1.2647126071985489E-3"/>
          <c:y val="0.81651943721627063"/>
          <c:w val="0.57923837409693857"/>
          <c:h val="0.1491457988352314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2156-46E3-901C-C4E7251D05B1}"/>
              </c:ext>
            </c:extLst>
          </c:dPt>
          <c:dPt>
            <c:idx val="1"/>
            <c:bubble3D val="0"/>
            <c:spPr>
              <a:solidFill>
                <a:schemeClr val="accent2"/>
              </a:solidFill>
            </c:spPr>
            <c:extLst>
              <c:ext xmlns:c16="http://schemas.microsoft.com/office/drawing/2014/chart" uri="{C3380CC4-5D6E-409C-BE32-E72D297353CC}">
                <c16:uniqueId val="{00000003-2156-46E3-901C-C4E7251D05B1}"/>
              </c:ext>
            </c:extLst>
          </c:dPt>
          <c:dPt>
            <c:idx val="2"/>
            <c:bubble3D val="0"/>
            <c:spPr>
              <a:solidFill>
                <a:schemeClr val="accent3"/>
              </a:solidFill>
            </c:spPr>
            <c:extLst>
              <c:ext xmlns:c16="http://schemas.microsoft.com/office/drawing/2014/chart" uri="{C3380CC4-5D6E-409C-BE32-E72D297353CC}">
                <c16:uniqueId val="{00000005-2156-46E3-901C-C4E7251D05B1}"/>
              </c:ext>
            </c:extLst>
          </c:dPt>
          <c:dPt>
            <c:idx val="3"/>
            <c:bubble3D val="0"/>
            <c:spPr>
              <a:solidFill>
                <a:schemeClr val="accent4"/>
              </a:solidFill>
            </c:spPr>
            <c:extLst>
              <c:ext xmlns:c16="http://schemas.microsoft.com/office/drawing/2014/chart" uri="{C3380CC4-5D6E-409C-BE32-E72D297353CC}">
                <c16:uniqueId val="{00000007-2156-46E3-901C-C4E7251D05B1}"/>
              </c:ext>
            </c:extLst>
          </c:dPt>
          <c:dPt>
            <c:idx val="4"/>
            <c:bubble3D val="0"/>
            <c:spPr>
              <a:solidFill>
                <a:schemeClr val="accent5"/>
              </a:solidFill>
            </c:spPr>
            <c:extLst>
              <c:ext xmlns:c16="http://schemas.microsoft.com/office/drawing/2014/chart" uri="{C3380CC4-5D6E-409C-BE32-E72D297353CC}">
                <c16:uniqueId val="{00000009-2156-46E3-901C-C4E7251D05B1}"/>
              </c:ext>
            </c:extLst>
          </c:dPt>
          <c:dPt>
            <c:idx val="5"/>
            <c:bubble3D val="0"/>
            <c:spPr>
              <a:solidFill>
                <a:schemeClr val="accent6"/>
              </a:solidFill>
            </c:spPr>
            <c:extLst>
              <c:ext xmlns:c16="http://schemas.microsoft.com/office/drawing/2014/chart" uri="{C3380CC4-5D6E-409C-BE32-E72D297353CC}">
                <c16:uniqueId val="{0000000B-2156-46E3-901C-C4E7251D05B1}"/>
              </c:ext>
            </c:extLst>
          </c:dPt>
          <c:dPt>
            <c:idx val="6"/>
            <c:bubble3D val="0"/>
            <c:spPr>
              <a:solidFill>
                <a:srgbClr val="F0948F"/>
              </a:solidFill>
            </c:spPr>
            <c:extLst>
              <c:ext xmlns:c16="http://schemas.microsoft.com/office/drawing/2014/chart" uri="{C3380CC4-5D6E-409C-BE32-E72D297353CC}">
                <c16:uniqueId val="{0000000D-2156-46E3-901C-C4E7251D05B1}"/>
              </c:ext>
            </c:extLst>
          </c:dPt>
          <c:dPt>
            <c:idx val="7"/>
            <c:bubble3D val="0"/>
            <c:spPr>
              <a:solidFill>
                <a:srgbClr val="F7C9C7"/>
              </a:solidFill>
            </c:spPr>
            <c:extLst>
              <c:ext xmlns:c16="http://schemas.microsoft.com/office/drawing/2014/chart" uri="{C3380CC4-5D6E-409C-BE32-E72D297353CC}">
                <c16:uniqueId val="{0000000F-2156-46E3-901C-C4E7251D05B1}"/>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10-2156-46E3-901C-C4E7251D05B1}"/>
            </c:ext>
          </c:extLst>
        </c:ser>
        <c:ser>
          <c:idx val="2"/>
          <c:order val="1"/>
          <c:dPt>
            <c:idx val="0"/>
            <c:bubble3D val="0"/>
            <c:spPr>
              <a:solidFill>
                <a:schemeClr val="accent1"/>
              </a:solidFill>
            </c:spPr>
            <c:extLst>
              <c:ext xmlns:c16="http://schemas.microsoft.com/office/drawing/2014/chart" uri="{C3380CC4-5D6E-409C-BE32-E72D297353CC}">
                <c16:uniqueId val="{00000012-2156-46E3-901C-C4E7251D05B1}"/>
              </c:ext>
            </c:extLst>
          </c:dPt>
          <c:dPt>
            <c:idx val="1"/>
            <c:bubble3D val="0"/>
            <c:spPr>
              <a:solidFill>
                <a:schemeClr val="accent2"/>
              </a:solidFill>
            </c:spPr>
            <c:extLst>
              <c:ext xmlns:c16="http://schemas.microsoft.com/office/drawing/2014/chart" uri="{C3380CC4-5D6E-409C-BE32-E72D297353CC}">
                <c16:uniqueId val="{00000014-2156-46E3-901C-C4E7251D05B1}"/>
              </c:ext>
            </c:extLst>
          </c:dPt>
          <c:dPt>
            <c:idx val="2"/>
            <c:bubble3D val="0"/>
            <c:spPr>
              <a:solidFill>
                <a:schemeClr val="accent3"/>
              </a:solidFill>
            </c:spPr>
            <c:extLst>
              <c:ext xmlns:c16="http://schemas.microsoft.com/office/drawing/2014/chart" uri="{C3380CC4-5D6E-409C-BE32-E72D297353CC}">
                <c16:uniqueId val="{00000016-2156-46E3-901C-C4E7251D05B1}"/>
              </c:ext>
            </c:extLst>
          </c:dPt>
          <c:dPt>
            <c:idx val="3"/>
            <c:bubble3D val="0"/>
            <c:spPr>
              <a:solidFill>
                <a:schemeClr val="accent4"/>
              </a:solidFill>
            </c:spPr>
            <c:extLst>
              <c:ext xmlns:c16="http://schemas.microsoft.com/office/drawing/2014/chart" uri="{C3380CC4-5D6E-409C-BE32-E72D297353CC}">
                <c16:uniqueId val="{00000018-2156-46E3-901C-C4E7251D05B1}"/>
              </c:ext>
            </c:extLst>
          </c:dPt>
          <c:dPt>
            <c:idx val="4"/>
            <c:bubble3D val="0"/>
            <c:spPr>
              <a:solidFill>
                <a:schemeClr val="accent5"/>
              </a:solidFill>
            </c:spPr>
            <c:extLst>
              <c:ext xmlns:c16="http://schemas.microsoft.com/office/drawing/2014/chart" uri="{C3380CC4-5D6E-409C-BE32-E72D297353CC}">
                <c16:uniqueId val="{0000001A-2156-46E3-901C-C4E7251D05B1}"/>
              </c:ext>
            </c:extLst>
          </c:dPt>
          <c:dPt>
            <c:idx val="5"/>
            <c:bubble3D val="0"/>
            <c:spPr>
              <a:solidFill>
                <a:schemeClr val="accent6"/>
              </a:solidFill>
            </c:spPr>
            <c:extLst>
              <c:ext xmlns:c16="http://schemas.microsoft.com/office/drawing/2014/chart" uri="{C3380CC4-5D6E-409C-BE32-E72D297353CC}">
                <c16:uniqueId val="{0000001C-2156-46E3-901C-C4E7251D05B1}"/>
              </c:ext>
            </c:extLst>
          </c:dPt>
          <c:dPt>
            <c:idx val="6"/>
            <c:bubble3D val="0"/>
            <c:spPr>
              <a:solidFill>
                <a:srgbClr val="F0948F"/>
              </a:solidFill>
            </c:spPr>
            <c:extLst>
              <c:ext xmlns:c16="http://schemas.microsoft.com/office/drawing/2014/chart" uri="{C3380CC4-5D6E-409C-BE32-E72D297353CC}">
                <c16:uniqueId val="{0000001E-2156-46E3-901C-C4E7251D05B1}"/>
              </c:ext>
            </c:extLst>
          </c:dPt>
          <c:dPt>
            <c:idx val="7"/>
            <c:bubble3D val="0"/>
            <c:spPr>
              <a:solidFill>
                <a:srgbClr val="F7C9C7"/>
              </a:solidFill>
            </c:spPr>
            <c:extLst>
              <c:ext xmlns:c16="http://schemas.microsoft.com/office/drawing/2014/chart" uri="{C3380CC4-5D6E-409C-BE32-E72D297353CC}">
                <c16:uniqueId val="{00000020-2156-46E3-901C-C4E7251D05B1}"/>
              </c:ext>
            </c:extLst>
          </c:dPt>
          <c:cat>
            <c:numRef>
              <c:f>'8.5'!$U$27:$U$34</c:f>
              <c:numCache>
                <c:formatCode>#\ ##0.0</c:formatCode>
                <c:ptCount val="8"/>
              </c:numCache>
            </c:numRef>
          </c:cat>
          <c:val>
            <c:numRef>
              <c:f>'8.5'!$P$27:$P$34</c:f>
              <c:numCache>
                <c:formatCode>0.0</c:formatCode>
                <c:ptCount val="8"/>
              </c:numCache>
            </c:numRef>
          </c:val>
          <c:extLst>
            <c:ext xmlns:c16="http://schemas.microsoft.com/office/drawing/2014/chart" uri="{C3380CC4-5D6E-409C-BE32-E72D297353CC}">
              <c16:uniqueId val="{00000021-2156-46E3-901C-C4E7251D05B1}"/>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40257880091377468"/>
          <c:y val="0.14956160495773718"/>
          <c:w val="0.35371099445902587"/>
          <c:h val="0.7982011749946870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1277108506597966"/>
                  <c:y val="-0.11685781467440856"/>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delete val="1"/>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 ##0.0</c:formatCode>
                <c:ptCount val="8"/>
                <c:pt idx="0">
                  <c:v>295.27958000000007</c:v>
                </c:pt>
                <c:pt idx="1">
                  <c:v>4934.9826989999992</c:v>
                </c:pt>
                <c:pt idx="2">
                  <c:v>0</c:v>
                </c:pt>
                <c:pt idx="3">
                  <c:v>2710.8954869999998</c:v>
                </c:pt>
                <c:pt idx="4">
                  <c:v>28652.865258999998</c:v>
                </c:pt>
                <c:pt idx="5">
                  <c:v>0.97299999999999986</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 ##0.0</c:formatCode>
                <c:ptCount val="12"/>
                <c:pt idx="0">
                  <c:v>17776.669269999995</c:v>
                </c:pt>
                <c:pt idx="1">
                  <c:v>16072.978868999999</c:v>
                </c:pt>
                <c:pt idx="2">
                  <c:v>13890.679092</c:v>
                </c:pt>
                <c:pt idx="3">
                  <c:v>10129.228413999999</c:v>
                </c:pt>
                <c:pt idx="4">
                  <c:v>9074.5858589999989</c:v>
                </c:pt>
                <c:pt idx="5">
                  <c:v>6821.9287780000004</c:v>
                </c:pt>
                <c:pt idx="6">
                  <c:v>6698.5725780000002</c:v>
                </c:pt>
                <c:pt idx="7">
                  <c:v>6715.0381390000011</c:v>
                </c:pt>
                <c:pt idx="8">
                  <c:v>7603.2186329999995</c:v>
                </c:pt>
                <c:pt idx="9">
                  <c:v>11558.006442999998</c:v>
                </c:pt>
                <c:pt idx="10">
                  <c:v>14587.348405000001</c:v>
                </c:pt>
                <c:pt idx="11">
                  <c:v>16406.202335999998</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 ##0.0</c:formatCode>
                <c:ptCount val="12"/>
                <c:pt idx="0">
                  <c:v>-960.26152599999932</c:v>
                </c:pt>
                <c:pt idx="1">
                  <c:v>-873.41144100000042</c:v>
                </c:pt>
                <c:pt idx="2">
                  <c:v>-888.00841499999933</c:v>
                </c:pt>
                <c:pt idx="3">
                  <c:v>-627.70268700000031</c:v>
                </c:pt>
                <c:pt idx="4">
                  <c:v>-613.3591439999999</c:v>
                </c:pt>
                <c:pt idx="5">
                  <c:v>-549.74356999999975</c:v>
                </c:pt>
                <c:pt idx="6">
                  <c:v>-585.81627399999888</c:v>
                </c:pt>
                <c:pt idx="7">
                  <c:v>-568.94966900000043</c:v>
                </c:pt>
                <c:pt idx="8">
                  <c:v>-583.31821300000081</c:v>
                </c:pt>
                <c:pt idx="9">
                  <c:v>-569.54518300000018</c:v>
                </c:pt>
                <c:pt idx="10">
                  <c:v>-659.85796300000004</c:v>
                </c:pt>
                <c:pt idx="11">
                  <c:v>-772.32480800000098</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 ##0.0</c:formatCode>
                <c:ptCount val="12"/>
                <c:pt idx="0">
                  <c:v>-1205.2531230000004</c:v>
                </c:pt>
                <c:pt idx="1">
                  <c:v>-1091.341024000001</c:v>
                </c:pt>
                <c:pt idx="2">
                  <c:v>-1116.874949</c:v>
                </c:pt>
                <c:pt idx="3">
                  <c:v>-942.78563599999973</c:v>
                </c:pt>
                <c:pt idx="4">
                  <c:v>-895.60693800000013</c:v>
                </c:pt>
                <c:pt idx="5">
                  <c:v>-804.51485400000013</c:v>
                </c:pt>
                <c:pt idx="6">
                  <c:v>-770.20403599999975</c:v>
                </c:pt>
                <c:pt idx="7">
                  <c:v>-786.57357499999989</c:v>
                </c:pt>
                <c:pt idx="8">
                  <c:v>-829.01235999999972</c:v>
                </c:pt>
                <c:pt idx="9">
                  <c:v>-1031.5713320000002</c:v>
                </c:pt>
                <c:pt idx="10">
                  <c:v>-1115.9100080000003</c:v>
                </c:pt>
                <c:pt idx="11">
                  <c:v>-1160.1989219999996</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 ##0.0</c:formatCode>
                <c:ptCount val="12"/>
                <c:pt idx="0">
                  <c:v>-4248.4491209999996</c:v>
                </c:pt>
                <c:pt idx="1">
                  <c:v>-3673.1395030000003</c:v>
                </c:pt>
                <c:pt idx="2">
                  <c:v>-3609.7513260000046</c:v>
                </c:pt>
                <c:pt idx="3">
                  <c:v>-3156.7241380000005</c:v>
                </c:pt>
                <c:pt idx="4">
                  <c:v>-3117.2789760000028</c:v>
                </c:pt>
                <c:pt idx="5">
                  <c:v>-2772.7826579999987</c:v>
                </c:pt>
                <c:pt idx="6">
                  <c:v>-2796.6730219999999</c:v>
                </c:pt>
                <c:pt idx="7">
                  <c:v>-2763.5835430000016</c:v>
                </c:pt>
                <c:pt idx="8">
                  <c:v>-2875.4597730000005</c:v>
                </c:pt>
                <c:pt idx="9">
                  <c:v>-3235.6288559999998</c:v>
                </c:pt>
                <c:pt idx="10">
                  <c:v>-3779.5287960000028</c:v>
                </c:pt>
                <c:pt idx="11">
                  <c:v>-3956.8482959999988</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 ##0.0</c:formatCode>
                <c:ptCount val="12"/>
                <c:pt idx="0">
                  <c:v>-11343.689448999998</c:v>
                </c:pt>
                <c:pt idx="1">
                  <c:v>-10404.305332999998</c:v>
                </c:pt>
                <c:pt idx="2">
                  <c:v>-8262.3240799999985</c:v>
                </c:pt>
                <c:pt idx="3">
                  <c:v>-5385.6958020000002</c:v>
                </c:pt>
                <c:pt idx="4">
                  <c:v>-4431.3834989999996</c:v>
                </c:pt>
                <c:pt idx="5">
                  <c:v>-2675.2117450000001</c:v>
                </c:pt>
                <c:pt idx="6">
                  <c:v>-2529.1830219999993</c:v>
                </c:pt>
                <c:pt idx="7">
                  <c:v>-2578.0161079999993</c:v>
                </c:pt>
                <c:pt idx="8">
                  <c:v>-3288.1327899999992</c:v>
                </c:pt>
                <c:pt idx="9">
                  <c:v>-6681.1730380000008</c:v>
                </c:pt>
                <c:pt idx="10">
                  <c:v>-9011.7368769999994</c:v>
                </c:pt>
                <c:pt idx="11">
                  <c:v>-10502.239142999999</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-19.016050999998697</c:v>
                </c:pt>
                <c:pt idx="1">
                  <c:v>-30.781567999998515</c:v>
                </c:pt>
                <c:pt idx="2">
                  <c:v>-13.720321999997395</c:v>
                </c:pt>
                <c:pt idx="3">
                  <c:v>-16.320150999997168</c:v>
                </c:pt>
                <c:pt idx="4">
                  <c:v>-16.957301999997071</c:v>
                </c:pt>
                <c:pt idx="5">
                  <c:v>-19.675951000001987</c:v>
                </c:pt>
                <c:pt idx="6">
                  <c:v>-16.696224000002076</c:v>
                </c:pt>
                <c:pt idx="7">
                  <c:v>-17.915243999999348</c:v>
                </c:pt>
                <c:pt idx="8">
                  <c:v>-27.295496999999614</c:v>
                </c:pt>
                <c:pt idx="9">
                  <c:v>-40.088033999998515</c:v>
                </c:pt>
                <c:pt idx="10">
                  <c:v>-20.314760999997816</c:v>
                </c:pt>
                <c:pt idx="11">
                  <c:v>-14.591167000000496</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manualLayout>
          <c:layoutTarget val="inner"/>
          <c:xMode val="edge"/>
          <c:yMode val="edge"/>
          <c:x val="0.16210208333333334"/>
          <c:y val="0.22717870393980236"/>
          <c:w val="0.78939097222222221"/>
          <c:h val="0.59124355378394844"/>
        </c:manualLayout>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 ##0.0</c:formatCode>
                <c:ptCount val="12"/>
                <c:pt idx="0">
                  <c:v>66.772320000000008</c:v>
                </c:pt>
                <c:pt idx="1">
                  <c:v>49.098399999999998</c:v>
                </c:pt>
                <c:pt idx="2">
                  <c:v>33.603089999999995</c:v>
                </c:pt>
                <c:pt idx="3">
                  <c:v>21.167249999999999</c:v>
                </c:pt>
                <c:pt idx="4">
                  <c:v>8.5132900000000014</c:v>
                </c:pt>
                <c:pt idx="5">
                  <c:v>2.7519999999999999E-2</c:v>
                </c:pt>
                <c:pt idx="6">
                  <c:v>2.2484699999999997</c:v>
                </c:pt>
                <c:pt idx="7">
                  <c:v>4.5308000000000002</c:v>
                </c:pt>
                <c:pt idx="8">
                  <c:v>2.0500000000000001E-2</c:v>
                </c:pt>
                <c:pt idx="9">
                  <c:v>36.284779999999998</c:v>
                </c:pt>
                <c:pt idx="10">
                  <c:v>46.9343</c:v>
                </c:pt>
                <c:pt idx="11">
                  <c:v>26.078859999999999</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Černé uhlí průmyslové</c:v>
                </c:pt>
              </c:strCache>
            </c:strRef>
          </c:tx>
          <c:spPr>
            <a:solidFill>
              <a:schemeClr val="accent2"/>
            </a:solidFill>
          </c:spPr>
          <c:invertIfNegative val="0"/>
          <c:val>
            <c:numRef>
              <c:f>'5.4'!$B$7:$M$7</c:f>
              <c:numCache>
                <c:formatCode>#\ ##0.0</c:formatCode>
                <c:ptCount val="12"/>
                <c:pt idx="0">
                  <c:v>803.58115199999997</c:v>
                </c:pt>
                <c:pt idx="1">
                  <c:v>760.96012699999994</c:v>
                </c:pt>
                <c:pt idx="2">
                  <c:v>566.84575400000017</c:v>
                </c:pt>
                <c:pt idx="3">
                  <c:v>316.47612399999997</c:v>
                </c:pt>
                <c:pt idx="4">
                  <c:v>248.53379199999998</c:v>
                </c:pt>
                <c:pt idx="5">
                  <c:v>101.65943399999999</c:v>
                </c:pt>
                <c:pt idx="6">
                  <c:v>84.795802000000009</c:v>
                </c:pt>
                <c:pt idx="7">
                  <c:v>135.160697</c:v>
                </c:pt>
                <c:pt idx="8">
                  <c:v>189.97205399999999</c:v>
                </c:pt>
                <c:pt idx="9">
                  <c:v>452.02520100000004</c:v>
                </c:pt>
                <c:pt idx="10">
                  <c:v>594.99697299999991</c:v>
                </c:pt>
                <c:pt idx="11">
                  <c:v>679.97558900000001</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Černouhelné kaly a granulát</c:v>
                </c:pt>
              </c:strCache>
            </c:strRef>
          </c:tx>
          <c:spPr>
            <a:solidFill>
              <a:schemeClr val="accent3"/>
            </a:solidFill>
          </c:spPr>
          <c:invertIfNegative val="0"/>
          <c:val>
            <c:numRef>
              <c:f>'5.4'!$B$8:$M$8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Hnědé uhlí tříděné</c:v>
                </c:pt>
              </c:strCache>
            </c:strRef>
          </c:tx>
          <c:spPr>
            <a:solidFill>
              <a:schemeClr val="accent4"/>
            </a:solidFill>
          </c:spPr>
          <c:invertIfNegative val="0"/>
          <c:val>
            <c:numRef>
              <c:f>'5.4'!$B$9:$M$9</c:f>
              <c:numCache>
                <c:formatCode>#\ ##0.0</c:formatCode>
                <c:ptCount val="12"/>
                <c:pt idx="0">
                  <c:v>377.50076100000001</c:v>
                </c:pt>
                <c:pt idx="1">
                  <c:v>365.04137500000002</c:v>
                </c:pt>
                <c:pt idx="2">
                  <c:v>285.93930499999999</c:v>
                </c:pt>
                <c:pt idx="3">
                  <c:v>171.91882299999997</c:v>
                </c:pt>
                <c:pt idx="4">
                  <c:v>127.608453</c:v>
                </c:pt>
                <c:pt idx="5">
                  <c:v>37.257021999999999</c:v>
                </c:pt>
                <c:pt idx="6">
                  <c:v>47.676761000000006</c:v>
                </c:pt>
                <c:pt idx="7">
                  <c:v>74.423387999999989</c:v>
                </c:pt>
                <c:pt idx="8">
                  <c:v>79.640473999999998</c:v>
                </c:pt>
                <c:pt idx="9">
                  <c:v>260.89525599999996</c:v>
                </c:pt>
                <c:pt idx="10">
                  <c:v>391.46176599999995</c:v>
                </c:pt>
                <c:pt idx="11">
                  <c:v>491.53210299999995</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Hnědé uhlí průmyslové</c:v>
                </c:pt>
              </c:strCache>
            </c:strRef>
          </c:tx>
          <c:spPr>
            <a:solidFill>
              <a:schemeClr val="accent5"/>
            </a:solidFill>
          </c:spPr>
          <c:invertIfNegative val="0"/>
          <c:val>
            <c:numRef>
              <c:f>'5.4'!$B$10:$M$10</c:f>
              <c:numCache>
                <c:formatCode>#\ ##0.0</c:formatCode>
                <c:ptCount val="12"/>
                <c:pt idx="0">
                  <c:v>4577.660385000001</c:v>
                </c:pt>
                <c:pt idx="1">
                  <c:v>4124.2813939999996</c:v>
                </c:pt>
                <c:pt idx="2">
                  <c:v>3169.8894010000004</c:v>
                </c:pt>
                <c:pt idx="3">
                  <c:v>2100.0821129999999</c:v>
                </c:pt>
                <c:pt idx="4">
                  <c:v>1565.2207330000001</c:v>
                </c:pt>
                <c:pt idx="5">
                  <c:v>762.85662799999977</c:v>
                </c:pt>
                <c:pt idx="6">
                  <c:v>703.30022000000008</c:v>
                </c:pt>
                <c:pt idx="7">
                  <c:v>714.74338799999987</c:v>
                </c:pt>
                <c:pt idx="8">
                  <c:v>1089.3285890000002</c:v>
                </c:pt>
                <c:pt idx="9">
                  <c:v>2396.0561230000003</c:v>
                </c:pt>
                <c:pt idx="10">
                  <c:v>3434.723704</c:v>
                </c:pt>
                <c:pt idx="11">
                  <c:v>4014.7225809999991</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Hnědé uhlí - Brikety</c:v>
                </c:pt>
              </c:strCache>
            </c:strRef>
          </c:tx>
          <c:spPr>
            <a:solidFill>
              <a:schemeClr val="accent6"/>
            </a:solidFill>
          </c:spPr>
          <c:invertIfNegative val="0"/>
          <c:val>
            <c:numRef>
              <c:f>'5.4'!$B$11:$M$11</c:f>
              <c:numCache>
                <c:formatCode>#\ ##0.0</c:formatCode>
                <c:ptCount val="12"/>
                <c:pt idx="0">
                  <c:v>0.246</c:v>
                </c:pt>
                <c:pt idx="1">
                  <c:v>0.21099999999999999</c:v>
                </c:pt>
                <c:pt idx="2">
                  <c:v>8.4000000000000005E-2</c:v>
                </c:pt>
                <c:pt idx="3">
                  <c:v>0</c:v>
                </c:pt>
                <c:pt idx="4">
                  <c:v>0</c:v>
                </c:pt>
                <c:pt idx="5">
                  <c:v>0</c:v>
                </c:pt>
                <c:pt idx="6">
                  <c:v>0</c:v>
                </c:pt>
                <c:pt idx="7">
                  <c:v>0</c:v>
                </c:pt>
                <c:pt idx="8">
                  <c:v>0</c:v>
                </c:pt>
                <c:pt idx="9">
                  <c:v>0</c:v>
                </c:pt>
                <c:pt idx="10">
                  <c:v>0.20200000000000001</c:v>
                </c:pt>
                <c:pt idx="11">
                  <c:v>0.23</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Hnědé uhlí - Lignit</c:v>
                </c:pt>
              </c:strCache>
            </c:strRef>
          </c:tx>
          <c:spPr>
            <a:solidFill>
              <a:srgbClr val="F0948F"/>
            </a:solidFill>
          </c:spPr>
          <c:invertIfNegative val="0"/>
          <c:val>
            <c:numRef>
              <c:f>'5.4'!$B$12:$M$12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Hnědé uhlí - Mourové kaly</c:v>
                </c:pt>
              </c:strCache>
            </c:strRef>
          </c:tx>
          <c:spPr>
            <a:solidFill>
              <a:srgbClr val="F7C9C7"/>
            </a:solidFill>
          </c:spPr>
          <c:invertIfNegative val="0"/>
          <c:val>
            <c:numRef>
              <c:f>'5.4'!$B$13:$M$13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max val="6000"/>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majorUnit val="1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5.0769941094123944E-2"/>
          <c:y val="3.4808491627461434E-2"/>
        </c:manualLayout>
      </c:layout>
      <c:overlay val="0"/>
    </c:title>
    <c:autoTitleDeleted val="0"/>
    <c:plotArea>
      <c:layout>
        <c:manualLayout>
          <c:layoutTarget val="inner"/>
          <c:xMode val="edge"/>
          <c:yMode val="edge"/>
          <c:x val="0.41926391237819122"/>
          <c:y val="0.18105212091976644"/>
          <c:w val="0.39332843394575684"/>
          <c:h val="0.78981613242119852"/>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0.11002137860733904"/>
                  <c:y val="-6.0914860348057508E-2"/>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2D-434A-BAD9-FC2C61C16A51}"/>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 ##0.0</c:formatCode>
                <c:ptCount val="7"/>
                <c:pt idx="0">
                  <c:v>565.65016799999989</c:v>
                </c:pt>
                <c:pt idx="1">
                  <c:v>900.55378000000007</c:v>
                </c:pt>
                <c:pt idx="2">
                  <c:v>0</c:v>
                </c:pt>
                <c:pt idx="3">
                  <c:v>0</c:v>
                </c:pt>
                <c:pt idx="4">
                  <c:v>0.17599999999999999</c:v>
                </c:pt>
                <c:pt idx="5">
                  <c:v>8868.2405760000001</c:v>
                </c:pt>
                <c:pt idx="6">
                  <c:v>371.21377799999999</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75"/>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 ##0.0</c:formatCode>
                <c:ptCount val="12"/>
                <c:pt idx="0">
                  <c:v>97.235360999999983</c:v>
                </c:pt>
                <c:pt idx="1">
                  <c:v>85.826955999999996</c:v>
                </c:pt>
                <c:pt idx="2">
                  <c:v>71.124716000000006</c:v>
                </c:pt>
                <c:pt idx="3">
                  <c:v>41.215803999999999</c:v>
                </c:pt>
                <c:pt idx="4">
                  <c:v>34.626738999999993</c:v>
                </c:pt>
                <c:pt idx="5">
                  <c:v>15.678234</c:v>
                </c:pt>
                <c:pt idx="6">
                  <c:v>6.2979709999999987</c:v>
                </c:pt>
                <c:pt idx="7">
                  <c:v>15.388436</c:v>
                </c:pt>
                <c:pt idx="8">
                  <c:v>21.621492000000007</c:v>
                </c:pt>
                <c:pt idx="9">
                  <c:v>49.287147000000004</c:v>
                </c:pt>
                <c:pt idx="10">
                  <c:v>64.978733000000005</c:v>
                </c:pt>
                <c:pt idx="11">
                  <c:v>62.368578999999997</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Celulózové výluhy</c:v>
                </c:pt>
              </c:strCache>
            </c:strRef>
          </c:tx>
          <c:invertIfNegative val="0"/>
          <c:val>
            <c:numRef>
              <c:f>'5.4'!$B$16:$M$16</c:f>
              <c:numCache>
                <c:formatCode>#\ ##0.0</c:formatCode>
                <c:ptCount val="12"/>
                <c:pt idx="0">
                  <c:v>79.403999999999996</c:v>
                </c:pt>
                <c:pt idx="1">
                  <c:v>86.420349999999999</c:v>
                </c:pt>
                <c:pt idx="2">
                  <c:v>90.755710000000008</c:v>
                </c:pt>
                <c:pt idx="3">
                  <c:v>76.957309999999993</c:v>
                </c:pt>
                <c:pt idx="4">
                  <c:v>75.626710000000003</c:v>
                </c:pt>
                <c:pt idx="5">
                  <c:v>74.692859999999996</c:v>
                </c:pt>
                <c:pt idx="6">
                  <c:v>72.584419999999994</c:v>
                </c:pt>
                <c:pt idx="7">
                  <c:v>73.085149999999999</c:v>
                </c:pt>
                <c:pt idx="8">
                  <c:v>66.942859999999996</c:v>
                </c:pt>
                <c:pt idx="9">
                  <c:v>47.599150000000002</c:v>
                </c:pt>
                <c:pt idx="10">
                  <c:v>84.038250000000005</c:v>
                </c:pt>
                <c:pt idx="11">
                  <c:v>72.447009999999992</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Kapalná biopaliva</c:v>
                </c:pt>
              </c:strCache>
            </c:strRef>
          </c:tx>
          <c:invertIfNegative val="0"/>
          <c:val>
            <c:numRef>
              <c:f>'5.4'!$B$17:$M$17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Ostatní biomasa</c:v>
                </c:pt>
              </c:strCache>
            </c:strRef>
          </c:tx>
          <c:invertIfNegative val="0"/>
          <c:val>
            <c:numRef>
              <c:f>'5.4'!$B$18:$M$18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Palivové dříví</c:v>
                </c:pt>
              </c:strCache>
            </c:strRef>
          </c:tx>
          <c:invertIfNegative val="0"/>
          <c:val>
            <c:numRef>
              <c:f>'5.4'!$B$19:$M$19</c:f>
              <c:numCache>
                <c:formatCode>#\ ##0.0</c:formatCode>
                <c:ptCount val="12"/>
                <c:pt idx="0">
                  <c:v>3.5999999999999997E-2</c:v>
                </c:pt>
                <c:pt idx="1">
                  <c:v>0.06</c:v>
                </c:pt>
                <c:pt idx="2">
                  <c:v>0.08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Piliny, kůra, štěpky, dřevní odpad</c:v>
                </c:pt>
              </c:strCache>
            </c:strRef>
          </c:tx>
          <c:spPr>
            <a:solidFill>
              <a:schemeClr val="accent6"/>
            </a:solidFill>
          </c:spPr>
          <c:invertIfNegative val="0"/>
          <c:val>
            <c:numRef>
              <c:f>'5.4'!$B$20:$M$20</c:f>
              <c:numCache>
                <c:formatCode>#\ ##0.0</c:formatCode>
                <c:ptCount val="12"/>
                <c:pt idx="0">
                  <c:v>1124.2946350000002</c:v>
                </c:pt>
                <c:pt idx="1">
                  <c:v>1060.7236699999999</c:v>
                </c:pt>
                <c:pt idx="2">
                  <c:v>1006.4500539999999</c:v>
                </c:pt>
                <c:pt idx="3">
                  <c:v>641.23383199999989</c:v>
                </c:pt>
                <c:pt idx="4">
                  <c:v>602.82756800000016</c:v>
                </c:pt>
                <c:pt idx="5">
                  <c:v>387.24663900000002</c:v>
                </c:pt>
                <c:pt idx="6">
                  <c:v>315.64609499999995</c:v>
                </c:pt>
                <c:pt idx="7">
                  <c:v>280.57194899999996</c:v>
                </c:pt>
                <c:pt idx="8">
                  <c:v>422.23923699999989</c:v>
                </c:pt>
                <c:pt idx="9">
                  <c:v>820.46225700000002</c:v>
                </c:pt>
                <c:pt idx="10">
                  <c:v>1017.0145699999998</c:v>
                </c:pt>
                <c:pt idx="11">
                  <c:v>1189.5300699999998</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Rostlinné materiály neaglomerované</c:v>
                </c:pt>
              </c:strCache>
            </c:strRef>
          </c:tx>
          <c:spPr>
            <a:solidFill>
              <a:srgbClr val="F0948F"/>
            </a:solidFill>
          </c:spPr>
          <c:invertIfNegative val="0"/>
          <c:val>
            <c:numRef>
              <c:f>'5.4'!$B$21:$M$21</c:f>
              <c:numCache>
                <c:formatCode>#\ ##0.0</c:formatCode>
                <c:ptCount val="12"/>
                <c:pt idx="0">
                  <c:v>62.741687000000006</c:v>
                </c:pt>
                <c:pt idx="1">
                  <c:v>51.927080000000004</c:v>
                </c:pt>
                <c:pt idx="2">
                  <c:v>35.204209000000006</c:v>
                </c:pt>
                <c:pt idx="3">
                  <c:v>24.484848999999997</c:v>
                </c:pt>
                <c:pt idx="4">
                  <c:v>21.236713999999999</c:v>
                </c:pt>
                <c:pt idx="5">
                  <c:v>7.9948699999999997</c:v>
                </c:pt>
                <c:pt idx="6">
                  <c:v>11.533175</c:v>
                </c:pt>
                <c:pt idx="7">
                  <c:v>12.492891</c:v>
                </c:pt>
                <c:pt idx="8">
                  <c:v>14.654712000000002</c:v>
                </c:pt>
                <c:pt idx="9">
                  <c:v>30.171855000000001</c:v>
                </c:pt>
                <c:pt idx="10">
                  <c:v>45.774816000000001</c:v>
                </c:pt>
                <c:pt idx="11">
                  <c:v>52.996919999999996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max val="14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4489444797987297"/>
          <c:y val="0.16345875810428023"/>
          <c:w val="0.38131119641241989"/>
          <c:h val="0.79069805029391405"/>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Skládkový plyn</c:v>
                </c:pt>
                <c:pt idx="1">
                  <c:v>Kalový plyn (ČOV)</c:v>
                </c:pt>
                <c:pt idx="2">
                  <c:v>Ostatní bioplyn</c:v>
                </c:pt>
              </c:strCache>
            </c:strRef>
          </c:cat>
          <c:val>
            <c:numRef>
              <c:f>'5.4'!$N$23:$N$25</c:f>
              <c:numCache>
                <c:formatCode>#\ ##0.0</c:formatCode>
                <c:ptCount val="3"/>
                <c:pt idx="0">
                  <c:v>72.324759999999998</c:v>
                </c:pt>
                <c:pt idx="1">
                  <c:v>11.687673</c:v>
                </c:pt>
                <c:pt idx="2">
                  <c:v>454.07134099999996</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 ##0.0</c:formatCode>
                <c:ptCount val="12"/>
                <c:pt idx="0">
                  <c:v>6.8680000000000003</c:v>
                </c:pt>
                <c:pt idx="1">
                  <c:v>5.5106080000000004</c:v>
                </c:pt>
                <c:pt idx="2">
                  <c:v>7.88</c:v>
                </c:pt>
                <c:pt idx="3">
                  <c:v>6.8715900000000003</c:v>
                </c:pt>
                <c:pt idx="4">
                  <c:v>7.0407760000000001</c:v>
                </c:pt>
                <c:pt idx="5">
                  <c:v>4.9481619999999999</c:v>
                </c:pt>
                <c:pt idx="6">
                  <c:v>4.6245020000000006</c:v>
                </c:pt>
                <c:pt idx="7">
                  <c:v>4.5619700000000005</c:v>
                </c:pt>
                <c:pt idx="8">
                  <c:v>5.0093940000000003</c:v>
                </c:pt>
                <c:pt idx="9">
                  <c:v>5.3901019999999997</c:v>
                </c:pt>
                <c:pt idx="10">
                  <c:v>6.5502439999999993</c:v>
                </c:pt>
                <c:pt idx="11">
                  <c:v>7.0694120000000007</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Kalový plyn (ČOV)</c:v>
                </c:pt>
              </c:strCache>
            </c:strRef>
          </c:tx>
          <c:invertIfNegative val="0"/>
          <c:val>
            <c:numRef>
              <c:f>'5.4'!$B$24:$M$24</c:f>
              <c:numCache>
                <c:formatCode>#\ ##0.0</c:formatCode>
                <c:ptCount val="12"/>
                <c:pt idx="0">
                  <c:v>0.95265900000000003</c:v>
                </c:pt>
                <c:pt idx="1">
                  <c:v>1.0417909999999999</c:v>
                </c:pt>
                <c:pt idx="2">
                  <c:v>1.1478170000000001</c:v>
                </c:pt>
                <c:pt idx="3">
                  <c:v>0.96524699999999997</c:v>
                </c:pt>
                <c:pt idx="4">
                  <c:v>1.102992</c:v>
                </c:pt>
                <c:pt idx="5">
                  <c:v>1.1687750000000001</c:v>
                </c:pt>
                <c:pt idx="6">
                  <c:v>1.0253449999999997</c:v>
                </c:pt>
                <c:pt idx="7">
                  <c:v>0.93913499999999994</c:v>
                </c:pt>
                <c:pt idx="8">
                  <c:v>0.92156199999999999</c:v>
                </c:pt>
                <c:pt idx="9">
                  <c:v>0.91499499999999989</c:v>
                </c:pt>
                <c:pt idx="10">
                  <c:v>0.67015000000000013</c:v>
                </c:pt>
                <c:pt idx="11">
                  <c:v>0.83720499999999998</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Ostatní bioplyn</c:v>
                </c:pt>
              </c:strCache>
            </c:strRef>
          </c:tx>
          <c:invertIfNegative val="0"/>
          <c:val>
            <c:numRef>
              <c:f>'5.4'!$B$25:$M$25</c:f>
              <c:numCache>
                <c:formatCode>#\ ##0.0</c:formatCode>
                <c:ptCount val="12"/>
                <c:pt idx="0">
                  <c:v>57.583059999999996</c:v>
                </c:pt>
                <c:pt idx="1">
                  <c:v>50.870911</c:v>
                </c:pt>
                <c:pt idx="2">
                  <c:v>45.481808999999998</c:v>
                </c:pt>
                <c:pt idx="3">
                  <c:v>35.084090000000003</c:v>
                </c:pt>
                <c:pt idx="4">
                  <c:v>33.982785999999997</c:v>
                </c:pt>
                <c:pt idx="5">
                  <c:v>21.168113999999999</c:v>
                </c:pt>
                <c:pt idx="6">
                  <c:v>21.415797999999999</c:v>
                </c:pt>
                <c:pt idx="7">
                  <c:v>21.959911999999996</c:v>
                </c:pt>
                <c:pt idx="8">
                  <c:v>24.790794000000002</c:v>
                </c:pt>
                <c:pt idx="9">
                  <c:v>38.944367000000007</c:v>
                </c:pt>
                <c:pt idx="10">
                  <c:v>47.723762999999991</c:v>
                </c:pt>
                <c:pt idx="11">
                  <c:v>55.065936999999984</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spPr>
            <a:solidFill>
              <a:schemeClr val="accent6"/>
            </a:solidFill>
          </c:spPr>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spPr>
            <a:solidFill>
              <a:srgbClr val="F0948F"/>
            </a:solidFill>
          </c:spPr>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spPr>
            <a:solidFill>
              <a:schemeClr val="tx2"/>
            </a:solidFill>
          </c:spPr>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accent2"/>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spPr>
            <a:solidFill>
              <a:schemeClr val="accent3"/>
            </a:solidFill>
          </c:spPr>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spPr>
            <a:solidFill>
              <a:schemeClr val="accent4"/>
            </a:solidFill>
          </c:spPr>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chemeClr val="accent5"/>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spPr>
            <a:solidFill>
              <a:schemeClr val="accent6"/>
            </a:solidFill>
          </c:spPr>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spPr>
            <a:solidFill>
              <a:srgbClr val="F0948F"/>
            </a:solidFill>
          </c:spPr>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spPr>
            <a:solidFill>
              <a:srgbClr val="F7C9C7"/>
            </a:solidFill>
          </c:spPr>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0.18515824300260497"/>
          <c:y val="0.2100765432287712"/>
          <c:w val="0.69816496918077742"/>
          <c:h val="0.7706168890521387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3674-42EF-8DF5-AEED34660903}"/>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1584.2246000000005</c:v>
                </c:pt>
                <c:pt idx="1">
                  <c:v>2165.314000000003</c:v>
                </c:pt>
                <c:pt idx="2">
                  <c:v>1554.784259999999</c:v>
                </c:pt>
                <c:pt idx="3">
                  <c:v>2802.0350000000003</c:v>
                </c:pt>
                <c:pt idx="4">
                  <c:v>642.56600000000026</c:v>
                </c:pt>
                <c:pt idx="5">
                  <c:v>979.34609999999964</c:v>
                </c:pt>
                <c:pt idx="6">
                  <c:v>464.61640000000011</c:v>
                </c:pt>
                <c:pt idx="7">
                  <c:v>5083.9603999999963</c:v>
                </c:pt>
                <c:pt idx="8">
                  <c:v>1229.4634500000004</c:v>
                </c:pt>
                <c:pt idx="9">
                  <c:v>3474.5872999999992</c:v>
                </c:pt>
                <c:pt idx="10">
                  <c:v>1031.9614000000004</c:v>
                </c:pt>
                <c:pt idx="11">
                  <c:v>4624.1296999999995</c:v>
                </c:pt>
                <c:pt idx="12">
                  <c:v>11665.701799999997</c:v>
                </c:pt>
                <c:pt idx="13">
                  <c:v>1264.9750999999992</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1584.2246000000005</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2165.314000000003</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1554.784259999999</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2802.0350000000003</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642.56600000000026</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979.34609999999964</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464.61640000000011</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5083.9603999999963</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1229.4634500000004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3474.5872999999992</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1031.9614000000004</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4624.1296999999995</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11665.701799999997</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1264.9750999999992</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 ##0.0</c:formatCode>
                <c:ptCount val="12"/>
                <c:pt idx="0">
                  <c:v>2886.1940449999997</c:v>
                </c:pt>
                <c:pt idx="1">
                  <c:v>2780.8423480000001</c:v>
                </c:pt>
                <c:pt idx="2">
                  <c:v>2839.93309</c:v>
                </c:pt>
                <c:pt idx="3">
                  <c:v>2271.3722940000002</c:v>
                </c:pt>
                <c:pt idx="4">
                  <c:v>2331.6238069999995</c:v>
                </c:pt>
                <c:pt idx="5">
                  <c:v>1960.526879999999</c:v>
                </c:pt>
                <c:pt idx="6">
                  <c:v>1843.2877769999998</c:v>
                </c:pt>
                <c:pt idx="7">
                  <c:v>1821.5612910000007</c:v>
                </c:pt>
                <c:pt idx="8">
                  <c:v>1892.884605</c:v>
                </c:pt>
                <c:pt idx="9">
                  <c:v>2016.5162929999995</c:v>
                </c:pt>
                <c:pt idx="10">
                  <c:v>2808.2422560000005</c:v>
                </c:pt>
                <c:pt idx="11">
                  <c:v>2999.7368469999997</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 ##0.0</c:formatCode>
                <c:ptCount val="12"/>
                <c:pt idx="0">
                  <c:v>428.82339799999971</c:v>
                </c:pt>
                <c:pt idx="1">
                  <c:v>381.63779800000015</c:v>
                </c:pt>
                <c:pt idx="2">
                  <c:v>388.28209800000019</c:v>
                </c:pt>
                <c:pt idx="3">
                  <c:v>339.11875999999961</c:v>
                </c:pt>
                <c:pt idx="4">
                  <c:v>327.05380499999978</c:v>
                </c:pt>
                <c:pt idx="5">
                  <c:v>280.03358800000012</c:v>
                </c:pt>
                <c:pt idx="6">
                  <c:v>284.10209800000024</c:v>
                </c:pt>
                <c:pt idx="7">
                  <c:v>286.69029400000016</c:v>
                </c:pt>
                <c:pt idx="8">
                  <c:v>295.27005299999979</c:v>
                </c:pt>
                <c:pt idx="9">
                  <c:v>360.41159999999962</c:v>
                </c:pt>
                <c:pt idx="10">
                  <c:v>389.01214500000003</c:v>
                </c:pt>
                <c:pt idx="11">
                  <c:v>415.66325499999982</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 ##0.0</c:formatCode>
                <c:ptCount val="12"/>
                <c:pt idx="0">
                  <c:v>1191.9834470000001</c:v>
                </c:pt>
                <c:pt idx="1">
                  <c:v>1068.405988</c:v>
                </c:pt>
                <c:pt idx="2">
                  <c:v>840.06755299999998</c:v>
                </c:pt>
                <c:pt idx="3">
                  <c:v>535.10350600000004</c:v>
                </c:pt>
                <c:pt idx="4">
                  <c:v>389.87119100000001</c:v>
                </c:pt>
                <c:pt idx="5">
                  <c:v>238.64380700000004</c:v>
                </c:pt>
                <c:pt idx="6">
                  <c:v>218.97862700000002</c:v>
                </c:pt>
                <c:pt idx="7">
                  <c:v>309.58034199999997</c:v>
                </c:pt>
                <c:pt idx="8">
                  <c:v>353.32003900000001</c:v>
                </c:pt>
                <c:pt idx="9">
                  <c:v>704.74515099999996</c:v>
                </c:pt>
                <c:pt idx="10">
                  <c:v>864.54262100000005</c:v>
                </c:pt>
                <c:pt idx="11">
                  <c:v>885.22837000000015</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 ##0.0</c:formatCode>
                <c:ptCount val="12"/>
                <c:pt idx="0">
                  <c:v>8.4641999999999999</c:v>
                </c:pt>
                <c:pt idx="1">
                  <c:v>6.5362969999999994</c:v>
                </c:pt>
                <c:pt idx="2">
                  <c:v>9.5557790000000011</c:v>
                </c:pt>
                <c:pt idx="3">
                  <c:v>9.0206859999999995</c:v>
                </c:pt>
                <c:pt idx="4">
                  <c:v>7.2004830000000011</c:v>
                </c:pt>
                <c:pt idx="5">
                  <c:v>8.978333000000001</c:v>
                </c:pt>
                <c:pt idx="6">
                  <c:v>5.1979449999999998</c:v>
                </c:pt>
                <c:pt idx="7">
                  <c:v>6.9834749999999994</c:v>
                </c:pt>
                <c:pt idx="8">
                  <c:v>5.6043710000000004</c:v>
                </c:pt>
                <c:pt idx="9">
                  <c:v>4.938714</c:v>
                </c:pt>
                <c:pt idx="10">
                  <c:v>2.7984359999999997</c:v>
                </c:pt>
                <c:pt idx="11">
                  <c:v>3.1025699999999996</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 ##0.0</c:formatCode>
                <c:ptCount val="12"/>
                <c:pt idx="0">
                  <c:v>10.092826102609573</c:v>
                </c:pt>
                <c:pt idx="1">
                  <c:v>9.8115970693443408</c:v>
                </c:pt>
                <c:pt idx="2">
                  <c:v>8.5647440847745511</c:v>
                </c:pt>
                <c:pt idx="3">
                  <c:v>7.5743113894828902</c:v>
                </c:pt>
                <c:pt idx="4">
                  <c:v>7.218090815806546</c:v>
                </c:pt>
                <c:pt idx="5">
                  <c:v>7.1020725153167099</c:v>
                </c:pt>
                <c:pt idx="6">
                  <c:v>6.664342292579418</c:v>
                </c:pt>
                <c:pt idx="7">
                  <c:v>6.3150251032848113</c:v>
                </c:pt>
                <c:pt idx="8">
                  <c:v>6.1613478499682541</c:v>
                </c:pt>
                <c:pt idx="9">
                  <c:v>7.9577555093167787</c:v>
                </c:pt>
                <c:pt idx="10">
                  <c:v>8.19780914805904</c:v>
                </c:pt>
                <c:pt idx="11">
                  <c:v>9.2325501194570929</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 ##0.0</c:formatCode>
                <c:ptCount val="12"/>
                <c:pt idx="0">
                  <c:v>0.13239300000000001</c:v>
                </c:pt>
                <c:pt idx="1">
                  <c:v>9.1897000000000006E-2</c:v>
                </c:pt>
                <c:pt idx="2">
                  <c:v>8.668300000000001E-2</c:v>
                </c:pt>
                <c:pt idx="3">
                  <c:v>0.26817599999999997</c:v>
                </c:pt>
                <c:pt idx="4">
                  <c:v>8.1819000000000003E-2</c:v>
                </c:pt>
                <c:pt idx="5">
                  <c:v>0.103688</c:v>
                </c:pt>
                <c:pt idx="6">
                  <c:v>8.139600000000001E-2</c:v>
                </c:pt>
                <c:pt idx="7">
                  <c:v>8.4158999999999998E-2</c:v>
                </c:pt>
                <c:pt idx="8">
                  <c:v>7.3440999999999992E-2</c:v>
                </c:pt>
                <c:pt idx="9">
                  <c:v>2.5090000000000001E-2</c:v>
                </c:pt>
                <c:pt idx="10">
                  <c:v>1.3119E-2</c:v>
                </c:pt>
                <c:pt idx="11">
                  <c:v>9.1149999999999998E-3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 ##0.0</c:formatCode>
                <c:ptCount val="12"/>
                <c:pt idx="0">
                  <c:v>6729.1287229999989</c:v>
                </c:pt>
                <c:pt idx="1">
                  <c:v>6118.3898970000009</c:v>
                </c:pt>
                <c:pt idx="2">
                  <c:v>5100.5716630000006</c:v>
                </c:pt>
                <c:pt idx="3">
                  <c:v>3504.3321049999995</c:v>
                </c:pt>
                <c:pt idx="4">
                  <c:v>2775.3962080000006</c:v>
                </c:pt>
                <c:pt idx="5">
                  <c:v>1678.136481</c:v>
                </c:pt>
                <c:pt idx="6">
                  <c:v>1648.3997199999999</c:v>
                </c:pt>
                <c:pt idx="7">
                  <c:v>1698.3892800000003</c:v>
                </c:pt>
                <c:pt idx="8">
                  <c:v>2119.7089309999997</c:v>
                </c:pt>
                <c:pt idx="9">
                  <c:v>3908.9498360000002</c:v>
                </c:pt>
                <c:pt idx="10">
                  <c:v>5188.3245389999984</c:v>
                </c:pt>
                <c:pt idx="11">
                  <c:v>6068.4466600000005</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 ##0.0</c:formatCode>
                <c:ptCount val="12"/>
                <c:pt idx="0">
                  <c:v>288.73899999999998</c:v>
                </c:pt>
                <c:pt idx="1">
                  <c:v>255.24299999999999</c:v>
                </c:pt>
                <c:pt idx="2">
                  <c:v>163.875</c:v>
                </c:pt>
                <c:pt idx="3">
                  <c:v>121.599</c:v>
                </c:pt>
                <c:pt idx="4">
                  <c:v>105.85</c:v>
                </c:pt>
                <c:pt idx="5">
                  <c:v>54.954000000000001</c:v>
                </c:pt>
                <c:pt idx="6">
                  <c:v>47.25</c:v>
                </c:pt>
                <c:pt idx="7">
                  <c:v>28.913</c:v>
                </c:pt>
                <c:pt idx="8">
                  <c:v>70.477999999999994</c:v>
                </c:pt>
                <c:pt idx="9">
                  <c:v>162.31100000000001</c:v>
                </c:pt>
                <c:pt idx="10">
                  <c:v>193.78</c:v>
                </c:pt>
                <c:pt idx="11">
                  <c:v>205.114</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 ##0.0</c:formatCode>
                <c:ptCount val="12"/>
                <c:pt idx="0">
                  <c:v>649.42890899999998</c:v>
                </c:pt>
                <c:pt idx="1">
                  <c:v>547.52115900000001</c:v>
                </c:pt>
                <c:pt idx="2">
                  <c:v>597.77222899999992</c:v>
                </c:pt>
                <c:pt idx="3">
                  <c:v>567.41801399999997</c:v>
                </c:pt>
                <c:pt idx="4">
                  <c:v>599.49592100000007</c:v>
                </c:pt>
                <c:pt idx="5">
                  <c:v>596.68909400000007</c:v>
                </c:pt>
                <c:pt idx="6">
                  <c:v>510.80502400000006</c:v>
                </c:pt>
                <c:pt idx="7">
                  <c:v>465.378491</c:v>
                </c:pt>
                <c:pt idx="8">
                  <c:v>531.62015899999994</c:v>
                </c:pt>
                <c:pt idx="9">
                  <c:v>607.96601899999996</c:v>
                </c:pt>
                <c:pt idx="10">
                  <c:v>578.68453599999998</c:v>
                </c:pt>
                <c:pt idx="11">
                  <c:v>665.68714899999998</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 ##0.0</c:formatCode>
                <c:ptCount val="12"/>
                <c:pt idx="0">
                  <c:v>2.6741980000000001</c:v>
                </c:pt>
                <c:pt idx="1">
                  <c:v>2.8312179999999998</c:v>
                </c:pt>
                <c:pt idx="2">
                  <c:v>2.3364059999999998</c:v>
                </c:pt>
                <c:pt idx="3">
                  <c:v>0.63553099999999996</c:v>
                </c:pt>
                <c:pt idx="4">
                  <c:v>0.67357100000000003</c:v>
                </c:pt>
                <c:pt idx="5">
                  <c:v>0.58597800000000011</c:v>
                </c:pt>
                <c:pt idx="6">
                  <c:v>0.52681200000000006</c:v>
                </c:pt>
                <c:pt idx="7">
                  <c:v>0.682558</c:v>
                </c:pt>
                <c:pt idx="8">
                  <c:v>0.525451</c:v>
                </c:pt>
                <c:pt idx="9">
                  <c:v>17.795936999999999</c:v>
                </c:pt>
                <c:pt idx="10">
                  <c:v>38.462813000000004</c:v>
                </c:pt>
                <c:pt idx="11">
                  <c:v>43.518440000000005</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 ##0.0</c:formatCode>
                <c:ptCount val="12"/>
                <c:pt idx="0">
                  <c:v>513.64987899999994</c:v>
                </c:pt>
                <c:pt idx="1">
                  <c:v>464.83387399999998</c:v>
                </c:pt>
                <c:pt idx="2">
                  <c:v>446.25828799999999</c:v>
                </c:pt>
                <c:pt idx="3">
                  <c:v>430.80910299999999</c:v>
                </c:pt>
                <c:pt idx="4">
                  <c:v>397.93519600000008</c:v>
                </c:pt>
                <c:pt idx="5">
                  <c:v>351.49276799999996</c:v>
                </c:pt>
                <c:pt idx="6">
                  <c:v>305.24789600000003</c:v>
                </c:pt>
                <c:pt idx="7">
                  <c:v>323.37362899999999</c:v>
                </c:pt>
                <c:pt idx="8">
                  <c:v>374.42604400000005</c:v>
                </c:pt>
                <c:pt idx="9">
                  <c:v>356.59377199999994</c:v>
                </c:pt>
                <c:pt idx="10">
                  <c:v>398.01475499999992</c:v>
                </c:pt>
                <c:pt idx="11">
                  <c:v>438.1909</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 ##0.0</c:formatCode>
                <c:ptCount val="12"/>
                <c:pt idx="0">
                  <c:v>579.21939899999984</c:v>
                </c:pt>
                <c:pt idx="1">
                  <c:v>526.79929499999992</c:v>
                </c:pt>
                <c:pt idx="2">
                  <c:v>539.49875200000008</c:v>
                </c:pt>
                <c:pt idx="3">
                  <c:v>517.29084</c:v>
                </c:pt>
                <c:pt idx="4">
                  <c:v>577.45080399999995</c:v>
                </c:pt>
                <c:pt idx="5">
                  <c:v>475.24125300000003</c:v>
                </c:pt>
                <c:pt idx="6">
                  <c:v>503.81722699999989</c:v>
                </c:pt>
                <c:pt idx="7">
                  <c:v>487.92218399999996</c:v>
                </c:pt>
                <c:pt idx="8">
                  <c:v>481.17700499999995</c:v>
                </c:pt>
                <c:pt idx="9">
                  <c:v>567.18822900000009</c:v>
                </c:pt>
                <c:pt idx="10">
                  <c:v>544.39064000000008</c:v>
                </c:pt>
                <c:pt idx="11">
                  <c:v>573.13409000000024</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 ##0.0</c:formatCode>
                <c:ptCount val="12"/>
                <c:pt idx="0">
                  <c:v>32.992674000000015</c:v>
                </c:pt>
                <c:pt idx="1">
                  <c:v>42.257221000000008</c:v>
                </c:pt>
                <c:pt idx="2">
                  <c:v>18.490400999999999</c:v>
                </c:pt>
                <c:pt idx="3">
                  <c:v>8.8269530000000014</c:v>
                </c:pt>
                <c:pt idx="4">
                  <c:v>4.5780010000000004</c:v>
                </c:pt>
                <c:pt idx="5">
                  <c:v>11.713188000000002</c:v>
                </c:pt>
                <c:pt idx="6">
                  <c:v>6.5402319999999987</c:v>
                </c:pt>
                <c:pt idx="7">
                  <c:v>4.1048540000000004</c:v>
                </c:pt>
                <c:pt idx="8">
                  <c:v>7.8787449999999959</c:v>
                </c:pt>
                <c:pt idx="9">
                  <c:v>14.114493999999995</c:v>
                </c:pt>
                <c:pt idx="10">
                  <c:v>24.638608999999995</c:v>
                </c:pt>
                <c:pt idx="11">
                  <c:v>26.807938000000007</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 ##0.0</c:formatCode>
                <c:ptCount val="12"/>
                <c:pt idx="0">
                  <c:v>4455.1461788973875</c:v>
                </c:pt>
                <c:pt idx="1">
                  <c:v>3867.7772799306535</c:v>
                </c:pt>
                <c:pt idx="2">
                  <c:v>2935.3864059152274</c:v>
                </c:pt>
                <c:pt idx="3">
                  <c:v>1815.8591346105163</c:v>
                </c:pt>
                <c:pt idx="4">
                  <c:v>1550.1569621841916</c:v>
                </c:pt>
                <c:pt idx="5">
                  <c:v>1157.7276474846849</c:v>
                </c:pt>
                <c:pt idx="6">
                  <c:v>1317.6734817074209</c:v>
                </c:pt>
                <c:pt idx="7">
                  <c:v>1275.0595568967149</c:v>
                </c:pt>
                <c:pt idx="8">
                  <c:v>1464.0904411500317</c:v>
                </c:pt>
                <c:pt idx="9">
                  <c:v>2828.4925524906839</c:v>
                </c:pt>
                <c:pt idx="10">
                  <c:v>3548.2461268519414</c:v>
                </c:pt>
                <c:pt idx="11">
                  <c:v>4072.3304518805448</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 ##0.0</c:formatCode>
                <c:ptCount val="12"/>
                <c:pt idx="0">
                  <c:v>1580.0216000000007</c:v>
                </c:pt>
                <c:pt idx="1">
                  <c:v>1580.0216000000007</c:v>
                </c:pt>
                <c:pt idx="2">
                  <c:v>1580.0176000000008</c:v>
                </c:pt>
                <c:pt idx="3">
                  <c:v>1568.0216000000007</c:v>
                </c:pt>
                <c:pt idx="4">
                  <c:v>1567.9126000000008</c:v>
                </c:pt>
                <c:pt idx="5">
                  <c:v>1567.9126000000008</c:v>
                </c:pt>
                <c:pt idx="6">
                  <c:v>1568.4226000000008</c:v>
                </c:pt>
                <c:pt idx="7">
                  <c:v>1569.7226000000007</c:v>
                </c:pt>
                <c:pt idx="8">
                  <c:v>1569.7226000000007</c:v>
                </c:pt>
                <c:pt idx="9">
                  <c:v>1584.0726000000006</c:v>
                </c:pt>
                <c:pt idx="10">
                  <c:v>1584.0726000000006</c:v>
                </c:pt>
                <c:pt idx="11">
                  <c:v>1584.2246000000005</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 ##0.0</c:formatCode>
                <c:ptCount val="12"/>
                <c:pt idx="0">
                  <c:v>2169.2850000000026</c:v>
                </c:pt>
                <c:pt idx="1">
                  <c:v>2167.3450000000025</c:v>
                </c:pt>
                <c:pt idx="2">
                  <c:v>2167.3450000000025</c:v>
                </c:pt>
                <c:pt idx="3">
                  <c:v>2170.0050000000024</c:v>
                </c:pt>
                <c:pt idx="4">
                  <c:v>2170.0050000000024</c:v>
                </c:pt>
                <c:pt idx="5">
                  <c:v>2171.1850000000022</c:v>
                </c:pt>
                <c:pt idx="6">
                  <c:v>2170.3200000000024</c:v>
                </c:pt>
                <c:pt idx="7">
                  <c:v>2170.3200000000024</c:v>
                </c:pt>
                <c:pt idx="8">
                  <c:v>2170.3200000000024</c:v>
                </c:pt>
                <c:pt idx="9">
                  <c:v>2165.3990000000031</c:v>
                </c:pt>
                <c:pt idx="10">
                  <c:v>2165.3150000000032</c:v>
                </c:pt>
                <c:pt idx="11">
                  <c:v>2165.314000000003</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 ##0.0</c:formatCode>
                <c:ptCount val="12"/>
                <c:pt idx="0">
                  <c:v>1601.5842599999992</c:v>
                </c:pt>
                <c:pt idx="1">
                  <c:v>1601.5642599999992</c:v>
                </c:pt>
                <c:pt idx="2">
                  <c:v>1601.8612599999992</c:v>
                </c:pt>
                <c:pt idx="3">
                  <c:v>1601.8612599999992</c:v>
                </c:pt>
                <c:pt idx="4">
                  <c:v>1601.8616599999993</c:v>
                </c:pt>
                <c:pt idx="5">
                  <c:v>1555.2896599999995</c:v>
                </c:pt>
                <c:pt idx="6">
                  <c:v>1553.187259999999</c:v>
                </c:pt>
                <c:pt idx="7">
                  <c:v>1553.187259999999</c:v>
                </c:pt>
                <c:pt idx="8">
                  <c:v>1553.3352599999992</c:v>
                </c:pt>
                <c:pt idx="9">
                  <c:v>1554.5742599999992</c:v>
                </c:pt>
                <c:pt idx="10">
                  <c:v>1554.5472599999991</c:v>
                </c:pt>
                <c:pt idx="11">
                  <c:v>1554.784259999999</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 ##0.0</c:formatCode>
                <c:ptCount val="12"/>
                <c:pt idx="0">
                  <c:v>2805.4730000000009</c:v>
                </c:pt>
                <c:pt idx="1">
                  <c:v>2805.5440000000003</c:v>
                </c:pt>
                <c:pt idx="2">
                  <c:v>2805.5440000000003</c:v>
                </c:pt>
                <c:pt idx="3">
                  <c:v>2805.5480000000007</c:v>
                </c:pt>
                <c:pt idx="4">
                  <c:v>2805.5480000000007</c:v>
                </c:pt>
                <c:pt idx="5">
                  <c:v>2805.5480000000007</c:v>
                </c:pt>
                <c:pt idx="6">
                  <c:v>2805.5480000000007</c:v>
                </c:pt>
                <c:pt idx="7">
                  <c:v>2805.5480000000007</c:v>
                </c:pt>
                <c:pt idx="8">
                  <c:v>2805.5480000000007</c:v>
                </c:pt>
                <c:pt idx="9">
                  <c:v>2802.0350000000003</c:v>
                </c:pt>
                <c:pt idx="10">
                  <c:v>2801.2250000000004</c:v>
                </c:pt>
                <c:pt idx="11">
                  <c:v>2802.0350000000003</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 ##0.0</c:formatCode>
                <c:ptCount val="12"/>
                <c:pt idx="0">
                  <c:v>633.84740000000033</c:v>
                </c:pt>
                <c:pt idx="1">
                  <c:v>632.38640000000021</c:v>
                </c:pt>
                <c:pt idx="2">
                  <c:v>633.64440000000025</c:v>
                </c:pt>
                <c:pt idx="3">
                  <c:v>636.83040000000028</c:v>
                </c:pt>
                <c:pt idx="4">
                  <c:v>636.35550000000023</c:v>
                </c:pt>
                <c:pt idx="5">
                  <c:v>637.53440000000023</c:v>
                </c:pt>
                <c:pt idx="6">
                  <c:v>637.55540000000019</c:v>
                </c:pt>
                <c:pt idx="7">
                  <c:v>637.55540000000019</c:v>
                </c:pt>
                <c:pt idx="8">
                  <c:v>643.67140000000018</c:v>
                </c:pt>
                <c:pt idx="9">
                  <c:v>642.46440000000018</c:v>
                </c:pt>
                <c:pt idx="10">
                  <c:v>642.46440000000018</c:v>
                </c:pt>
                <c:pt idx="11">
                  <c:v>642.56600000000026</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 ##0.0</c:formatCode>
                <c:ptCount val="12"/>
                <c:pt idx="0">
                  <c:v>977.32099999999969</c:v>
                </c:pt>
                <c:pt idx="1">
                  <c:v>972.33099999999968</c:v>
                </c:pt>
                <c:pt idx="2">
                  <c:v>972.59699999999964</c:v>
                </c:pt>
                <c:pt idx="3">
                  <c:v>977.44709999999975</c:v>
                </c:pt>
                <c:pt idx="4">
                  <c:v>977.45309999999972</c:v>
                </c:pt>
                <c:pt idx="5">
                  <c:v>977.81309999999974</c:v>
                </c:pt>
                <c:pt idx="6">
                  <c:v>977.10709999999972</c:v>
                </c:pt>
                <c:pt idx="7">
                  <c:v>977.10709999999972</c:v>
                </c:pt>
                <c:pt idx="8">
                  <c:v>977.4730999999997</c:v>
                </c:pt>
                <c:pt idx="9">
                  <c:v>977.90809999999965</c:v>
                </c:pt>
                <c:pt idx="10">
                  <c:v>977.91409999999962</c:v>
                </c:pt>
                <c:pt idx="11">
                  <c:v>979.34609999999964</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 ##0.0</c:formatCode>
                <c:ptCount val="12"/>
                <c:pt idx="0">
                  <c:v>458.17340000000007</c:v>
                </c:pt>
                <c:pt idx="1">
                  <c:v>453.87340000000006</c:v>
                </c:pt>
                <c:pt idx="2">
                  <c:v>453.87340000000006</c:v>
                </c:pt>
                <c:pt idx="3">
                  <c:v>457.98040000000009</c:v>
                </c:pt>
                <c:pt idx="4">
                  <c:v>457.98040000000009</c:v>
                </c:pt>
                <c:pt idx="5">
                  <c:v>459.40740000000011</c:v>
                </c:pt>
                <c:pt idx="6">
                  <c:v>461.4054000000001</c:v>
                </c:pt>
                <c:pt idx="7">
                  <c:v>461.4054000000001</c:v>
                </c:pt>
                <c:pt idx="8">
                  <c:v>462.4054000000001</c:v>
                </c:pt>
                <c:pt idx="9">
                  <c:v>464.61640000000011</c:v>
                </c:pt>
                <c:pt idx="10">
                  <c:v>464.61640000000011</c:v>
                </c:pt>
                <c:pt idx="11">
                  <c:v>464.61640000000011</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 ##0.0</c:formatCode>
                <c:ptCount val="12"/>
                <c:pt idx="0">
                  <c:v>5969.874399999997</c:v>
                </c:pt>
                <c:pt idx="1">
                  <c:v>5964.0543999999973</c:v>
                </c:pt>
                <c:pt idx="2">
                  <c:v>5088.9543999999969</c:v>
                </c:pt>
                <c:pt idx="3">
                  <c:v>5095.6003999999957</c:v>
                </c:pt>
                <c:pt idx="4">
                  <c:v>5095.6003999999957</c:v>
                </c:pt>
                <c:pt idx="5">
                  <c:v>5052.3533999999954</c:v>
                </c:pt>
                <c:pt idx="6">
                  <c:v>5038.9163999999964</c:v>
                </c:pt>
                <c:pt idx="7">
                  <c:v>5038.6113999999961</c:v>
                </c:pt>
                <c:pt idx="8">
                  <c:v>5039.7863999999963</c:v>
                </c:pt>
                <c:pt idx="9">
                  <c:v>5083.4853999999959</c:v>
                </c:pt>
                <c:pt idx="10">
                  <c:v>5083.4853999999959</c:v>
                </c:pt>
                <c:pt idx="11">
                  <c:v>5083.9603999999963</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 ##0.0</c:formatCode>
                <c:ptCount val="12"/>
                <c:pt idx="0">
                  <c:v>1257.9574499999999</c:v>
                </c:pt>
                <c:pt idx="1">
                  <c:v>1262.0244499999999</c:v>
                </c:pt>
                <c:pt idx="2">
                  <c:v>1253.8644499999998</c:v>
                </c:pt>
                <c:pt idx="3">
                  <c:v>1257.5234499999999</c:v>
                </c:pt>
                <c:pt idx="4">
                  <c:v>1257.5234499999999</c:v>
                </c:pt>
                <c:pt idx="5">
                  <c:v>1257.5234499999999</c:v>
                </c:pt>
                <c:pt idx="6">
                  <c:v>1257.5234499999999</c:v>
                </c:pt>
                <c:pt idx="7">
                  <c:v>1257.5234499999999</c:v>
                </c:pt>
                <c:pt idx="8">
                  <c:v>1257.5234499999999</c:v>
                </c:pt>
                <c:pt idx="9">
                  <c:v>1230.0544500000005</c:v>
                </c:pt>
                <c:pt idx="10">
                  <c:v>1230.0544500000005</c:v>
                </c:pt>
                <c:pt idx="11">
                  <c:v>1229.4634500000004</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 ##0.0</c:formatCode>
                <c:ptCount val="12"/>
                <c:pt idx="0">
                  <c:v>3491.1652999999992</c:v>
                </c:pt>
                <c:pt idx="1">
                  <c:v>3488.1852999999996</c:v>
                </c:pt>
                <c:pt idx="2">
                  <c:v>3488.1852999999996</c:v>
                </c:pt>
                <c:pt idx="3">
                  <c:v>3491.3112999999994</c:v>
                </c:pt>
                <c:pt idx="4">
                  <c:v>3491.3102999999992</c:v>
                </c:pt>
                <c:pt idx="5">
                  <c:v>3491.3112999999994</c:v>
                </c:pt>
                <c:pt idx="6">
                  <c:v>3478.5852999999997</c:v>
                </c:pt>
                <c:pt idx="7">
                  <c:v>3478.5852999999997</c:v>
                </c:pt>
                <c:pt idx="8">
                  <c:v>3478.5852999999997</c:v>
                </c:pt>
                <c:pt idx="9">
                  <c:v>3476.1332999999995</c:v>
                </c:pt>
                <c:pt idx="10">
                  <c:v>3476.1332999999995</c:v>
                </c:pt>
                <c:pt idx="11">
                  <c:v>3474.5872999999992</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 ##0.0</c:formatCode>
                <c:ptCount val="12"/>
                <c:pt idx="0">
                  <c:v>1029.8964000000005</c:v>
                </c:pt>
                <c:pt idx="1">
                  <c:v>1025.9964000000004</c:v>
                </c:pt>
                <c:pt idx="2">
                  <c:v>1025.9964000000004</c:v>
                </c:pt>
                <c:pt idx="3">
                  <c:v>1030.1964000000005</c:v>
                </c:pt>
                <c:pt idx="4">
                  <c:v>1030.4404000000004</c:v>
                </c:pt>
                <c:pt idx="5">
                  <c:v>1030.1104000000005</c:v>
                </c:pt>
                <c:pt idx="6">
                  <c:v>1030.3744000000006</c:v>
                </c:pt>
                <c:pt idx="7">
                  <c:v>1030.3744000000006</c:v>
                </c:pt>
                <c:pt idx="8">
                  <c:v>1031.1244000000006</c:v>
                </c:pt>
                <c:pt idx="9">
                  <c:v>1031.8394000000005</c:v>
                </c:pt>
                <c:pt idx="10">
                  <c:v>1031.8394000000005</c:v>
                </c:pt>
                <c:pt idx="11">
                  <c:v>1031.9614000000004</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 ##0.0</c:formatCode>
                <c:ptCount val="12"/>
                <c:pt idx="0">
                  <c:v>4585.0997000000007</c:v>
                </c:pt>
                <c:pt idx="1">
                  <c:v>4584.8167000000012</c:v>
                </c:pt>
                <c:pt idx="2">
                  <c:v>4585.3397000000004</c:v>
                </c:pt>
                <c:pt idx="3">
                  <c:v>4685.2617</c:v>
                </c:pt>
                <c:pt idx="4">
                  <c:v>4599.2197000000006</c:v>
                </c:pt>
                <c:pt idx="5">
                  <c:v>4597.3897000000006</c:v>
                </c:pt>
                <c:pt idx="6">
                  <c:v>4613.3617000000004</c:v>
                </c:pt>
                <c:pt idx="7">
                  <c:v>4613.9177</c:v>
                </c:pt>
                <c:pt idx="8">
                  <c:v>4619.8097000000007</c:v>
                </c:pt>
                <c:pt idx="9">
                  <c:v>4622.8687</c:v>
                </c:pt>
                <c:pt idx="10">
                  <c:v>4622.7696999999998</c:v>
                </c:pt>
                <c:pt idx="11">
                  <c:v>4624.1296999999995</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 ##0.0</c:formatCode>
                <c:ptCount val="12"/>
                <c:pt idx="0">
                  <c:v>11628.264799999997</c:v>
                </c:pt>
                <c:pt idx="1">
                  <c:v>11627.984799999997</c:v>
                </c:pt>
                <c:pt idx="2">
                  <c:v>11627.984799999997</c:v>
                </c:pt>
                <c:pt idx="3">
                  <c:v>11628.264799999997</c:v>
                </c:pt>
                <c:pt idx="4">
                  <c:v>11628.264799999997</c:v>
                </c:pt>
                <c:pt idx="5">
                  <c:v>11664.065799999995</c:v>
                </c:pt>
                <c:pt idx="6">
                  <c:v>11664.938799999996</c:v>
                </c:pt>
                <c:pt idx="7">
                  <c:v>11664.938799999996</c:v>
                </c:pt>
                <c:pt idx="8">
                  <c:v>11665.475799999997</c:v>
                </c:pt>
                <c:pt idx="9">
                  <c:v>11665.585799999997</c:v>
                </c:pt>
                <c:pt idx="10">
                  <c:v>11665.585799999997</c:v>
                </c:pt>
                <c:pt idx="11">
                  <c:v>11665.701799999997</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 ##0.0</c:formatCode>
                <c:ptCount val="12"/>
                <c:pt idx="0">
                  <c:v>1266.1175999999994</c:v>
                </c:pt>
                <c:pt idx="1">
                  <c:v>1265.3575999999994</c:v>
                </c:pt>
                <c:pt idx="2">
                  <c:v>1265.3575999999994</c:v>
                </c:pt>
                <c:pt idx="3">
                  <c:v>1266.6455999999994</c:v>
                </c:pt>
                <c:pt idx="4">
                  <c:v>1266.6455999999994</c:v>
                </c:pt>
                <c:pt idx="5">
                  <c:v>1266.6455999999994</c:v>
                </c:pt>
                <c:pt idx="6">
                  <c:v>1266.4810999999995</c:v>
                </c:pt>
                <c:pt idx="7">
                  <c:v>1266.5870999999993</c:v>
                </c:pt>
                <c:pt idx="8">
                  <c:v>1261.1970999999994</c:v>
                </c:pt>
                <c:pt idx="9">
                  <c:v>1264.8920999999993</c:v>
                </c:pt>
                <c:pt idx="10">
                  <c:v>1265.6810999999993</c:v>
                </c:pt>
                <c:pt idx="11">
                  <c:v>1264.9750999999992</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 ##0.0</c:formatCode>
                <c:ptCount val="12"/>
                <c:pt idx="0">
                  <c:v>1847.5310950000003</c:v>
                </c:pt>
                <c:pt idx="1">
                  <c:v>1774.6661379999994</c:v>
                </c:pt>
                <c:pt idx="2">
                  <c:v>1551.5584139999996</c:v>
                </c:pt>
                <c:pt idx="3">
                  <c:v>1075.4858220000003</c:v>
                </c:pt>
                <c:pt idx="4">
                  <c:v>925.87447000000043</c:v>
                </c:pt>
                <c:pt idx="5">
                  <c:v>772.25090900000021</c:v>
                </c:pt>
                <c:pt idx="6">
                  <c:v>743.70635500000014</c:v>
                </c:pt>
                <c:pt idx="7">
                  <c:v>766.4249890000001</c:v>
                </c:pt>
                <c:pt idx="8">
                  <c:v>840.86584100000039</c:v>
                </c:pt>
                <c:pt idx="9">
                  <c:v>1244.2951230000001</c:v>
                </c:pt>
                <c:pt idx="10">
                  <c:v>1546.1428710000005</c:v>
                </c:pt>
                <c:pt idx="11">
                  <c:v>1645.9510449999996</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 ##0.0</c:formatCode>
                <c:ptCount val="12"/>
                <c:pt idx="0">
                  <c:v>207.87478999999999</c:v>
                </c:pt>
                <c:pt idx="1">
                  <c:v>174.75499099999996</c:v>
                </c:pt>
                <c:pt idx="2">
                  <c:v>175.47107300000005</c:v>
                </c:pt>
                <c:pt idx="3">
                  <c:v>116.13586499999998</c:v>
                </c:pt>
                <c:pt idx="4">
                  <c:v>96.005611000000016</c:v>
                </c:pt>
                <c:pt idx="5">
                  <c:v>55.219598000000005</c:v>
                </c:pt>
                <c:pt idx="6">
                  <c:v>53.691933999999996</c:v>
                </c:pt>
                <c:pt idx="7">
                  <c:v>52.707827000000009</c:v>
                </c:pt>
                <c:pt idx="8">
                  <c:v>68.759140000000002</c:v>
                </c:pt>
                <c:pt idx="9">
                  <c:v>129.174904</c:v>
                </c:pt>
                <c:pt idx="10">
                  <c:v>168.86945399999999</c:v>
                </c:pt>
                <c:pt idx="11">
                  <c:v>214.98614599999999</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 ##0.0</c:formatCode>
                <c:ptCount val="12"/>
                <c:pt idx="0">
                  <c:v>98.404753999999997</c:v>
                </c:pt>
                <c:pt idx="1">
                  <c:v>94.896326999999971</c:v>
                </c:pt>
                <c:pt idx="2">
                  <c:v>72.756496000000013</c:v>
                </c:pt>
                <c:pt idx="3">
                  <c:v>47.163860999999997</c:v>
                </c:pt>
                <c:pt idx="4">
                  <c:v>21.786027999999995</c:v>
                </c:pt>
                <c:pt idx="5">
                  <c:v>9.924963</c:v>
                </c:pt>
                <c:pt idx="6">
                  <c:v>4.7093240000000005</c:v>
                </c:pt>
                <c:pt idx="7">
                  <c:v>4.2301000000000002</c:v>
                </c:pt>
                <c:pt idx="8">
                  <c:v>7.8371260000000005</c:v>
                </c:pt>
                <c:pt idx="9">
                  <c:v>40.479331999999999</c:v>
                </c:pt>
                <c:pt idx="10">
                  <c:v>67.482246000000004</c:v>
                </c:pt>
                <c:pt idx="11">
                  <c:v>85.963425000000001</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 ##0.0</c:formatCode>
                <c:ptCount val="12"/>
                <c:pt idx="0">
                  <c:v>35.294074000000002</c:v>
                </c:pt>
                <c:pt idx="1">
                  <c:v>31.589755</c:v>
                </c:pt>
                <c:pt idx="2">
                  <c:v>22.468672999999999</c:v>
                </c:pt>
                <c:pt idx="3">
                  <c:v>12.670142</c:v>
                </c:pt>
                <c:pt idx="4">
                  <c:v>7.9020699999999984</c:v>
                </c:pt>
                <c:pt idx="5">
                  <c:v>3.6240329999999998</c:v>
                </c:pt>
                <c:pt idx="6">
                  <c:v>2.0314109999999999</c:v>
                </c:pt>
                <c:pt idx="7">
                  <c:v>2.1516479999999998</c:v>
                </c:pt>
                <c:pt idx="8">
                  <c:v>3.8719550000000003</c:v>
                </c:pt>
                <c:pt idx="9">
                  <c:v>13.659159000000001</c:v>
                </c:pt>
                <c:pt idx="10">
                  <c:v>23.468974999999993</c:v>
                </c:pt>
                <c:pt idx="11">
                  <c:v>28.325007000000003</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 ##0.0</c:formatCode>
                <c:ptCount val="12"/>
                <c:pt idx="0">
                  <c:v>66.090716999999998</c:v>
                </c:pt>
                <c:pt idx="1">
                  <c:v>69.256935999999968</c:v>
                </c:pt>
                <c:pt idx="2">
                  <c:v>64.744807999999992</c:v>
                </c:pt>
                <c:pt idx="3">
                  <c:v>48.113040000000005</c:v>
                </c:pt>
                <c:pt idx="4">
                  <c:v>36.194406999999998</c:v>
                </c:pt>
                <c:pt idx="5">
                  <c:v>22.953225000000003</c:v>
                </c:pt>
                <c:pt idx="6">
                  <c:v>24.981024000000005</c:v>
                </c:pt>
                <c:pt idx="7">
                  <c:v>22.505453000000003</c:v>
                </c:pt>
                <c:pt idx="8">
                  <c:v>31.852261000000002</c:v>
                </c:pt>
                <c:pt idx="9">
                  <c:v>49.306633000000005</c:v>
                </c:pt>
                <c:pt idx="10">
                  <c:v>61.472714000000025</c:v>
                </c:pt>
                <c:pt idx="11">
                  <c:v>56.403910999999994</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 ##0.0</c:formatCode>
                <c:ptCount val="12"/>
                <c:pt idx="0">
                  <c:v>5110.390389000002</c:v>
                </c:pt>
                <c:pt idx="1">
                  <c:v>4591.4890780000014</c:v>
                </c:pt>
                <c:pt idx="2">
                  <c:v>3368.5966540000018</c:v>
                </c:pt>
                <c:pt idx="3">
                  <c:v>2126.1951510000004</c:v>
                </c:pt>
                <c:pt idx="4">
                  <c:v>1764.8129169999986</c:v>
                </c:pt>
                <c:pt idx="5">
                  <c:v>831.62424199999998</c:v>
                </c:pt>
                <c:pt idx="6">
                  <c:v>809.18269800000041</c:v>
                </c:pt>
                <c:pt idx="7">
                  <c:v>847.13234499999999</c:v>
                </c:pt>
                <c:pt idx="8">
                  <c:v>1251.7658910000005</c:v>
                </c:pt>
                <c:pt idx="9">
                  <c:v>3097.5500039999984</c:v>
                </c:pt>
                <c:pt idx="10">
                  <c:v>4141.7366279999997</c:v>
                </c:pt>
                <c:pt idx="11">
                  <c:v>4944.8904020000027</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 ##0.0</c:formatCode>
                <c:ptCount val="12"/>
                <c:pt idx="0">
                  <c:v>2677.9839520000023</c:v>
                </c:pt>
                <c:pt idx="1">
                  <c:v>2556.4933129999972</c:v>
                </c:pt>
                <c:pt idx="2">
                  <c:v>1927.661777999999</c:v>
                </c:pt>
                <c:pt idx="3">
                  <c:v>1202.7812950000002</c:v>
                </c:pt>
                <c:pt idx="4">
                  <c:v>828.6975759999998</c:v>
                </c:pt>
                <c:pt idx="5">
                  <c:v>394.84783300000038</c:v>
                </c:pt>
                <c:pt idx="6">
                  <c:v>333.71463499999976</c:v>
                </c:pt>
                <c:pt idx="7">
                  <c:v>332.31047500000022</c:v>
                </c:pt>
                <c:pt idx="8">
                  <c:v>497.25292000000024</c:v>
                </c:pt>
                <c:pt idx="9">
                  <c:v>1313.7098149999995</c:v>
                </c:pt>
                <c:pt idx="10">
                  <c:v>2033.257866000002</c:v>
                </c:pt>
                <c:pt idx="11">
                  <c:v>2473.1137829999998</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 ##0.0</c:formatCode>
                <c:ptCount val="12"/>
                <c:pt idx="0">
                  <c:v>268.41330599999998</c:v>
                </c:pt>
                <c:pt idx="1">
                  <c:v>238.36649999999995</c:v>
                </c:pt>
                <c:pt idx="2">
                  <c:v>175.17946699999996</c:v>
                </c:pt>
                <c:pt idx="3">
                  <c:v>103.80981799999999</c:v>
                </c:pt>
                <c:pt idx="4">
                  <c:v>73.972515999999985</c:v>
                </c:pt>
                <c:pt idx="5">
                  <c:v>36.910805999999994</c:v>
                </c:pt>
                <c:pt idx="6">
                  <c:v>36.546453999999997</c:v>
                </c:pt>
                <c:pt idx="7">
                  <c:v>29.015633000000008</c:v>
                </c:pt>
                <c:pt idx="8">
                  <c:v>44.628588999999984</c:v>
                </c:pt>
                <c:pt idx="9">
                  <c:v>121.58482299999997</c:v>
                </c:pt>
                <c:pt idx="10">
                  <c:v>185.76404299999987</c:v>
                </c:pt>
                <c:pt idx="11">
                  <c:v>223.23352499999993</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max val="12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258.28844600000002</c:v>
                </c:pt>
                <c:pt idx="1">
                  <c:v>828.76236800000015</c:v>
                </c:pt>
                <c:pt idx="2">
                  <c:v>421.57818300000002</c:v>
                </c:pt>
                <c:pt idx="3">
                  <c:v>180.79694800000004</c:v>
                </c:pt>
                <c:pt idx="4">
                  <c:v>145.26633400000006</c:v>
                </c:pt>
                <c:pt idx="5">
                  <c:v>645.04412400000024</c:v>
                </c:pt>
                <c:pt idx="6">
                  <c:v>169.89893500000002</c:v>
                </c:pt>
                <c:pt idx="7">
                  <c:v>1798.171511</c:v>
                </c:pt>
                <c:pt idx="8">
                  <c:v>469.77921099999992</c:v>
                </c:pt>
                <c:pt idx="9">
                  <c:v>456.20247699999993</c:v>
                </c:pt>
                <c:pt idx="10">
                  <c:v>423.09013400000003</c:v>
                </c:pt>
                <c:pt idx="11">
                  <c:v>3946.0720119999996</c:v>
                </c:pt>
                <c:pt idx="12">
                  <c:v>3541.4767400000032</c:v>
                </c:pt>
                <c:pt idx="13">
                  <c:v>1450.3256490000001</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222.85402300000007</c:v>
                </c:pt>
                <c:pt idx="1">
                  <c:v>30.438837999999997</c:v>
                </c:pt>
                <c:pt idx="2">
                  <c:v>5.3867200000000004</c:v>
                </c:pt>
                <c:pt idx="3">
                  <c:v>102.61495900000001</c:v>
                </c:pt>
                <c:pt idx="4">
                  <c:v>40.486139999999999</c:v>
                </c:pt>
                <c:pt idx="5">
                  <c:v>8.7355999999999998</c:v>
                </c:pt>
                <c:pt idx="6">
                  <c:v>2.6789999999999998</c:v>
                </c:pt>
                <c:pt idx="7">
                  <c:v>641.2292470000001</c:v>
                </c:pt>
                <c:pt idx="8">
                  <c:v>33.739712000000004</c:v>
                </c:pt>
                <c:pt idx="9">
                  <c:v>12.452566999999998</c:v>
                </c:pt>
                <c:pt idx="10">
                  <c:v>0</c:v>
                </c:pt>
                <c:pt idx="11">
                  <c:v>25.385926000000001</c:v>
                </c:pt>
                <c:pt idx="12">
                  <c:v>386.91371099999992</c:v>
                </c:pt>
                <c:pt idx="13">
                  <c:v>0.73489000000000004</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180.88902900000002</c:v>
                </c:pt>
                <c:pt idx="1">
                  <c:v>44.013860000000001</c:v>
                </c:pt>
                <c:pt idx="2">
                  <c:v>0.58199999999999996</c:v>
                </c:pt>
                <c:pt idx="3">
                  <c:v>18.747740999999998</c:v>
                </c:pt>
                <c:pt idx="4">
                  <c:v>2.7439800000000001</c:v>
                </c:pt>
                <c:pt idx="5">
                  <c:v>15.3645</c:v>
                </c:pt>
                <c:pt idx="6">
                  <c:v>7.157</c:v>
                </c:pt>
                <c:pt idx="7">
                  <c:v>38.120403999999979</c:v>
                </c:pt>
                <c:pt idx="8">
                  <c:v>0.996</c:v>
                </c:pt>
                <c:pt idx="9">
                  <c:v>55.792765000000003</c:v>
                </c:pt>
                <c:pt idx="10">
                  <c:v>25.602829999999997</c:v>
                </c:pt>
                <c:pt idx="11">
                  <c:v>20.598600000000001</c:v>
                </c:pt>
                <c:pt idx="12">
                  <c:v>131.84693299999998</c:v>
                </c:pt>
                <c:pt idx="13">
                  <c:v>13.17834</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28.403909000000002</c:v>
                </c:pt>
                <c:pt idx="1">
                  <c:v>4.7755930000000006</c:v>
                </c:pt>
                <c:pt idx="2">
                  <c:v>0.94437000000000015</c:v>
                </c:pt>
                <c:pt idx="3">
                  <c:v>16.412803</c:v>
                </c:pt>
                <c:pt idx="4">
                  <c:v>3.5833199999999987</c:v>
                </c:pt>
                <c:pt idx="5">
                  <c:v>6.806</c:v>
                </c:pt>
                <c:pt idx="6">
                  <c:v>2.0705999999999998</c:v>
                </c:pt>
                <c:pt idx="7">
                  <c:v>56.853611000000008</c:v>
                </c:pt>
                <c:pt idx="8">
                  <c:v>22.685102000000001</c:v>
                </c:pt>
                <c:pt idx="9">
                  <c:v>22.031051999999999</c:v>
                </c:pt>
                <c:pt idx="10">
                  <c:v>3.6166520000000002</c:v>
                </c:pt>
                <c:pt idx="11">
                  <c:v>1.1645500000000002</c:v>
                </c:pt>
                <c:pt idx="12">
                  <c:v>7.275855</c:v>
                </c:pt>
                <c:pt idx="13">
                  <c:v>10.433485000000001</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3.8299899999999996</c:v>
                </c:pt>
                <c:pt idx="1">
                  <c:v>23.293470000000003</c:v>
                </c:pt>
                <c:pt idx="2">
                  <c:v>38.578478000000004</c:v>
                </c:pt>
                <c:pt idx="3">
                  <c:v>4.4952299999999994</c:v>
                </c:pt>
                <c:pt idx="4">
                  <c:v>60.401741999999977</c:v>
                </c:pt>
                <c:pt idx="5">
                  <c:v>1.2869999999999999</c:v>
                </c:pt>
                <c:pt idx="6">
                  <c:v>8.2786299999999997</c:v>
                </c:pt>
                <c:pt idx="7">
                  <c:v>56.586977000000012</c:v>
                </c:pt>
                <c:pt idx="8">
                  <c:v>14.215296999999998</c:v>
                </c:pt>
                <c:pt idx="9">
                  <c:v>54.713115000000002</c:v>
                </c:pt>
                <c:pt idx="10">
                  <c:v>38.194315000000003</c:v>
                </c:pt>
                <c:pt idx="11">
                  <c:v>15.441875</c:v>
                </c:pt>
                <c:pt idx="12">
                  <c:v>223.22757000000001</c:v>
                </c:pt>
                <c:pt idx="13">
                  <c:v>11.331439999999997</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6209.41428</c:v>
                </c:pt>
                <c:pt idx="1">
                  <c:v>2027.8328269999988</c:v>
                </c:pt>
                <c:pt idx="2">
                  <c:v>2539.9559590000031</c:v>
                </c:pt>
                <c:pt idx="3">
                  <c:v>1919.165399</c:v>
                </c:pt>
                <c:pt idx="4">
                  <c:v>860.67676000000029</c:v>
                </c:pt>
                <c:pt idx="5">
                  <c:v>1429.4660440000009</c:v>
                </c:pt>
                <c:pt idx="6">
                  <c:v>956.53451099999972</c:v>
                </c:pt>
                <c:pt idx="7">
                  <c:v>5120.1714680000014</c:v>
                </c:pt>
                <c:pt idx="8">
                  <c:v>1422.033295</c:v>
                </c:pt>
                <c:pt idx="9">
                  <c:v>1221.6755640000003</c:v>
                </c:pt>
                <c:pt idx="10">
                  <c:v>1786.2495569999996</c:v>
                </c:pt>
                <c:pt idx="11">
                  <c:v>2425.2779770000006</c:v>
                </c:pt>
                <c:pt idx="12">
                  <c:v>3768.6108409999988</c:v>
                </c:pt>
                <c:pt idx="13">
                  <c:v>1198.301917</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3830.4497080000042</c:v>
                </c:pt>
                <c:pt idx="1">
                  <c:v>1027.9114409999993</c:v>
                </c:pt>
                <c:pt idx="2">
                  <c:v>708.36152599999957</c:v>
                </c:pt>
                <c:pt idx="3">
                  <c:v>703.74134600000014</c:v>
                </c:pt>
                <c:pt idx="4">
                  <c:v>330.86808899999988</c:v>
                </c:pt>
                <c:pt idx="5">
                  <c:v>986.62828599999978</c:v>
                </c:pt>
                <c:pt idx="6">
                  <c:v>523.94375900000034</c:v>
                </c:pt>
                <c:pt idx="7">
                  <c:v>2500.9582320000009</c:v>
                </c:pt>
                <c:pt idx="8">
                  <c:v>897.15534399999933</c:v>
                </c:pt>
                <c:pt idx="9">
                  <c:v>756.02344900000003</c:v>
                </c:pt>
                <c:pt idx="10">
                  <c:v>1158.8266280000003</c:v>
                </c:pt>
                <c:pt idx="11">
                  <c:v>1030.1905320000003</c:v>
                </c:pt>
                <c:pt idx="12">
                  <c:v>1633.6599040000006</c:v>
                </c:pt>
                <c:pt idx="13">
                  <c:v>483.10699700000009</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91.221751000000012</c:v>
                </c:pt>
                <c:pt idx="1">
                  <c:v>98.374398999999983</c:v>
                </c:pt>
                <c:pt idx="2">
                  <c:v>700.00222700000018</c:v>
                </c:pt>
                <c:pt idx="3">
                  <c:v>145.99838500000001</c:v>
                </c:pt>
                <c:pt idx="4">
                  <c:v>19.043635999999996</c:v>
                </c:pt>
                <c:pt idx="5">
                  <c:v>46.093103000000013</c:v>
                </c:pt>
                <c:pt idx="6">
                  <c:v>10.800152000000001</c:v>
                </c:pt>
                <c:pt idx="7">
                  <c:v>48.498394999999988</c:v>
                </c:pt>
                <c:pt idx="8">
                  <c:v>14.432716999999997</c:v>
                </c:pt>
                <c:pt idx="9">
                  <c:v>175.04834099999999</c:v>
                </c:pt>
                <c:pt idx="10">
                  <c:v>6.6467999999999998</c:v>
                </c:pt>
                <c:pt idx="11">
                  <c:v>18.730785000000004</c:v>
                </c:pt>
                <c:pt idx="12">
                  <c:v>160.35083100000003</c:v>
                </c:pt>
                <c:pt idx="13">
                  <c:v>2.1839579999999996</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01412612653993"/>
                  <c:y val="3.418422034855343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5278052338974288"/>
                  <c:y val="9.1158028824581808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3.3838282719717769E-3"/>
                  <c:y val="-0.15439169343034553"/>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14734.753072000003</c:v>
                </c:pt>
                <c:pt idx="1">
                  <c:v>1513.651333</c:v>
                </c:pt>
                <c:pt idx="2">
                  <c:v>555.63398199999995</c:v>
                </c:pt>
                <c:pt idx="3">
                  <c:v>187.05690199999998</c:v>
                </c:pt>
                <c:pt idx="4">
                  <c:v>553.87512900000013</c:v>
                </c:pt>
                <c:pt idx="5">
                  <c:v>32885.366399000006</c:v>
                </c:pt>
                <c:pt idx="6">
                  <c:v>16571.825241000006</c:v>
                </c:pt>
                <c:pt idx="7">
                  <c:v>1537.4254800000001</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(TJ)</a:t>
            </a:r>
          </a:p>
        </c:rich>
      </c:tx>
      <c:layout>
        <c:manualLayout>
          <c:xMode val="edge"/>
          <c:yMode val="edge"/>
          <c:x val="0"/>
          <c:y val="0"/>
        </c:manualLayout>
      </c:layout>
      <c:overlay val="0"/>
    </c:title>
    <c:autoTitleDeleted val="0"/>
    <c:plotArea>
      <c:layout>
        <c:manualLayout>
          <c:layoutTarget val="inner"/>
          <c:xMode val="edge"/>
          <c:yMode val="edge"/>
          <c:x val="9.5820074367818905E-2"/>
          <c:y val="0.23959902539705649"/>
          <c:w val="0.51041199091494682"/>
          <c:h val="0.5050455828134166"/>
        </c:manualLayout>
      </c:layout>
      <c:barChart>
        <c:barDir val="col"/>
        <c:grouping val="stacked"/>
        <c:varyColors val="0"/>
        <c:ser>
          <c:idx val="0"/>
          <c:order val="0"/>
          <c:tx>
            <c:strRef>
              <c:f>'8.1'!$A$28</c:f>
              <c:strCache>
                <c:ptCount val="1"/>
                <c:pt idx="0">
                  <c:v>Průmysl</c:v>
                </c:pt>
              </c:strCache>
            </c:strRef>
          </c:tx>
          <c:invertIfNegative val="0"/>
          <c:val>
            <c:numRef>
              <c:f>'8.1'!$B$28:$M$28</c:f>
              <c:numCache>
                <c:formatCode>#\ ##0.0</c:formatCode>
                <c:ptCount val="12"/>
                <c:pt idx="0">
                  <c:v>40.737714999999994</c:v>
                </c:pt>
                <c:pt idx="1">
                  <c:v>40.132047999999998</c:v>
                </c:pt>
                <c:pt idx="2">
                  <c:v>33.259914999999999</c:v>
                </c:pt>
                <c:pt idx="3">
                  <c:v>22.367478999999999</c:v>
                </c:pt>
                <c:pt idx="4">
                  <c:v>13.336322000000001</c:v>
                </c:pt>
                <c:pt idx="5">
                  <c:v>7.9493510000000001</c:v>
                </c:pt>
                <c:pt idx="6">
                  <c:v>6.6926480000000002</c:v>
                </c:pt>
                <c:pt idx="7">
                  <c:v>7.8327169999999997</c:v>
                </c:pt>
                <c:pt idx="8">
                  <c:v>9.9347459999999987</c:v>
                </c:pt>
                <c:pt idx="9">
                  <c:v>15.455230999999999</c:v>
                </c:pt>
                <c:pt idx="10">
                  <c:v>25.806516999999999</c:v>
                </c:pt>
                <c:pt idx="11">
                  <c:v>34.783756999999994</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val>
            <c:numRef>
              <c:f>'8.1'!$B$29:$M$29</c:f>
              <c:numCache>
                <c:formatCode>#\ ##0.0</c:formatCode>
                <c:ptCount val="12"/>
                <c:pt idx="0">
                  <c:v>8.0870999999999995</c:v>
                </c:pt>
                <c:pt idx="1">
                  <c:v>3.7219499999999996</c:v>
                </c:pt>
                <c:pt idx="2">
                  <c:v>29.421697000000002</c:v>
                </c:pt>
                <c:pt idx="3">
                  <c:v>23.164379999999998</c:v>
                </c:pt>
                <c:pt idx="4">
                  <c:v>16.827561999999997</c:v>
                </c:pt>
                <c:pt idx="5">
                  <c:v>11.510856</c:v>
                </c:pt>
                <c:pt idx="6">
                  <c:v>10.914665999999999</c:v>
                </c:pt>
                <c:pt idx="7">
                  <c:v>10.948957999999999</c:v>
                </c:pt>
                <c:pt idx="8">
                  <c:v>15.574286000000001</c:v>
                </c:pt>
                <c:pt idx="9">
                  <c:v>21.519446999999996</c:v>
                </c:pt>
                <c:pt idx="10">
                  <c:v>28.848076000000002</c:v>
                </c:pt>
                <c:pt idx="11">
                  <c:v>42.315044999999998</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val>
            <c:numRef>
              <c:f>'8.1'!$B$30:$M$30</c:f>
              <c:numCache>
                <c:formatCode>#\ ##0.0</c:formatCode>
                <c:ptCount val="12"/>
                <c:pt idx="0">
                  <c:v>31.608578000000001</c:v>
                </c:pt>
                <c:pt idx="1">
                  <c:v>33.370204999999999</c:v>
                </c:pt>
                <c:pt idx="2">
                  <c:v>27.283846</c:v>
                </c:pt>
                <c:pt idx="3">
                  <c:v>20.079280999999998</c:v>
                </c:pt>
                <c:pt idx="4">
                  <c:v>9.3397679999999994</c:v>
                </c:pt>
                <c:pt idx="5">
                  <c:v>6.7080989999999998</c:v>
                </c:pt>
                <c:pt idx="6">
                  <c:v>0.85472000000000004</c:v>
                </c:pt>
                <c:pt idx="7">
                  <c:v>0.99700199999999994</c:v>
                </c:pt>
                <c:pt idx="8">
                  <c:v>1.4123350000000001</c:v>
                </c:pt>
                <c:pt idx="9">
                  <c:v>4.5805769999999999</c:v>
                </c:pt>
                <c:pt idx="10">
                  <c:v>18.676721000000001</c:v>
                </c:pt>
                <c:pt idx="11">
                  <c:v>25.977897000000002</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val>
            <c:numRef>
              <c:f>'8.1'!$B$31:$M$31</c:f>
              <c:numCache>
                <c:formatCode>#\ ##0.0</c:formatCode>
                <c:ptCount val="12"/>
                <c:pt idx="0">
                  <c:v>5.0995140000000001</c:v>
                </c:pt>
                <c:pt idx="1">
                  <c:v>5.1421710000000003</c:v>
                </c:pt>
                <c:pt idx="2">
                  <c:v>4.4323439999999996</c:v>
                </c:pt>
                <c:pt idx="3">
                  <c:v>2.797752</c:v>
                </c:pt>
                <c:pt idx="4">
                  <c:v>1.9502360000000001</c:v>
                </c:pt>
                <c:pt idx="5">
                  <c:v>1.1116199999999998</c:v>
                </c:pt>
                <c:pt idx="6">
                  <c:v>0.40384300000000001</c:v>
                </c:pt>
                <c:pt idx="7">
                  <c:v>0.39418000000000003</c:v>
                </c:pt>
                <c:pt idx="8">
                  <c:v>0.49720800000000004</c:v>
                </c:pt>
                <c:pt idx="9">
                  <c:v>1.0402060000000002</c:v>
                </c:pt>
                <c:pt idx="10">
                  <c:v>2.3210600000000001</c:v>
                </c:pt>
                <c:pt idx="11">
                  <c:v>3.213775</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val>
            <c:numRef>
              <c:f>'8.1'!$B$32:$M$32</c:f>
              <c:numCache>
                <c:formatCode>#\ ##0.0</c:formatCode>
                <c:ptCount val="12"/>
                <c:pt idx="0">
                  <c:v>0.63659699999999997</c:v>
                </c:pt>
                <c:pt idx="1">
                  <c:v>0.62111799999999995</c:v>
                </c:pt>
                <c:pt idx="2">
                  <c:v>0.50749599999999995</c:v>
                </c:pt>
                <c:pt idx="3">
                  <c:v>0.30360500000000001</c:v>
                </c:pt>
                <c:pt idx="4">
                  <c:v>0.211559</c:v>
                </c:pt>
                <c:pt idx="5">
                  <c:v>0.11871999999999999</c:v>
                </c:pt>
                <c:pt idx="6">
                  <c:v>4.7E-2</c:v>
                </c:pt>
                <c:pt idx="7">
                  <c:v>4.8000000000000001E-2</c:v>
                </c:pt>
                <c:pt idx="8">
                  <c:v>7.0999999999999994E-2</c:v>
                </c:pt>
                <c:pt idx="9">
                  <c:v>0.19731800000000002</c:v>
                </c:pt>
                <c:pt idx="10">
                  <c:v>0.48843700000000001</c:v>
                </c:pt>
                <c:pt idx="11">
                  <c:v>0.57913999999999999</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val>
            <c:numRef>
              <c:f>'8.1'!$B$33:$M$33</c:f>
              <c:numCache>
                <c:formatCode>#\ ##0.0</c:formatCode>
                <c:ptCount val="12"/>
                <c:pt idx="0">
                  <c:v>935.1015359999999</c:v>
                </c:pt>
                <c:pt idx="1">
                  <c:v>832.89353899999981</c:v>
                </c:pt>
                <c:pt idx="2">
                  <c:v>538.53422699999987</c:v>
                </c:pt>
                <c:pt idx="3">
                  <c:v>311.56798599999996</c:v>
                </c:pt>
                <c:pt idx="4">
                  <c:v>279.57027500000009</c:v>
                </c:pt>
                <c:pt idx="5">
                  <c:v>143.64609799999997</c:v>
                </c:pt>
                <c:pt idx="6">
                  <c:v>153.58636800000002</c:v>
                </c:pt>
                <c:pt idx="7">
                  <c:v>174.80253199999996</c:v>
                </c:pt>
                <c:pt idx="8">
                  <c:v>268.06122299999993</c:v>
                </c:pt>
                <c:pt idx="9">
                  <c:v>702.12021300000004</c:v>
                </c:pt>
                <c:pt idx="10">
                  <c:v>861.48714000000007</c:v>
                </c:pt>
                <c:pt idx="11">
                  <c:v>1008.0431430000001</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val>
            <c:numRef>
              <c:f>'8.1'!$B$34:$M$34</c:f>
              <c:numCache>
                <c:formatCode>#\ ##0.0</c:formatCode>
                <c:ptCount val="12"/>
                <c:pt idx="0">
                  <c:v>631.45462100000009</c:v>
                </c:pt>
                <c:pt idx="1">
                  <c:v>621.90855999999997</c:v>
                </c:pt>
                <c:pt idx="2">
                  <c:v>501.87246200000004</c:v>
                </c:pt>
                <c:pt idx="3">
                  <c:v>334.45260300000007</c:v>
                </c:pt>
                <c:pt idx="4">
                  <c:v>205.31889100000004</c:v>
                </c:pt>
                <c:pt idx="5">
                  <c:v>121.48782300000001</c:v>
                </c:pt>
                <c:pt idx="6">
                  <c:v>70.74631100000002</c:v>
                </c:pt>
                <c:pt idx="7">
                  <c:v>65.593405000000004</c:v>
                </c:pt>
                <c:pt idx="8">
                  <c:v>89.290210999999999</c:v>
                </c:pt>
                <c:pt idx="9">
                  <c:v>206.98636500000003</c:v>
                </c:pt>
                <c:pt idx="10">
                  <c:v>432.51269499999989</c:v>
                </c:pt>
                <c:pt idx="11">
                  <c:v>548.82576099999983</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val>
            <c:numRef>
              <c:f>'8.1'!$B$35:$M$35</c:f>
              <c:numCache>
                <c:formatCode>#\ ##0.0</c:formatCode>
                <c:ptCount val="12"/>
                <c:pt idx="0">
                  <c:v>15.028696</c:v>
                </c:pt>
                <c:pt idx="1">
                  <c:v>14.922137999999999</c:v>
                </c:pt>
                <c:pt idx="2">
                  <c:v>12.080152</c:v>
                </c:pt>
                <c:pt idx="3">
                  <c:v>6.5323950000000002</c:v>
                </c:pt>
                <c:pt idx="4">
                  <c:v>3.753295</c:v>
                </c:pt>
                <c:pt idx="5">
                  <c:v>2.0021949999999999</c:v>
                </c:pt>
                <c:pt idx="6">
                  <c:v>1.6629700000000003</c:v>
                </c:pt>
                <c:pt idx="7">
                  <c:v>1.6693950000000002</c:v>
                </c:pt>
                <c:pt idx="8">
                  <c:v>2.3796550000000001</c:v>
                </c:pt>
                <c:pt idx="9">
                  <c:v>5.8998159999999986</c:v>
                </c:pt>
                <c:pt idx="10">
                  <c:v>10.756932999999998</c:v>
                </c:pt>
                <c:pt idx="11">
                  <c:v>14.534110999999998</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2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4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'8.1'!$M$40</c:f>
              <c:strCache>
                <c:ptCount val="1"/>
                <c:pt idx="0">
                  <c:v>Instalovaný výkon</c:v>
                </c:pt>
              </c:strCache>
            </c:strRef>
          </c:tx>
          <c:invertIfNegative val="0"/>
          <c:val>
            <c:numRef>
              <c:f>'8.1'!$N$40</c:f>
              <c:numCache>
                <c:formatCode>0.0%</c:formatCode>
                <c:ptCount val="1"/>
                <c:pt idx="0">
                  <c:v>4.1076497087676613E-2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Výroba tepla brutto</c:v>
                </c:pt>
              </c:strCache>
            </c:strRef>
          </c:tx>
          <c:invertIfNegative val="0"/>
          <c:val>
            <c:numRef>
              <c:f>'8.1'!$N$41</c:f>
              <c:numCache>
                <c:formatCode>0.0%</c:formatCode>
                <c:ptCount val="1"/>
                <c:pt idx="0">
                  <c:v>3.6043270354445434E-2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Dodávky tepla</c:v>
                </c:pt>
              </c:strCache>
            </c:strRef>
          </c:tx>
          <c:invertIfNegative val="0"/>
          <c:val>
            <c:numRef>
              <c:f>'8.1'!$N$42</c:f>
              <c:numCache>
                <c:formatCode>0.0%</c:formatCode>
                <c:ptCount val="1"/>
                <c:pt idx="0">
                  <c:v>4.9157542763513785E-2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(TJ)</a:t>
            </a:r>
          </a:p>
        </c:rich>
      </c:tx>
      <c:layout>
        <c:manualLayout>
          <c:xMode val="edge"/>
          <c:yMode val="edge"/>
          <c:x val="1.1007654639433821E-3"/>
          <c:y val="0"/>
        </c:manualLayout>
      </c:layout>
      <c:overlay val="0"/>
    </c:title>
    <c:autoTitleDeleted val="0"/>
    <c:plotArea>
      <c:layout>
        <c:manualLayout>
          <c:layoutTarget val="inner"/>
          <c:xMode val="edge"/>
          <c:yMode val="edge"/>
          <c:x val="0.12607511295623014"/>
          <c:y val="0.24472125756323571"/>
          <c:w val="0.83619854587504183"/>
          <c:h val="0.51621326504832332"/>
        </c:manualLayout>
      </c:layout>
      <c:barChart>
        <c:barDir val="col"/>
        <c:grouping val="stacked"/>
        <c:varyColors val="0"/>
        <c:ser>
          <c:idx val="0"/>
          <c:order val="0"/>
          <c:tx>
            <c:strRef>
              <c:f>'8.1'!$A$10</c:f>
              <c:strCache>
                <c:ptCount val="1"/>
                <c:pt idx="0">
                  <c:v>Biomasa</c:v>
                </c:pt>
              </c:strCache>
            </c:strRef>
          </c:tx>
          <c:spPr>
            <a:solidFill>
              <a:schemeClr val="accent1"/>
            </a:solidFill>
          </c:spPr>
          <c:invertIfNegative val="0"/>
          <c:val>
            <c:numRef>
              <c:f>'8.1'!$B$10:$M$10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val>
            <c:numRef>
              <c:f>'8.1'!$B$11:$M$11</c:f>
              <c:numCache>
                <c:formatCode>#\ ##0.0</c:formatCode>
                <c:ptCount val="12"/>
                <c:pt idx="0">
                  <c:v>6.8680000000000003</c:v>
                </c:pt>
                <c:pt idx="1">
                  <c:v>5.5106080000000004</c:v>
                </c:pt>
                <c:pt idx="2">
                  <c:v>7.88</c:v>
                </c:pt>
                <c:pt idx="3">
                  <c:v>6.2065900000000003</c:v>
                </c:pt>
                <c:pt idx="4">
                  <c:v>6.9967759999999997</c:v>
                </c:pt>
                <c:pt idx="5">
                  <c:v>4.9481619999999999</c:v>
                </c:pt>
                <c:pt idx="6">
                  <c:v>4.6245020000000006</c:v>
                </c:pt>
                <c:pt idx="7">
                  <c:v>4.5619700000000005</c:v>
                </c:pt>
                <c:pt idx="8">
                  <c:v>5.0093940000000003</c:v>
                </c:pt>
                <c:pt idx="9">
                  <c:v>5.3901019999999997</c:v>
                </c:pt>
                <c:pt idx="10">
                  <c:v>6.5502439999999993</c:v>
                </c:pt>
                <c:pt idx="11">
                  <c:v>6.4834120000000004</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val>
            <c:numRef>
              <c:f>'8.1'!$B$12:$M$12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val>
            <c:numRef>
              <c:f>'8.1'!$B$13:$M$13</c:f>
              <c:numCache>
                <c:formatCode>#\ ##0.0</c:formatCode>
                <c:ptCount val="12"/>
                <c:pt idx="0">
                  <c:v>0</c:v>
                </c:pt>
                <c:pt idx="1">
                  <c:v>0</c:v>
                </c:pt>
                <c:pt idx="2">
                  <c:v>0</c:v>
                </c:pt>
                <c:pt idx="3">
                  <c:v>0</c:v>
                </c:pt>
                <c:pt idx="4">
                  <c:v>0</c:v>
                </c:pt>
                <c:pt idx="5">
                  <c:v>0</c:v>
                </c:pt>
                <c:pt idx="6">
                  <c:v>0.59899999999999998</c:v>
                </c:pt>
                <c:pt idx="7">
                  <c:v>0.70499999999999996</c:v>
                </c:pt>
                <c:pt idx="8">
                  <c:v>0.315</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val>
            <c:numRef>
              <c:f>'8.1'!$B$14:$M$14</c:f>
              <c:numCache>
                <c:formatCode>#\ ##0.0</c:formatCode>
                <c:ptCount val="12"/>
                <c:pt idx="0">
                  <c:v>1.0431199999999998</c:v>
                </c:pt>
                <c:pt idx="1">
                  <c:v>0.93992999999999993</c:v>
                </c:pt>
                <c:pt idx="2">
                  <c:v>1.6673800000000001</c:v>
                </c:pt>
                <c:pt idx="3">
                  <c:v>2.5958999999999999</c:v>
                </c:pt>
                <c:pt idx="4">
                  <c:v>2.7963</c:v>
                </c:pt>
                <c:pt idx="5">
                  <c:v>4.0751799999999996</c:v>
                </c:pt>
                <c:pt idx="6">
                  <c:v>4.3310500000000003</c:v>
                </c:pt>
                <c:pt idx="7">
                  <c:v>3.8789000000000002</c:v>
                </c:pt>
                <c:pt idx="8">
                  <c:v>3.3755700000000002</c:v>
                </c:pt>
                <c:pt idx="9">
                  <c:v>2.1842200000000003</c:v>
                </c:pt>
                <c:pt idx="10">
                  <c:v>1.12242</c:v>
                </c:pt>
                <c:pt idx="11">
                  <c:v>1.1271799999999998</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val>
            <c:numRef>
              <c:f>'8.1'!$B$15:$M$15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val>
            <c:numRef>
              <c:f>'8.1'!$B$16:$M$16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val>
            <c:numRef>
              <c:f>'8.1'!$B$17:$M$17</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val>
            <c:numRef>
              <c:f>'8.1'!$B$18:$M$18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val>
            <c:numRef>
              <c:f>'8.1'!$B$19:$M$19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val>
            <c:numRef>
              <c:f>'8.1'!$B$20:$M$20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val>
            <c:numRef>
              <c:f>'8.1'!$B$21:$M$21</c:f>
              <c:numCache>
                <c:formatCode>#\ ##0.0</c:formatCode>
                <c:ptCount val="12"/>
                <c:pt idx="0">
                  <c:v>94.161000000000001</c:v>
                </c:pt>
                <c:pt idx="1">
                  <c:v>88.123000000000005</c:v>
                </c:pt>
                <c:pt idx="2">
                  <c:v>84.641000000000005</c:v>
                </c:pt>
                <c:pt idx="3">
                  <c:v>77.694999999999993</c:v>
                </c:pt>
                <c:pt idx="4">
                  <c:v>61.993000000000002</c:v>
                </c:pt>
                <c:pt idx="5">
                  <c:v>53.741</c:v>
                </c:pt>
                <c:pt idx="6">
                  <c:v>44.771000000000001</c:v>
                </c:pt>
                <c:pt idx="7">
                  <c:v>58.350999999999999</c:v>
                </c:pt>
                <c:pt idx="8">
                  <c:v>38.232999999999997</c:v>
                </c:pt>
                <c:pt idx="9">
                  <c:v>85.400999999999996</c:v>
                </c:pt>
                <c:pt idx="10">
                  <c:v>80.272000000000006</c:v>
                </c:pt>
                <c:pt idx="11">
                  <c:v>88.872</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val>
            <c:numRef>
              <c:f>'8.1'!$B$22:$M$22</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val>
            <c:numRef>
              <c:f>'8.1'!$B$23:$M$23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val>
            <c:numRef>
              <c:f>'8.1'!$B$24:$M$24</c:f>
              <c:numCache>
                <c:formatCode>#\ ##0.0</c:formatCode>
                <c:ptCount val="12"/>
                <c:pt idx="0">
                  <c:v>0</c:v>
                </c:pt>
                <c:pt idx="1">
                  <c:v>0</c:v>
                </c:pt>
                <c:pt idx="2">
                  <c:v>0</c:v>
                </c:pt>
                <c:pt idx="3">
                  <c:v>0</c:v>
                </c:pt>
                <c:pt idx="4">
                  <c:v>0</c:v>
                </c:pt>
                <c:pt idx="5">
                  <c:v>0</c:v>
                </c:pt>
                <c:pt idx="6">
                  <c:v>3.9E-2</c:v>
                </c:pt>
                <c:pt idx="7">
                  <c:v>0</c:v>
                </c:pt>
                <c:pt idx="8">
                  <c:v>0</c:v>
                </c:pt>
                <c:pt idx="9">
                  <c:v>0</c:v>
                </c:pt>
                <c:pt idx="10">
                  <c:v>0</c:v>
                </c:pt>
                <c:pt idx="11">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val>
            <c:numRef>
              <c:f>'8.1'!$B$25:$M$25</c:f>
              <c:numCache>
                <c:formatCode>#\ ##0.0</c:formatCode>
                <c:ptCount val="12"/>
                <c:pt idx="0">
                  <c:v>424.35459899999995</c:v>
                </c:pt>
                <c:pt idx="1">
                  <c:v>399.62997899999993</c:v>
                </c:pt>
                <c:pt idx="2">
                  <c:v>296.78503500000005</c:v>
                </c:pt>
                <c:pt idx="3">
                  <c:v>185.111729</c:v>
                </c:pt>
                <c:pt idx="4">
                  <c:v>135.599211</c:v>
                </c:pt>
                <c:pt idx="5">
                  <c:v>91.244862999999995</c:v>
                </c:pt>
                <c:pt idx="6">
                  <c:v>106.65636900000001</c:v>
                </c:pt>
                <c:pt idx="7">
                  <c:v>101.966071</c:v>
                </c:pt>
                <c:pt idx="8">
                  <c:v>97.480063000000001</c:v>
                </c:pt>
                <c:pt idx="9">
                  <c:v>231.30943100000005</c:v>
                </c:pt>
                <c:pt idx="10">
                  <c:v>339.40420099999994</c:v>
                </c:pt>
                <c:pt idx="11">
                  <c:v>422.08645100000012</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'8.1'!$U$28:$U$35</c:f>
              <c:numCache>
                <c:formatCode>#\ ##0.0</c:formatCode>
                <c:ptCount val="8"/>
              </c:numCache>
            </c:numRef>
          </c:cat>
          <c:val>
            <c:numRef>
              <c:f>'8.1'!$P$28:$P$35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(TJ)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val>
            <c:numRef>
              <c:f>'8.2'!$B$27:$M$27</c:f>
              <c:numCache>
                <c:formatCode>#\ ##0.0</c:formatCode>
                <c:ptCount val="12"/>
                <c:pt idx="0">
                  <c:v>105.85761199999999</c:v>
                </c:pt>
                <c:pt idx="1">
                  <c:v>96.908681000000001</c:v>
                </c:pt>
                <c:pt idx="2">
                  <c:v>83.94896199999998</c:v>
                </c:pt>
                <c:pt idx="3">
                  <c:v>65.131136999999995</c:v>
                </c:pt>
                <c:pt idx="4">
                  <c:v>58.465891000000006</c:v>
                </c:pt>
                <c:pt idx="5">
                  <c:v>47.236089000000007</c:v>
                </c:pt>
                <c:pt idx="6">
                  <c:v>44.954179000000003</c:v>
                </c:pt>
                <c:pt idx="7">
                  <c:v>41.860179999999993</c:v>
                </c:pt>
                <c:pt idx="8">
                  <c:v>45.201239999999991</c:v>
                </c:pt>
                <c:pt idx="9">
                  <c:v>66.749720999999994</c:v>
                </c:pt>
                <c:pt idx="10">
                  <c:v>84.740481999999986</c:v>
                </c:pt>
                <c:pt idx="11">
                  <c:v>87.708194000000006</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val>
            <c:numRef>
              <c:f>'8.2'!$B$28:$M$28</c:f>
              <c:numCache>
                <c:formatCode>#\ ##0.0</c:formatCode>
                <c:ptCount val="12"/>
                <c:pt idx="0">
                  <c:v>4.2214900000000002</c:v>
                </c:pt>
                <c:pt idx="1">
                  <c:v>3.8548110000000002</c:v>
                </c:pt>
                <c:pt idx="2">
                  <c:v>3.4161329999999999</c:v>
                </c:pt>
                <c:pt idx="3">
                  <c:v>2.5442140000000002</c:v>
                </c:pt>
                <c:pt idx="4">
                  <c:v>1.6302999999999999</c:v>
                </c:pt>
                <c:pt idx="5">
                  <c:v>1.0784299999999998</c:v>
                </c:pt>
                <c:pt idx="6">
                  <c:v>1.0820999999999998</c:v>
                </c:pt>
                <c:pt idx="7">
                  <c:v>1.0906199999999997</c:v>
                </c:pt>
                <c:pt idx="8">
                  <c:v>1.3750900000000001</c:v>
                </c:pt>
                <c:pt idx="9">
                  <c:v>2.5950569999999997</c:v>
                </c:pt>
                <c:pt idx="10">
                  <c:v>3.4339000000000004</c:v>
                </c:pt>
                <c:pt idx="11">
                  <c:v>4.1166929999999997</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val>
            <c:numRef>
              <c:f>'8.2'!$B$29:$M$29</c:f>
              <c:numCache>
                <c:formatCode>#\ ##0.0</c:formatCode>
                <c:ptCount val="12"/>
                <c:pt idx="0">
                  <c:v>8.4658759999999997</c:v>
                </c:pt>
                <c:pt idx="1">
                  <c:v>7.6579749999999995</c:v>
                </c:pt>
                <c:pt idx="2">
                  <c:v>5.3314810000000001</c:v>
                </c:pt>
                <c:pt idx="3">
                  <c:v>2.9108389999999997</c:v>
                </c:pt>
                <c:pt idx="4">
                  <c:v>1.196364</c:v>
                </c:pt>
                <c:pt idx="5">
                  <c:v>0.33893099999999998</c:v>
                </c:pt>
                <c:pt idx="6">
                  <c:v>0.29273300000000002</c:v>
                </c:pt>
                <c:pt idx="7">
                  <c:v>0.263187</c:v>
                </c:pt>
                <c:pt idx="8">
                  <c:v>0.41106999999999999</c:v>
                </c:pt>
                <c:pt idx="9">
                  <c:v>3.7779859999999998</c:v>
                </c:pt>
                <c:pt idx="10">
                  <c:v>6.0697009999999993</c:v>
                </c:pt>
                <c:pt idx="11">
                  <c:v>7.2977169999999996</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val>
            <c:numRef>
              <c:f>'8.2'!$B$30:$M$30</c:f>
              <c:numCache>
                <c:formatCode>#\ ##0.0</c:formatCode>
                <c:ptCount val="12"/>
                <c:pt idx="0">
                  <c:v>0.745784</c:v>
                </c:pt>
                <c:pt idx="1">
                  <c:v>0.680836</c:v>
                </c:pt>
                <c:pt idx="2">
                  <c:v>0.5340689999999999</c:v>
                </c:pt>
                <c:pt idx="3">
                  <c:v>0.43090100000000003</c:v>
                </c:pt>
                <c:pt idx="4">
                  <c:v>0.22880400000000001</c:v>
                </c:pt>
                <c:pt idx="5">
                  <c:v>0.11544</c:v>
                </c:pt>
                <c:pt idx="6">
                  <c:v>0.11325700000000001</c:v>
                </c:pt>
                <c:pt idx="7">
                  <c:v>6.6621000000000014E-2</c:v>
                </c:pt>
                <c:pt idx="8">
                  <c:v>0.12779399999999999</c:v>
                </c:pt>
                <c:pt idx="9">
                  <c:v>0.39183200000000001</c:v>
                </c:pt>
                <c:pt idx="10">
                  <c:v>0.64303399999999999</c:v>
                </c:pt>
                <c:pt idx="11">
                  <c:v>0.69722099999999998</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val>
            <c:numRef>
              <c:f>'8.2'!$B$31:$M$31</c:f>
              <c:numCache>
                <c:formatCode>#\ ##0.0</c:formatCode>
                <c:ptCount val="12"/>
                <c:pt idx="0">
                  <c:v>3.2163189999999995</c:v>
                </c:pt>
                <c:pt idx="1">
                  <c:v>3.0283519999999999</c:v>
                </c:pt>
                <c:pt idx="2">
                  <c:v>2.5457869999999998</c:v>
                </c:pt>
                <c:pt idx="3">
                  <c:v>1.7799510000000001</c:v>
                </c:pt>
                <c:pt idx="4">
                  <c:v>1.4617840000000002</c:v>
                </c:pt>
                <c:pt idx="5">
                  <c:v>0.76913300000000007</c:v>
                </c:pt>
                <c:pt idx="6">
                  <c:v>0.76945200000000002</c:v>
                </c:pt>
                <c:pt idx="7">
                  <c:v>0.73381999999999992</c:v>
                </c:pt>
                <c:pt idx="8">
                  <c:v>1.2369450000000002</c:v>
                </c:pt>
                <c:pt idx="9">
                  <c:v>2.1559629999999999</c:v>
                </c:pt>
                <c:pt idx="10">
                  <c:v>2.7326629999999996</c:v>
                </c:pt>
                <c:pt idx="11">
                  <c:v>2.8633009999999999</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val>
            <c:numRef>
              <c:f>'8.2'!$B$32:$M$32</c:f>
              <c:numCache>
                <c:formatCode>#\ ##0.0</c:formatCode>
                <c:ptCount val="12"/>
                <c:pt idx="0">
                  <c:v>316.33830099999994</c:v>
                </c:pt>
                <c:pt idx="1">
                  <c:v>281.82674100000003</c:v>
                </c:pt>
                <c:pt idx="2">
                  <c:v>220.66369699999998</c:v>
                </c:pt>
                <c:pt idx="3">
                  <c:v>138.719966</c:v>
                </c:pt>
                <c:pt idx="4">
                  <c:v>108.206599</c:v>
                </c:pt>
                <c:pt idx="5">
                  <c:v>51.492011000000005</c:v>
                </c:pt>
                <c:pt idx="6">
                  <c:v>49.205575999999994</c:v>
                </c:pt>
                <c:pt idx="7">
                  <c:v>49.669847999999995</c:v>
                </c:pt>
                <c:pt idx="8">
                  <c:v>74.035641000000027</c:v>
                </c:pt>
                <c:pt idx="9">
                  <c:v>182.82185999999996</c:v>
                </c:pt>
                <c:pt idx="10">
                  <c:v>255.42289200000002</c:v>
                </c:pt>
                <c:pt idx="11">
                  <c:v>299.42969499999998</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val>
            <c:numRef>
              <c:f>'8.2'!$B$33:$M$33</c:f>
              <c:numCache>
                <c:formatCode>#\ ##0.0</c:formatCode>
                <c:ptCount val="12"/>
                <c:pt idx="0">
                  <c:v>168.92082900000003</c:v>
                </c:pt>
                <c:pt idx="1">
                  <c:v>151.03602299999997</c:v>
                </c:pt>
                <c:pt idx="2">
                  <c:v>117.11227699999999</c:v>
                </c:pt>
                <c:pt idx="3">
                  <c:v>70.231176000000019</c:v>
                </c:pt>
                <c:pt idx="4">
                  <c:v>48.773966000000001</c:v>
                </c:pt>
                <c:pt idx="5">
                  <c:v>21.728852999999997</c:v>
                </c:pt>
                <c:pt idx="6">
                  <c:v>19.624311999999993</c:v>
                </c:pt>
                <c:pt idx="7">
                  <c:v>19.854685</c:v>
                </c:pt>
                <c:pt idx="8">
                  <c:v>31.728743999999999</c:v>
                </c:pt>
                <c:pt idx="9">
                  <c:v>91.904458000000005</c:v>
                </c:pt>
                <c:pt idx="10">
                  <c:v>130.71027599999999</c:v>
                </c:pt>
                <c:pt idx="11">
                  <c:v>156.28584200000003</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val>
            <c:numRef>
              <c:f>'8.2'!$B$34:$M$34</c:f>
              <c:numCache>
                <c:formatCode>#\ ##0.0</c:formatCode>
                <c:ptCount val="12"/>
                <c:pt idx="0">
                  <c:v>15.931944999999999</c:v>
                </c:pt>
                <c:pt idx="1">
                  <c:v>13.504740999999999</c:v>
                </c:pt>
                <c:pt idx="2">
                  <c:v>11.10543</c:v>
                </c:pt>
                <c:pt idx="3">
                  <c:v>6.7738339999999999</c:v>
                </c:pt>
                <c:pt idx="4">
                  <c:v>5.575664999999999</c:v>
                </c:pt>
                <c:pt idx="5">
                  <c:v>2.4938180000000001</c:v>
                </c:pt>
                <c:pt idx="6">
                  <c:v>2.2693629999999998</c:v>
                </c:pt>
                <c:pt idx="7">
                  <c:v>2.2302649999999997</c:v>
                </c:pt>
                <c:pt idx="8">
                  <c:v>3.082433</c:v>
                </c:pt>
                <c:pt idx="9">
                  <c:v>8.6770639999999997</c:v>
                </c:pt>
                <c:pt idx="10">
                  <c:v>12.238544999999998</c:v>
                </c:pt>
                <c:pt idx="11">
                  <c:v>14.491296000000002</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5.614324775344702E-2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Výroba tepla brutto</c:v>
                </c:pt>
              </c:strCache>
            </c:strRef>
          </c:tx>
          <c:invertIfNegative val="0"/>
          <c:val>
            <c:numRef>
              <c:f>'8.2'!$N$40</c:f>
              <c:numCache>
                <c:formatCode>0.0%</c:formatCode>
                <c:ptCount val="1"/>
                <c:pt idx="0">
                  <c:v>4.8591181395509338E-2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Dodávky tepla</c:v>
                </c:pt>
              </c:strCache>
            </c:strRef>
          </c:tx>
          <c:invertIfNegative val="0"/>
          <c:val>
            <c:numRef>
              <c:f>'8.2'!$N$41</c:f>
              <c:numCache>
                <c:formatCode>0.0%</c:formatCode>
                <c:ptCount val="1"/>
                <c:pt idx="0">
                  <c:v>5.4820460269903205E-2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5162396231415507E-3"/>
          <c:y val="0.74908048119321557"/>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(TJ)</a:t>
            </a:r>
          </a:p>
        </c:rich>
      </c:tx>
      <c:layout>
        <c:manualLayout>
          <c:xMode val="edge"/>
          <c:yMode val="edge"/>
          <c:x val="1.1007654639433821E-3"/>
          <c:y val="0"/>
        </c:manualLayout>
      </c:layout>
      <c:overlay val="0"/>
    </c:title>
    <c:autoTitleDeleted val="0"/>
    <c:plotArea>
      <c:layout>
        <c:manualLayout>
          <c:layoutTarget val="inner"/>
          <c:xMode val="edge"/>
          <c:yMode val="edge"/>
          <c:x val="8.6812774006998078E-2"/>
          <c:y val="0.23796791284800689"/>
          <c:w val="0.86009967640282103"/>
          <c:h val="0.58677991730458878"/>
        </c:manualLayout>
      </c:layout>
      <c:barChart>
        <c:barDir val="col"/>
        <c:grouping val="stacked"/>
        <c:varyColors val="0"/>
        <c:ser>
          <c:idx val="0"/>
          <c:order val="0"/>
          <c:tx>
            <c:strRef>
              <c:f>'8.2'!$A$10</c:f>
              <c:strCache>
                <c:ptCount val="1"/>
                <c:pt idx="0">
                  <c:v>Biomasa</c:v>
                </c:pt>
              </c:strCache>
            </c:strRef>
          </c:tx>
          <c:spPr>
            <a:solidFill>
              <a:srgbClr val="23315F"/>
            </a:solidFill>
          </c:spPr>
          <c:invertIfNegative val="0"/>
          <c:val>
            <c:numRef>
              <c:f>'8.2'!$B$10:$M$10</c:f>
              <c:numCache>
                <c:formatCode>#\ ##0.0</c:formatCode>
                <c:ptCount val="12"/>
                <c:pt idx="0">
                  <c:v>243.36536299999997</c:v>
                </c:pt>
                <c:pt idx="1">
                  <c:v>234.23436100000001</c:v>
                </c:pt>
                <c:pt idx="2">
                  <c:v>192.82878000000002</c:v>
                </c:pt>
                <c:pt idx="3">
                  <c:v>135.11012000000002</c:v>
                </c:pt>
                <c:pt idx="4">
                  <c:v>97.592391999999975</c:v>
                </c:pt>
                <c:pt idx="5">
                  <c:v>64.599301999999994</c:v>
                </c:pt>
                <c:pt idx="6">
                  <c:v>59.071609000000002</c:v>
                </c:pt>
                <c:pt idx="7">
                  <c:v>59.855785000000004</c:v>
                </c:pt>
                <c:pt idx="8">
                  <c:v>81.070232000000019</c:v>
                </c:pt>
                <c:pt idx="9">
                  <c:v>137.09014800000003</c:v>
                </c:pt>
                <c:pt idx="10">
                  <c:v>189.39779099999998</c:v>
                </c:pt>
                <c:pt idx="11">
                  <c:v>256.35956299999998</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Bioplyn</c:v>
                </c:pt>
              </c:strCache>
            </c:strRef>
          </c:tx>
          <c:spPr>
            <a:solidFill>
              <a:srgbClr val="5A6588"/>
            </a:solidFill>
          </c:spPr>
          <c:invertIfNegative val="0"/>
          <c:val>
            <c:numRef>
              <c:f>'8.2'!$B$11:$M$11</c:f>
              <c:numCache>
                <c:formatCode>#\ ##0.0</c:formatCode>
                <c:ptCount val="12"/>
                <c:pt idx="0">
                  <c:v>9.9712570000000014</c:v>
                </c:pt>
                <c:pt idx="1">
                  <c:v>9.2304520000000014</c:v>
                </c:pt>
                <c:pt idx="2">
                  <c:v>8.6924650000000003</c:v>
                </c:pt>
                <c:pt idx="3">
                  <c:v>7.4335369999999994</c:v>
                </c:pt>
                <c:pt idx="4">
                  <c:v>7.0521580000000004</c:v>
                </c:pt>
                <c:pt idx="5">
                  <c:v>6.2019649999999995</c:v>
                </c:pt>
                <c:pt idx="6">
                  <c:v>6.2909110000000004</c:v>
                </c:pt>
                <c:pt idx="7">
                  <c:v>5.906148</c:v>
                </c:pt>
                <c:pt idx="8">
                  <c:v>6.5433339999999998</c:v>
                </c:pt>
                <c:pt idx="9">
                  <c:v>8.0277410000000007</c:v>
                </c:pt>
                <c:pt idx="10">
                  <c:v>9.225090999999999</c:v>
                </c:pt>
                <c:pt idx="11">
                  <c:v>9.7712180000000011</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Černé uhlí</c:v>
                </c:pt>
              </c:strCache>
            </c:strRef>
          </c:tx>
          <c:spPr>
            <a:solidFill>
              <a:srgbClr val="9198B0"/>
            </a:solidFill>
          </c:spPr>
          <c:invertIfNegative val="0"/>
          <c:val>
            <c:numRef>
              <c:f>'8.2'!$B$12:$M$12</c:f>
              <c:numCache>
                <c:formatCode>#\ ##0.0</c:formatCode>
                <c:ptCount val="12"/>
                <c:pt idx="0">
                  <c:v>7.2849080000000006</c:v>
                </c:pt>
                <c:pt idx="1">
                  <c:v>0</c:v>
                </c:pt>
                <c:pt idx="2">
                  <c:v>5.4329099999999997</c:v>
                </c:pt>
                <c:pt idx="3">
                  <c:v>2.9148100000000001</c:v>
                </c:pt>
                <c:pt idx="4">
                  <c:v>0</c:v>
                </c:pt>
                <c:pt idx="5">
                  <c:v>0.92453200000000002</c:v>
                </c:pt>
                <c:pt idx="6">
                  <c:v>0.94065700000000008</c:v>
                </c:pt>
                <c:pt idx="7">
                  <c:v>0</c:v>
                </c:pt>
                <c:pt idx="8">
                  <c:v>0.998838</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Elektrická energie</c:v>
                </c:pt>
              </c:strCache>
            </c:strRef>
          </c:tx>
          <c:spPr>
            <a:solidFill>
              <a:srgbClr val="C8CBD7"/>
            </a:solidFill>
          </c:spPr>
          <c:invertIfNegative val="0"/>
          <c:val>
            <c:numRef>
              <c:f>'8.2'!$B$13:$M$13</c:f>
              <c:numCache>
                <c:formatCode>#\ ##0.0</c:formatCode>
                <c:ptCount val="12"/>
                <c:pt idx="0">
                  <c:v>0</c:v>
                </c:pt>
                <c:pt idx="1">
                  <c:v>0</c:v>
                </c:pt>
                <c:pt idx="2">
                  <c:v>3.3999999999999998E-3</c:v>
                </c:pt>
                <c:pt idx="3">
                  <c:v>0.03</c:v>
                </c:pt>
                <c:pt idx="4">
                  <c:v>3.2299999999999995E-2</c:v>
                </c:pt>
                <c:pt idx="5">
                  <c:v>2.5100000000000001E-2</c:v>
                </c:pt>
                <c:pt idx="6">
                  <c:v>3.3E-3</c:v>
                </c:pt>
                <c:pt idx="7">
                  <c:v>1.84E-2</c:v>
                </c:pt>
                <c:pt idx="8">
                  <c:v>8.0000000000000002E-3</c:v>
                </c:pt>
                <c:pt idx="9">
                  <c:v>3.5400000000000002E-3</c:v>
                </c:pt>
                <c:pt idx="10">
                  <c:v>0</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Energie prostředí (tepelné čerpadlo)</c:v>
                </c:pt>
              </c:strCache>
            </c:strRef>
          </c:tx>
          <c:spPr>
            <a:solidFill>
              <a:srgbClr val="E02C1F"/>
            </a:solidFill>
          </c:spPr>
          <c:invertIfNegative val="0"/>
          <c:val>
            <c:numRef>
              <c:f>'8.2'!$B$14:$M$14</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Energie Slunce (solární kolektor)</c:v>
                </c:pt>
              </c:strCache>
            </c:strRef>
          </c:tx>
          <c:spPr>
            <a:solidFill>
              <a:srgbClr val="E86158"/>
            </a:solidFill>
          </c:spPr>
          <c:invertIfNegative val="0"/>
          <c:val>
            <c:numRef>
              <c:f>'8.2'!$B$15:$M$15</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Hnědé uhlí</c:v>
                </c:pt>
              </c:strCache>
            </c:strRef>
          </c:tx>
          <c:spPr>
            <a:solidFill>
              <a:srgbClr val="F0948F"/>
            </a:solidFill>
          </c:spPr>
          <c:invertIfNegative val="0"/>
          <c:val>
            <c:numRef>
              <c:f>'8.2'!$B$16:$M$16</c:f>
              <c:numCache>
                <c:formatCode>#\ ##0.0</c:formatCode>
                <c:ptCount val="12"/>
                <c:pt idx="0">
                  <c:v>139.99612599999998</c:v>
                </c:pt>
                <c:pt idx="1">
                  <c:v>109.649827</c:v>
                </c:pt>
                <c:pt idx="2">
                  <c:v>105.64074699999999</c:v>
                </c:pt>
                <c:pt idx="3">
                  <c:v>55.749065999999999</c:v>
                </c:pt>
                <c:pt idx="4">
                  <c:v>41.955709999999996</c:v>
                </c:pt>
                <c:pt idx="5">
                  <c:v>4.8974650000000004</c:v>
                </c:pt>
                <c:pt idx="6">
                  <c:v>1.784905</c:v>
                </c:pt>
                <c:pt idx="7">
                  <c:v>2.6312799999999998</c:v>
                </c:pt>
                <c:pt idx="8">
                  <c:v>12.767688</c:v>
                </c:pt>
                <c:pt idx="9">
                  <c:v>76.873988999999995</c:v>
                </c:pt>
                <c:pt idx="10">
                  <c:v>139.45037200000002</c:v>
                </c:pt>
                <c:pt idx="11">
                  <c:v>157.18943299999998</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Jaderné palivo</c:v>
                </c:pt>
              </c:strCache>
            </c:strRef>
          </c:tx>
          <c:spPr>
            <a:solidFill>
              <a:srgbClr val="F7C9C7"/>
            </a:solidFill>
          </c:spPr>
          <c:invertIfNegative val="0"/>
          <c:val>
            <c:numRef>
              <c:f>'8.2'!$B$17:$M$17</c:f>
              <c:numCache>
                <c:formatCode>#\ ##0.0</c:formatCode>
                <c:ptCount val="12"/>
                <c:pt idx="0">
                  <c:v>159.35626000000002</c:v>
                </c:pt>
                <c:pt idx="1">
                  <c:v>146.05451000000002</c:v>
                </c:pt>
                <c:pt idx="2">
                  <c:v>82.424300000000002</c:v>
                </c:pt>
                <c:pt idx="3">
                  <c:v>62.955889999999997</c:v>
                </c:pt>
                <c:pt idx="4">
                  <c:v>57.762650000000001</c:v>
                </c:pt>
                <c:pt idx="5">
                  <c:v>31.979790000000001</c:v>
                </c:pt>
                <c:pt idx="6">
                  <c:v>30.602900000000002</c:v>
                </c:pt>
                <c:pt idx="7">
                  <c:v>16.26125</c:v>
                </c:pt>
                <c:pt idx="8">
                  <c:v>42.067550000000004</c:v>
                </c:pt>
                <c:pt idx="9">
                  <c:v>96.408899999999988</c:v>
                </c:pt>
                <c:pt idx="10">
                  <c:v>106.92682000000001</c:v>
                </c:pt>
                <c:pt idx="11">
                  <c:v>96.749639999999999</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Koks</c:v>
                </c:pt>
              </c:strCache>
            </c:strRef>
          </c:tx>
          <c:spPr>
            <a:solidFill>
              <a:srgbClr val="262626"/>
            </a:solidFill>
          </c:spPr>
          <c:invertIfNegative val="0"/>
          <c:val>
            <c:numRef>
              <c:f>'8.2'!$B$18:$M$18</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Odpadní teplo</c:v>
                </c:pt>
              </c:strCache>
            </c:strRef>
          </c:tx>
          <c:spPr>
            <a:solidFill>
              <a:srgbClr val="646363"/>
            </a:solidFill>
          </c:spPr>
          <c:invertIfNegative val="0"/>
          <c:val>
            <c:numRef>
              <c:f>'8.2'!$B$19:$M$19</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Ostatní kapalná paliva</c:v>
                </c:pt>
              </c:strCache>
            </c:strRef>
          </c:tx>
          <c:spPr>
            <a:solidFill>
              <a:srgbClr val="9D9D9C"/>
            </a:solidFill>
          </c:spPr>
          <c:invertIfNegative val="0"/>
          <c:val>
            <c:numRef>
              <c:f>'8.2'!$B$20:$M$20</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Ostatní pevná paliva</c:v>
                </c:pt>
              </c:strCache>
            </c:strRef>
          </c:tx>
          <c:spPr>
            <a:solidFill>
              <a:srgbClr val="D0D0D0"/>
            </a:solidFill>
          </c:spPr>
          <c:invertIfNegative val="0"/>
          <c:val>
            <c:numRef>
              <c:f>'8.2'!$B$21:$M$21</c:f>
              <c:numCache>
                <c:formatCode>#\ ##0.0</c:formatCode>
                <c:ptCount val="12"/>
                <c:pt idx="0">
                  <c:v>1.0984609999999999</c:v>
                </c:pt>
                <c:pt idx="1">
                  <c:v>0.879444</c:v>
                </c:pt>
                <c:pt idx="2">
                  <c:v>0.91209799999999996</c:v>
                </c:pt>
                <c:pt idx="3">
                  <c:v>0.61940800000000007</c:v>
                </c:pt>
                <c:pt idx="4">
                  <c:v>0.90471100000000004</c:v>
                </c:pt>
                <c:pt idx="5">
                  <c:v>0.75013800000000008</c:v>
                </c:pt>
                <c:pt idx="6">
                  <c:v>0.74522900000000003</c:v>
                </c:pt>
                <c:pt idx="7">
                  <c:v>0.30590400000000001</c:v>
                </c:pt>
                <c:pt idx="8">
                  <c:v>0.59854200000000002</c:v>
                </c:pt>
                <c:pt idx="9">
                  <c:v>0.90667299999999995</c:v>
                </c:pt>
                <c:pt idx="10">
                  <c:v>0.74159900000000001</c:v>
                </c:pt>
                <c:pt idx="11">
                  <c:v>0.55557600000000007</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Ostatní plyny</c:v>
                </c:pt>
              </c:strCache>
            </c:strRef>
          </c:tx>
          <c:spPr>
            <a:pattFill prst="ltUpDiag">
              <a:fgClr>
                <a:srgbClr val="23315F"/>
              </a:fgClr>
              <a:bgClr>
                <a:sysClr val="window" lastClr="FFFFFF"/>
              </a:bgClr>
            </a:pattFill>
          </c:spPr>
          <c:invertIfNegative val="0"/>
          <c:val>
            <c:numRef>
              <c:f>'8.2'!$B$22:$M$22</c:f>
              <c:numCache>
                <c:formatCode>#\ ##0.0</c:formatCode>
                <c:ptCount val="12"/>
                <c:pt idx="0">
                  <c:v>9.7988000000000006E-2</c:v>
                </c:pt>
                <c:pt idx="1">
                  <c:v>9.1024000000000008E-2</c:v>
                </c:pt>
                <c:pt idx="2">
                  <c:v>8.2210999999999992E-2</c:v>
                </c:pt>
                <c:pt idx="3">
                  <c:v>5.3366999999999998E-2</c:v>
                </c:pt>
                <c:pt idx="4">
                  <c:v>4.2941E-2</c:v>
                </c:pt>
                <c:pt idx="5">
                  <c:v>1.9694E-2</c:v>
                </c:pt>
                <c:pt idx="6">
                  <c:v>1.8526000000000001E-2</c:v>
                </c:pt>
                <c:pt idx="7">
                  <c:v>1.8556999999999997E-2</c:v>
                </c:pt>
                <c:pt idx="8">
                  <c:v>2.1847000000000002E-2</c:v>
                </c:pt>
                <c:pt idx="9">
                  <c:v>7.5369000000000005E-2</c:v>
                </c:pt>
                <c:pt idx="10">
                  <c:v>6.6444000000000003E-2</c:v>
                </c:pt>
                <c:pt idx="11">
                  <c:v>0.10000400000000001</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Ostatní</c:v>
                </c:pt>
              </c:strCache>
            </c:strRef>
          </c:tx>
          <c:spPr>
            <a:pattFill prst="ltUpDiag">
              <a:fgClr>
                <a:srgbClr val="E02C1F"/>
              </a:fgClr>
              <a:bgClr>
                <a:sysClr val="window" lastClr="FFFFFF"/>
              </a:bgClr>
            </a:pattFill>
          </c:spPr>
          <c:invertIfNegative val="0"/>
          <c:val>
            <c:numRef>
              <c:f>'8.2'!$B$23:$M$23</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Topné oleje</c:v>
                </c:pt>
              </c:strCache>
            </c:strRef>
          </c:tx>
          <c:spPr>
            <a:pattFill prst="ltUpDiag">
              <a:fgClr>
                <a:srgbClr val="5A6588"/>
              </a:fgClr>
              <a:bgClr>
                <a:sysClr val="window" lastClr="FFFFFF"/>
              </a:bgClr>
            </a:pattFill>
          </c:spPr>
          <c:invertIfNegative val="0"/>
          <c:val>
            <c:numRef>
              <c:f>'8.2'!$B$24:$M$24</c:f>
              <c:numCache>
                <c:formatCode>#\ ##0.0</c:formatCode>
                <c:ptCount val="12"/>
                <c:pt idx="0">
                  <c:v>2.7449629999999998</c:v>
                </c:pt>
                <c:pt idx="1">
                  <c:v>3.2714600000000003</c:v>
                </c:pt>
                <c:pt idx="2">
                  <c:v>3.8537980000000003</c:v>
                </c:pt>
                <c:pt idx="3">
                  <c:v>2.087342</c:v>
                </c:pt>
                <c:pt idx="4">
                  <c:v>0.25489800000000001</c:v>
                </c:pt>
                <c:pt idx="5">
                  <c:v>2.0001530000000001</c:v>
                </c:pt>
                <c:pt idx="6">
                  <c:v>0.24967200000000001</c:v>
                </c:pt>
                <c:pt idx="7">
                  <c:v>0.333872</c:v>
                </c:pt>
                <c:pt idx="8">
                  <c:v>0.42538199999999998</c:v>
                </c:pt>
                <c:pt idx="9">
                  <c:v>2.3938200000000003</c:v>
                </c:pt>
                <c:pt idx="10">
                  <c:v>3.0460599999999993</c:v>
                </c:pt>
                <c:pt idx="11">
                  <c:v>0.73027399999999998</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Zemní plyn</c:v>
                </c:pt>
              </c:strCache>
            </c:strRef>
          </c:tx>
          <c:spPr>
            <a:pattFill prst="ltUpDiag">
              <a:fgClr>
                <a:srgbClr val="E86158"/>
              </a:fgClr>
              <a:bgClr>
                <a:sysClr val="window" lastClr="FFFFFF"/>
              </a:bgClr>
            </a:pattFill>
          </c:spPr>
          <c:invertIfNegative val="0"/>
          <c:val>
            <c:numRef>
              <c:f>'8.2'!$B$25:$M$25</c:f>
              <c:numCache>
                <c:formatCode>#\ ##0.0</c:formatCode>
                <c:ptCount val="12"/>
                <c:pt idx="0">
                  <c:v>78.099974000000003</c:v>
                </c:pt>
                <c:pt idx="1">
                  <c:v>70.338645999999997</c:v>
                </c:pt>
                <c:pt idx="2">
                  <c:v>57.709816000000004</c:v>
                </c:pt>
                <c:pt idx="3">
                  <c:v>34.448199000000002</c:v>
                </c:pt>
                <c:pt idx="4">
                  <c:v>29.979009999999999</c:v>
                </c:pt>
                <c:pt idx="5">
                  <c:v>20.465513000000001</c:v>
                </c:pt>
                <c:pt idx="6">
                  <c:v>26.367574999999999</c:v>
                </c:pt>
                <c:pt idx="7">
                  <c:v>38.636196000000005</c:v>
                </c:pt>
                <c:pt idx="8">
                  <c:v>21.644316000000003</c:v>
                </c:pt>
                <c:pt idx="9">
                  <c:v>49.427226999999995</c:v>
                </c:pt>
                <c:pt idx="10">
                  <c:v>61.533657999999996</c:v>
                </c:pt>
                <c:pt idx="11">
                  <c:v>64.851661000000007</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50"/>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355008"/>
        <c:crosses val="autoZero"/>
        <c:auto val="1"/>
        <c:lblAlgn val="ctr"/>
        <c:lblOffset val="100"/>
        <c:noMultiLvlLbl val="0"/>
      </c:catAx>
      <c:valAx>
        <c:axId val="2373550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3368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'8.2'!$U$27:$U$34</c:f>
              <c:numCache>
                <c:formatCode>#\ ##0.0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5021299633066654"/>
                  <c:y val="9.3129756629883625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delete val="1"/>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546B-4CF4-BA66-24C6A2768B6A}"/>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00271625982663"/>
                  <c:y val="-5.329683251959096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28452.721533000004</c:v>
                </c:pt>
                <c:pt idx="1">
                  <c:v>4176.0988919999991</c:v>
                </c:pt>
                <c:pt idx="2">
                  <c:v>7600.4706420000011</c:v>
                </c:pt>
                <c:pt idx="3">
                  <c:v>78.381288999999995</c:v>
                </c:pt>
                <c:pt idx="4">
                  <c:v>94.892471999999998</c:v>
                </c:pt>
                <c:pt idx="5">
                  <c:v>1.0509760000000001</c:v>
                </c:pt>
                <c:pt idx="6">
                  <c:v>46538.174043000006</c:v>
                </c:pt>
                <c:pt idx="7">
                  <c:v>1698.106</c:v>
                </c:pt>
                <c:pt idx="8">
                  <c:v>0</c:v>
                </c:pt>
                <c:pt idx="9">
                  <c:v>6918.4667040000004</c:v>
                </c:pt>
                <c:pt idx="10">
                  <c:v>111.24891300000002</c:v>
                </c:pt>
                <c:pt idx="11">
                  <c:v>4800.8261039999998</c:v>
                </c:pt>
                <c:pt idx="12">
                  <c:v>6373.129718000001</c:v>
                </c:pt>
                <c:pt idx="13">
                  <c:v>0</c:v>
                </c:pt>
                <c:pt idx="14">
                  <c:v>202.94331000000005</c:v>
                </c:pt>
                <c:pt idx="15">
                  <c:v>30287.946219999998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chemeClr val="bg2"/>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E-8D3F-49FF-99F5-84FA02CAA939}"/>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4949.9829559999998</c:v>
                </c:pt>
                <c:pt idx="1">
                  <c:v>6673.2435030000006</c:v>
                </c:pt>
                <c:pt idx="2">
                  <c:v>6965.158680999999</c:v>
                </c:pt>
                <c:pt idx="3">
                  <c:v>5743.1459809999997</c:v>
                </c:pt>
                <c:pt idx="4">
                  <c:v>3622.2041240000003</c:v>
                </c:pt>
                <c:pt idx="5">
                  <c:v>4224.2585400000007</c:v>
                </c:pt>
                <c:pt idx="6">
                  <c:v>2337.1339419999999</c:v>
                </c:pt>
                <c:pt idx="7">
                  <c:v>23572.454058999992</c:v>
                </c:pt>
                <c:pt idx="8">
                  <c:v>6363.2240269999993</c:v>
                </c:pt>
                <c:pt idx="9">
                  <c:v>6228.4351619999989</c:v>
                </c:pt>
                <c:pt idx="10">
                  <c:v>5563.1681189999999</c:v>
                </c:pt>
                <c:pt idx="11">
                  <c:v>23817.494139000002</c:v>
                </c:pt>
                <c:pt idx="12">
                  <c:v>30990.070284000005</c:v>
                </c:pt>
                <c:pt idx="13">
                  <c:v>6284.5150580000009</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701.83383899999978</c:v>
                </c:pt>
                <c:pt idx="1">
                  <c:v>647.42768200000012</c:v>
                </c:pt>
                <c:pt idx="2">
                  <c:v>535.96928300000002</c:v>
                </c:pt>
                <c:pt idx="3">
                  <c:v>350.22648999999996</c:v>
                </c:pt>
                <c:pt idx="4">
                  <c:v>278.73124899999999</c:v>
                </c:pt>
                <c:pt idx="5">
                  <c:v>212.67398999999989</c:v>
                </c:pt>
                <c:pt idx="6">
                  <c:v>209.35098999999997</c:v>
                </c:pt>
                <c:pt idx="7">
                  <c:v>219.42076000000003</c:v>
                </c:pt>
                <c:pt idx="8">
                  <c:v>201.22339300000002</c:v>
                </c:pt>
                <c:pt idx="9">
                  <c:v>412.82934299999999</c:v>
                </c:pt>
                <c:pt idx="10">
                  <c:v>532.71223899999995</c:v>
                </c:pt>
                <c:pt idx="11">
                  <c:v>647.58369800000014</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 ##0.0</c:formatCode>
                <c:ptCount val="12"/>
                <c:pt idx="0">
                  <c:v>941.83407799999998</c:v>
                </c:pt>
                <c:pt idx="1">
                  <c:v>837.91943500000014</c:v>
                </c:pt>
                <c:pt idx="2">
                  <c:v>700.63859200000047</c:v>
                </c:pt>
                <c:pt idx="3">
                  <c:v>495.05722999999989</c:v>
                </c:pt>
                <c:pt idx="4">
                  <c:v>409.36051000000015</c:v>
                </c:pt>
                <c:pt idx="5">
                  <c:v>265.20983900000004</c:v>
                </c:pt>
                <c:pt idx="6">
                  <c:v>257.11681400000009</c:v>
                </c:pt>
                <c:pt idx="7">
                  <c:v>255.2556780000001</c:v>
                </c:pt>
                <c:pt idx="8">
                  <c:v>310.04777299999984</c:v>
                </c:pt>
                <c:pt idx="9">
                  <c:v>591.44738799999971</c:v>
                </c:pt>
                <c:pt idx="10">
                  <c:v>751.59259099999963</c:v>
                </c:pt>
                <c:pt idx="11">
                  <c:v>857.76357499999961</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 ##0.0</c:formatCode>
                <c:ptCount val="12"/>
                <c:pt idx="0">
                  <c:v>1106.8514629999997</c:v>
                </c:pt>
                <c:pt idx="1">
                  <c:v>918.8392369999998</c:v>
                </c:pt>
                <c:pt idx="2">
                  <c:v>675.92072499999972</c:v>
                </c:pt>
                <c:pt idx="3">
                  <c:v>481.49774799999989</c:v>
                </c:pt>
                <c:pt idx="4">
                  <c:v>395.53288500000002</c:v>
                </c:pt>
                <c:pt idx="5">
                  <c:v>267.10593800000009</c:v>
                </c:pt>
                <c:pt idx="6">
                  <c:v>255.97213199999996</c:v>
                </c:pt>
                <c:pt idx="7">
                  <c:v>261.86374699999999</c:v>
                </c:pt>
                <c:pt idx="8">
                  <c:v>315.67641499999991</c:v>
                </c:pt>
                <c:pt idx="9">
                  <c:v>563.67818299999988</c:v>
                </c:pt>
                <c:pt idx="10">
                  <c:v>792.25264600000003</c:v>
                </c:pt>
                <c:pt idx="11">
                  <c:v>929.96756200000004</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 ##0.0</c:formatCode>
                <c:ptCount val="12"/>
                <c:pt idx="0">
                  <c:v>761.0698910000001</c:v>
                </c:pt>
                <c:pt idx="1">
                  <c:v>686.87834900000018</c:v>
                </c:pt>
                <c:pt idx="2">
                  <c:v>633.17939699999999</c:v>
                </c:pt>
                <c:pt idx="3">
                  <c:v>428.76314099999991</c:v>
                </c:pt>
                <c:pt idx="4">
                  <c:v>381.84763600000002</c:v>
                </c:pt>
                <c:pt idx="5">
                  <c:v>274.14864999999992</c:v>
                </c:pt>
                <c:pt idx="6">
                  <c:v>222.32362900000004</c:v>
                </c:pt>
                <c:pt idx="7">
                  <c:v>250.58322900000007</c:v>
                </c:pt>
                <c:pt idx="8">
                  <c:v>329.56837400000001</c:v>
                </c:pt>
                <c:pt idx="9">
                  <c:v>508.68928600000015</c:v>
                </c:pt>
                <c:pt idx="10">
                  <c:v>610.46966499999996</c:v>
                </c:pt>
                <c:pt idx="11">
                  <c:v>655.6247340000001</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 ##0.0</c:formatCode>
                <c:ptCount val="12"/>
                <c:pt idx="0">
                  <c:v>494.95268000000027</c:v>
                </c:pt>
                <c:pt idx="1">
                  <c:v>443.48810400000025</c:v>
                </c:pt>
                <c:pt idx="2">
                  <c:v>377.33746100000013</c:v>
                </c:pt>
                <c:pt idx="3">
                  <c:v>278.087647</c:v>
                </c:pt>
                <c:pt idx="4">
                  <c:v>246.05467499999997</c:v>
                </c:pt>
                <c:pt idx="5">
                  <c:v>174.85272399999999</c:v>
                </c:pt>
                <c:pt idx="6">
                  <c:v>153.48962099999989</c:v>
                </c:pt>
                <c:pt idx="7">
                  <c:v>153.339778</c:v>
                </c:pt>
                <c:pt idx="8">
                  <c:v>161.83980099999999</c:v>
                </c:pt>
                <c:pt idx="9">
                  <c:v>285.88415299999991</c:v>
                </c:pt>
                <c:pt idx="10">
                  <c:v>403.26669999999973</c:v>
                </c:pt>
                <c:pt idx="11">
                  <c:v>449.61077999999986</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 ##0.0</c:formatCode>
                <c:ptCount val="12"/>
                <c:pt idx="0">
                  <c:v>577.04798699999992</c:v>
                </c:pt>
                <c:pt idx="1">
                  <c:v>466.03972299999998</c:v>
                </c:pt>
                <c:pt idx="2">
                  <c:v>390.98162500000018</c:v>
                </c:pt>
                <c:pt idx="3">
                  <c:v>290.69342299999994</c:v>
                </c:pt>
                <c:pt idx="4">
                  <c:v>261.554057</c:v>
                </c:pt>
                <c:pt idx="5">
                  <c:v>183.29052200000001</c:v>
                </c:pt>
                <c:pt idx="6">
                  <c:v>159.35952400000008</c:v>
                </c:pt>
                <c:pt idx="7">
                  <c:v>172.037429</c:v>
                </c:pt>
                <c:pt idx="8">
                  <c:v>227.47142299999996</c:v>
                </c:pt>
                <c:pt idx="9">
                  <c:v>437.50827000000021</c:v>
                </c:pt>
                <c:pt idx="10">
                  <c:v>511.96691700000002</c:v>
                </c:pt>
                <c:pt idx="11">
                  <c:v>546.30764000000022</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 ##0.0</c:formatCode>
                <c:ptCount val="12"/>
                <c:pt idx="0">
                  <c:v>320.51495699999987</c:v>
                </c:pt>
                <c:pt idx="1">
                  <c:v>291.27961799999997</c:v>
                </c:pt>
                <c:pt idx="2">
                  <c:v>233.27520199999992</c:v>
                </c:pt>
                <c:pt idx="3">
                  <c:v>169.58790899999994</c:v>
                </c:pt>
                <c:pt idx="4">
                  <c:v>139.49206800000002</c:v>
                </c:pt>
                <c:pt idx="5">
                  <c:v>108.268145</c:v>
                </c:pt>
                <c:pt idx="6">
                  <c:v>108.78134799999999</c:v>
                </c:pt>
                <c:pt idx="7">
                  <c:v>111.67087500000001</c:v>
                </c:pt>
                <c:pt idx="8">
                  <c:v>125.48661300000001</c:v>
                </c:pt>
                <c:pt idx="9">
                  <c:v>197.10084799999998</c:v>
                </c:pt>
                <c:pt idx="10">
                  <c:v>244.74630699999997</c:v>
                </c:pt>
                <c:pt idx="11">
                  <c:v>286.93005199999999</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 ##0.0</c:formatCode>
                <c:ptCount val="12"/>
                <c:pt idx="0">
                  <c:v>2898.5000739999996</c:v>
                </c:pt>
                <c:pt idx="1">
                  <c:v>2596.5932919999982</c:v>
                </c:pt>
                <c:pt idx="2">
                  <c:v>2278.9672000000014</c:v>
                </c:pt>
                <c:pt idx="3">
                  <c:v>1797.450376</c:v>
                </c:pt>
                <c:pt idx="4">
                  <c:v>1727.0730469999999</c:v>
                </c:pt>
                <c:pt idx="5">
                  <c:v>1361.2338269999991</c:v>
                </c:pt>
                <c:pt idx="6">
                  <c:v>1365.6938140000002</c:v>
                </c:pt>
                <c:pt idx="7">
                  <c:v>1281.7341759999997</c:v>
                </c:pt>
                <c:pt idx="8">
                  <c:v>1399.4293289999994</c:v>
                </c:pt>
                <c:pt idx="9">
                  <c:v>1852.5069699999995</c:v>
                </c:pt>
                <c:pt idx="10">
                  <c:v>2396.0390179999986</c:v>
                </c:pt>
                <c:pt idx="11">
                  <c:v>2617.2329359999981</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 ##0.0</c:formatCode>
                <c:ptCount val="12"/>
                <c:pt idx="0">
                  <c:v>840.45302899999979</c:v>
                </c:pt>
                <c:pt idx="1">
                  <c:v>731.69727200000023</c:v>
                </c:pt>
                <c:pt idx="2">
                  <c:v>609.35652299999958</c:v>
                </c:pt>
                <c:pt idx="3">
                  <c:v>433.18756399999995</c:v>
                </c:pt>
                <c:pt idx="4">
                  <c:v>396.204814</c:v>
                </c:pt>
                <c:pt idx="5">
                  <c:v>291.52868800000005</c:v>
                </c:pt>
                <c:pt idx="6">
                  <c:v>297.36584700000009</c:v>
                </c:pt>
                <c:pt idx="7">
                  <c:v>298.99763500000006</c:v>
                </c:pt>
                <c:pt idx="8">
                  <c:v>384.24273500000004</c:v>
                </c:pt>
                <c:pt idx="9">
                  <c:v>604.16556500000002</c:v>
                </c:pt>
                <c:pt idx="10">
                  <c:v>712.69148299999972</c:v>
                </c:pt>
                <c:pt idx="11">
                  <c:v>763.33287200000029</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 ##0.0</c:formatCode>
                <c:ptCount val="12"/>
                <c:pt idx="0">
                  <c:v>883.34504800000002</c:v>
                </c:pt>
                <c:pt idx="1">
                  <c:v>798.98017700000003</c:v>
                </c:pt>
                <c:pt idx="2">
                  <c:v>654.18327000000011</c:v>
                </c:pt>
                <c:pt idx="3">
                  <c:v>447.53759099999991</c:v>
                </c:pt>
                <c:pt idx="4">
                  <c:v>390.67997399999985</c:v>
                </c:pt>
                <c:pt idx="5">
                  <c:v>242.71413300000003</c:v>
                </c:pt>
                <c:pt idx="6">
                  <c:v>232.63440199999999</c:v>
                </c:pt>
                <c:pt idx="7">
                  <c:v>217.425625</c:v>
                </c:pt>
                <c:pt idx="8">
                  <c:v>302.06138300000009</c:v>
                </c:pt>
                <c:pt idx="9">
                  <c:v>544.83273700000007</c:v>
                </c:pt>
                <c:pt idx="10">
                  <c:v>702.82843100000014</c:v>
                </c:pt>
                <c:pt idx="11">
                  <c:v>811.21239099999991</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 ##0.0</c:formatCode>
                <c:ptCount val="12"/>
                <c:pt idx="0">
                  <c:v>802.96832399999994</c:v>
                </c:pt>
                <c:pt idx="1">
                  <c:v>749.67213400000014</c:v>
                </c:pt>
                <c:pt idx="2">
                  <c:v>599.70777999999962</c:v>
                </c:pt>
                <c:pt idx="3">
                  <c:v>409.47026499999981</c:v>
                </c:pt>
                <c:pt idx="4">
                  <c:v>327.26888900000012</c:v>
                </c:pt>
                <c:pt idx="5">
                  <c:v>204.52695299999996</c:v>
                </c:pt>
                <c:pt idx="6">
                  <c:v>199.27451800000003</c:v>
                </c:pt>
                <c:pt idx="7">
                  <c:v>167.58932399999998</c:v>
                </c:pt>
                <c:pt idx="8">
                  <c:v>259.11889700000006</c:v>
                </c:pt>
                <c:pt idx="9">
                  <c:v>472.53928200000001</c:v>
                </c:pt>
                <c:pt idx="10">
                  <c:v>643.962627</c:v>
                </c:pt>
                <c:pt idx="11">
                  <c:v>727.06912600000032</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 ##0.0</c:formatCode>
                <c:ptCount val="12"/>
                <c:pt idx="0">
                  <c:v>3296.4961460000004</c:v>
                </c:pt>
                <c:pt idx="1">
                  <c:v>2948.4409509999991</c:v>
                </c:pt>
                <c:pt idx="2">
                  <c:v>2475.4287169999984</c:v>
                </c:pt>
                <c:pt idx="3">
                  <c:v>1578.0504259999998</c:v>
                </c:pt>
                <c:pt idx="4">
                  <c:v>1394.528558</c:v>
                </c:pt>
                <c:pt idx="5">
                  <c:v>1015.1108159999997</c:v>
                </c:pt>
                <c:pt idx="6">
                  <c:v>892.64355899999953</c:v>
                </c:pt>
                <c:pt idx="7">
                  <c:v>956.15823899999998</c:v>
                </c:pt>
                <c:pt idx="8">
                  <c:v>1246.9695540000009</c:v>
                </c:pt>
                <c:pt idx="9">
                  <c:v>2194.0583110000011</c:v>
                </c:pt>
                <c:pt idx="10">
                  <c:v>2704.3923460000024</c:v>
                </c:pt>
                <c:pt idx="11">
                  <c:v>3115.2165160000018</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 ##0.0</c:formatCode>
                <c:ptCount val="12"/>
                <c:pt idx="0">
                  <c:v>3318.2928880000013</c:v>
                </c:pt>
                <c:pt idx="1">
                  <c:v>3226.4574980000011</c:v>
                </c:pt>
                <c:pt idx="2">
                  <c:v>3105.6299070000005</c:v>
                </c:pt>
                <c:pt idx="3">
                  <c:v>2500.743132000001</c:v>
                </c:pt>
                <c:pt idx="4">
                  <c:v>2281.0711150000002</c:v>
                </c:pt>
                <c:pt idx="5">
                  <c:v>1888.0366609999996</c:v>
                </c:pt>
                <c:pt idx="6">
                  <c:v>2005.9094800000003</c:v>
                </c:pt>
                <c:pt idx="7">
                  <c:v>2064.9610579999999</c:v>
                </c:pt>
                <c:pt idx="8">
                  <c:v>1983.1210899999999</c:v>
                </c:pt>
                <c:pt idx="9">
                  <c:v>2359.2003109999987</c:v>
                </c:pt>
                <c:pt idx="10">
                  <c:v>2952.7232989999989</c:v>
                </c:pt>
                <c:pt idx="11">
                  <c:v>3303.9238449999998</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 ##0.0</c:formatCode>
                <c:ptCount val="12"/>
                <c:pt idx="0">
                  <c:v>832.50886599999967</c:v>
                </c:pt>
                <c:pt idx="1">
                  <c:v>729.26539700000023</c:v>
                </c:pt>
                <c:pt idx="2">
                  <c:v>620.10341000000005</c:v>
                </c:pt>
                <c:pt idx="3">
                  <c:v>468.875472</c:v>
                </c:pt>
                <c:pt idx="4">
                  <c:v>445.18638199999992</c:v>
                </c:pt>
                <c:pt idx="5">
                  <c:v>333.22789200000011</c:v>
                </c:pt>
                <c:pt idx="6">
                  <c:v>338.68865899999992</c:v>
                </c:pt>
                <c:pt idx="7">
                  <c:v>304.000586</c:v>
                </c:pt>
                <c:pt idx="8">
                  <c:v>356.96185299999996</c:v>
                </c:pt>
                <c:pt idx="9">
                  <c:v>533.56579600000009</c:v>
                </c:pt>
                <c:pt idx="10">
                  <c:v>627.70413599999995</c:v>
                </c:pt>
                <c:pt idx="11">
                  <c:v>694.4266090000001</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2659.0152970000013</c:v>
                </c:pt>
                <c:pt idx="2">
                  <c:v>570.721225</c:v>
                </c:pt>
                <c:pt idx="3">
                  <c:v>469.79233399999998</c:v>
                </c:pt>
                <c:pt idx="4">
                  <c:v>1465.7979300000002</c:v>
                </c:pt>
                <c:pt idx="5">
                  <c:v>998.83309899999972</c:v>
                </c:pt>
                <c:pt idx="6">
                  <c:v>6.1033650000000002</c:v>
                </c:pt>
                <c:pt idx="7">
                  <c:v>6577.1923609999994</c:v>
                </c:pt>
                <c:pt idx="8">
                  <c:v>110.53078500000004</c:v>
                </c:pt>
                <c:pt idx="9">
                  <c:v>149.59891099999999</c:v>
                </c:pt>
                <c:pt idx="10">
                  <c:v>1700.0613860000001</c:v>
                </c:pt>
                <c:pt idx="11">
                  <c:v>2306.7285249999991</c:v>
                </c:pt>
                <c:pt idx="12">
                  <c:v>10570.709424000004</c:v>
                </c:pt>
                <c:pt idx="13">
                  <c:v>867.63689099999999</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190.24960000000002</c:v>
                </c:pt>
                <c:pt idx="1">
                  <c:v>409.99302100000028</c:v>
                </c:pt>
                <c:pt idx="2">
                  <c:v>306.72936099999993</c:v>
                </c:pt>
                <c:pt idx="3">
                  <c:v>48.861753</c:v>
                </c:pt>
                <c:pt idx="4">
                  <c:v>614.22622299999989</c:v>
                </c:pt>
                <c:pt idx="5">
                  <c:v>402.18448099999966</c:v>
                </c:pt>
                <c:pt idx="6">
                  <c:v>39.666316000000016</c:v>
                </c:pt>
                <c:pt idx="7">
                  <c:v>320.50370699999974</c:v>
                </c:pt>
                <c:pt idx="8">
                  <c:v>348.8740020000003</c:v>
                </c:pt>
                <c:pt idx="9">
                  <c:v>413.02942000000036</c:v>
                </c:pt>
                <c:pt idx="10">
                  <c:v>356.62181199999981</c:v>
                </c:pt>
                <c:pt idx="11">
                  <c:v>477.97765699999979</c:v>
                </c:pt>
                <c:pt idx="12">
                  <c:v>87.29606600000001</c:v>
                </c:pt>
                <c:pt idx="13">
                  <c:v>159.88547300000002</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32.392000000000003</c:v>
                </c:pt>
                <c:pt idx="2">
                  <c:v>0.14817000000000002</c:v>
                </c:pt>
                <c:pt idx="3">
                  <c:v>0</c:v>
                </c:pt>
                <c:pt idx="4">
                  <c:v>0</c:v>
                </c:pt>
                <c:pt idx="5">
                  <c:v>0.20102999999999999</c:v>
                </c:pt>
                <c:pt idx="6">
                  <c:v>0</c:v>
                </c:pt>
                <c:pt idx="7">
                  <c:v>7413.0344320000013</c:v>
                </c:pt>
                <c:pt idx="8">
                  <c:v>0</c:v>
                </c:pt>
                <c:pt idx="9">
                  <c:v>0</c:v>
                </c:pt>
                <c:pt idx="10">
                  <c:v>0</c:v>
                </c:pt>
                <c:pt idx="11">
                  <c:v>0</c:v>
                </c:pt>
                <c:pt idx="12">
                  <c:v>3.2022300000000001</c:v>
                </c:pt>
                <c:pt idx="13">
                  <c:v>151.49278000000001</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2.048</c:v>
                </c:pt>
                <c:pt idx="1">
                  <c:v>0.12403999999999998</c:v>
                </c:pt>
                <c:pt idx="2">
                  <c:v>5.9444239999999997</c:v>
                </c:pt>
                <c:pt idx="3">
                  <c:v>0</c:v>
                </c:pt>
                <c:pt idx="4">
                  <c:v>1.9711099999999999</c:v>
                </c:pt>
                <c:pt idx="5">
                  <c:v>2.4187999999999996</c:v>
                </c:pt>
                <c:pt idx="6">
                  <c:v>3.0195700000000003</c:v>
                </c:pt>
                <c:pt idx="7">
                  <c:v>0.77793400000000001</c:v>
                </c:pt>
                <c:pt idx="8">
                  <c:v>0.15534699999999999</c:v>
                </c:pt>
                <c:pt idx="9">
                  <c:v>25.027750000000001</c:v>
                </c:pt>
                <c:pt idx="10">
                  <c:v>5.4628350000000001</c:v>
                </c:pt>
                <c:pt idx="11">
                  <c:v>30.698062</c:v>
                </c:pt>
                <c:pt idx="12">
                  <c:v>0.73341699999999999</c:v>
                </c:pt>
                <c:pt idx="13">
                  <c:v>0</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35.353199999999987</c:v>
                </c:pt>
                <c:pt idx="1">
                  <c:v>0</c:v>
                </c:pt>
                <c:pt idx="2">
                  <c:v>0.24530799999999997</c:v>
                </c:pt>
                <c:pt idx="3">
                  <c:v>3.3396340000000002</c:v>
                </c:pt>
                <c:pt idx="4">
                  <c:v>3.3147099999999994</c:v>
                </c:pt>
                <c:pt idx="5">
                  <c:v>0</c:v>
                </c:pt>
                <c:pt idx="6">
                  <c:v>0.90800000000000003</c:v>
                </c:pt>
                <c:pt idx="7">
                  <c:v>0</c:v>
                </c:pt>
                <c:pt idx="8">
                  <c:v>0</c:v>
                </c:pt>
                <c:pt idx="9">
                  <c:v>0</c:v>
                </c:pt>
                <c:pt idx="10">
                  <c:v>1.27</c:v>
                </c:pt>
                <c:pt idx="11">
                  <c:v>0</c:v>
                </c:pt>
                <c:pt idx="12">
                  <c:v>46.251500000000014</c:v>
                </c:pt>
                <c:pt idx="13">
                  <c:v>4.2101199999999999</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0.11742900000000002</c:v>
                </c:pt>
                <c:pt idx="3">
                  <c:v>0.51534700000000011</c:v>
                </c:pt>
                <c:pt idx="4">
                  <c:v>0.15800000000000003</c:v>
                </c:pt>
                <c:pt idx="5">
                  <c:v>1.1200000000000002E-2</c:v>
                </c:pt>
                <c:pt idx="6">
                  <c:v>0</c:v>
                </c:pt>
                <c:pt idx="7">
                  <c:v>0</c:v>
                </c:pt>
                <c:pt idx="8">
                  <c:v>0</c:v>
                </c:pt>
                <c:pt idx="9">
                  <c:v>0</c:v>
                </c:pt>
                <c:pt idx="10">
                  <c:v>0</c:v>
                </c:pt>
                <c:pt idx="11">
                  <c:v>0</c:v>
                </c:pt>
                <c:pt idx="12">
                  <c:v>0.249</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1430.3699939999992</c:v>
                </c:pt>
                <c:pt idx="2">
                  <c:v>16.857559999999999</c:v>
                </c:pt>
                <c:pt idx="3">
                  <c:v>3974.9697629999987</c:v>
                </c:pt>
                <c:pt idx="4">
                  <c:v>307.18638100000004</c:v>
                </c:pt>
                <c:pt idx="5">
                  <c:v>1077.51558</c:v>
                </c:pt>
                <c:pt idx="6">
                  <c:v>84.486384999999999</c:v>
                </c:pt>
                <c:pt idx="7">
                  <c:v>410.52561999999995</c:v>
                </c:pt>
                <c:pt idx="8">
                  <c:v>1831.8955539999997</c:v>
                </c:pt>
                <c:pt idx="9">
                  <c:v>4992.3875720000005</c:v>
                </c:pt>
                <c:pt idx="10">
                  <c:v>2341.6278720000005</c:v>
                </c:pt>
                <c:pt idx="11">
                  <c:v>11781.759195000001</c:v>
                </c:pt>
                <c:pt idx="12">
                  <c:v>16835.284306000009</c:v>
                </c:pt>
                <c:pt idx="13">
                  <c:v>1453.3082610000001</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1308.769</c:v>
                </c:pt>
                <c:pt idx="2">
                  <c:v>0</c:v>
                </c:pt>
                <c:pt idx="3">
                  <c:v>0</c:v>
                </c:pt>
                <c:pt idx="4">
                  <c:v>389.33699999999999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81.457923000000008</c:v>
                </c:pt>
                <c:pt idx="3">
                  <c:v>9.1568000000000005</c:v>
                </c:pt>
                <c:pt idx="4">
                  <c:v>28.808</c:v>
                </c:pt>
                <c:pt idx="5">
                  <c:v>0</c:v>
                </c:pt>
                <c:pt idx="6">
                  <c:v>10.741530000000001</c:v>
                </c:pt>
                <c:pt idx="7">
                  <c:v>1669.7017299999998</c:v>
                </c:pt>
                <c:pt idx="8">
                  <c:v>670.48699099999999</c:v>
                </c:pt>
                <c:pt idx="9">
                  <c:v>141.00800000000001</c:v>
                </c:pt>
                <c:pt idx="10">
                  <c:v>0</c:v>
                </c:pt>
                <c:pt idx="11">
                  <c:v>2780.3470000000002</c:v>
                </c:pt>
                <c:pt idx="12">
                  <c:v>1221.1117300000001</c:v>
                </c:pt>
                <c:pt idx="13">
                  <c:v>305.64699999999999</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19.619912999999997</c:v>
                </c:pt>
                <c:pt idx="12">
                  <c:v>0</c:v>
                </c:pt>
                <c:pt idx="13">
                  <c:v>91.629000000000005</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1106.2128299999999</c:v>
                </c:pt>
                <c:pt idx="1">
                  <c:v>9.7825450000000025</c:v>
                </c:pt>
                <c:pt idx="2">
                  <c:v>1797.921</c:v>
                </c:pt>
                <c:pt idx="3">
                  <c:v>1.3132999999999999E-2</c:v>
                </c:pt>
                <c:pt idx="4">
                  <c:v>12.649194999999999</c:v>
                </c:pt>
                <c:pt idx="5">
                  <c:v>3.4011499999999999</c:v>
                </c:pt>
                <c:pt idx="6">
                  <c:v>723.33540599999992</c:v>
                </c:pt>
                <c:pt idx="7">
                  <c:v>152.98000300000001</c:v>
                </c:pt>
                <c:pt idx="8">
                  <c:v>488.80440199999998</c:v>
                </c:pt>
                <c:pt idx="9">
                  <c:v>0</c:v>
                </c:pt>
                <c:pt idx="10">
                  <c:v>329.96504000000004</c:v>
                </c:pt>
                <c:pt idx="11">
                  <c:v>91.173000000000002</c:v>
                </c:pt>
                <c:pt idx="12">
                  <c:v>0</c:v>
                </c:pt>
                <c:pt idx="13">
                  <c:v>84.588400000000007</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8.2994419999999991</c:v>
                </c:pt>
                <c:pt idx="2">
                  <c:v>0</c:v>
                </c:pt>
                <c:pt idx="3">
                  <c:v>0</c:v>
                </c:pt>
                <c:pt idx="4">
                  <c:v>0</c:v>
                </c:pt>
                <c:pt idx="5">
                  <c:v>0</c:v>
                </c:pt>
                <c:pt idx="6">
                  <c:v>0</c:v>
                </c:pt>
                <c:pt idx="7">
                  <c:v>3562.5717560000021</c:v>
                </c:pt>
                <c:pt idx="8">
                  <c:v>0.47265499999999999</c:v>
                </c:pt>
                <c:pt idx="9">
                  <c:v>0</c:v>
                </c:pt>
                <c:pt idx="10">
                  <c:v>2.3679999999999999</c:v>
                </c:pt>
                <c:pt idx="11">
                  <c:v>599.68299999999988</c:v>
                </c:pt>
                <c:pt idx="12">
                  <c:v>886.75199999999995</c:v>
                </c:pt>
                <c:pt idx="13">
                  <c:v>1312.9828649999999</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3.9E-2</c:v>
                </c:pt>
                <c:pt idx="1">
                  <c:v>30.264563000000013</c:v>
                </c:pt>
                <c:pt idx="2">
                  <c:v>4.1029990000000005</c:v>
                </c:pt>
                <c:pt idx="3">
                  <c:v>6.0920000000000002E-2</c:v>
                </c:pt>
                <c:pt idx="4">
                  <c:v>0.97312599999999982</c:v>
                </c:pt>
                <c:pt idx="5">
                  <c:v>5.1198409999999974</c:v>
                </c:pt>
                <c:pt idx="6">
                  <c:v>2.2562879999999996</c:v>
                </c:pt>
                <c:pt idx="7">
                  <c:v>92.10663000000001</c:v>
                </c:pt>
                <c:pt idx="8">
                  <c:v>20.472446999999999</c:v>
                </c:pt>
                <c:pt idx="9">
                  <c:v>2.7479839999999993</c:v>
                </c:pt>
                <c:pt idx="10">
                  <c:v>0.81520999999999999</c:v>
                </c:pt>
                <c:pt idx="11">
                  <c:v>29.703109999999995</c:v>
                </c:pt>
                <c:pt idx="12">
                  <c:v>12.681835000000005</c:v>
                </c:pt>
                <c:pt idx="13">
                  <c:v>1.5993569999999999</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3616.0803260000007</c:v>
                </c:pt>
                <c:pt idx="1">
                  <c:v>784.20184199999915</c:v>
                </c:pt>
                <c:pt idx="2">
                  <c:v>4180.9132819999995</c:v>
                </c:pt>
                <c:pt idx="3">
                  <c:v>1236.4362970000006</c:v>
                </c:pt>
                <c:pt idx="4">
                  <c:v>797.78244899999993</c:v>
                </c:pt>
                <c:pt idx="5">
                  <c:v>1734.5733590000004</c:v>
                </c:pt>
                <c:pt idx="6">
                  <c:v>1466.6170820000007</c:v>
                </c:pt>
                <c:pt idx="7">
                  <c:v>3373.0598860000014</c:v>
                </c:pt>
                <c:pt idx="8">
                  <c:v>2891.5318440000019</c:v>
                </c:pt>
                <c:pt idx="9">
                  <c:v>504.6355250000002</c:v>
                </c:pt>
                <c:pt idx="10">
                  <c:v>824.97596400000009</c:v>
                </c:pt>
                <c:pt idx="11">
                  <c:v>5699.8046769999937</c:v>
                </c:pt>
                <c:pt idx="12">
                  <c:v>1325.7987760000005</c:v>
                </c:pt>
                <c:pt idx="13">
                  <c:v>1851.5349110000031</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plotSurface>
          <cx:spPr>
            <a:noFill/>
          </cx:spPr>
        </cx:plotSurface>
        <cx:series layoutId="regionMap" uniqueId="{00000000-98F3-4A0B-81F0-C8B14BABA0A9}">
          <cx:tx>
            <cx:txData>
              <cx:f>_xlchart.v5.8</cx:f>
              <cx:v>2025</cx:v>
            </cx:txData>
          </cx:tx>
          <cx:dataLabels>
            <cx:txPr>
              <a:bodyPr spcFirstLastPara="1" vertOverflow="ellipsis" horzOverflow="overflow" wrap="square" lIns="0" tIns="0" rIns="0" bIns="0" anchor="ctr" anchorCtr="1"/>
              <a:lstStyle/>
              <a:p>
                <a:pPr algn="ctr" rtl="0">
                  <a:defRPr sz="670">
                    <a:solidFill>
                      <a:sysClr val="windowText" lastClr="000000"/>
                    </a:solidFill>
                  </a:defRPr>
                </a:pPr>
                <a:endParaRPr lang="cs-CZ" sz="670" b="0" i="0" u="none" strike="noStrike" baseline="0">
                  <a:solidFill>
                    <a:sysClr val="windowText" lastClr="000000"/>
                  </a:solidFill>
                  <a:latin typeface="Arial"/>
                </a:endParaRPr>
              </a:p>
            </cx:txPr>
            <cx:visibility seriesName="0" categoryName="1" value="1"/>
            <cx:separator>
</cx:separator>
            <cx:dataLabel idx="7">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Moravskoslezský kraj</a:t>
                  </a:r>
                </a:p>
                <a:p>
                  <a:pPr algn="ctr" rtl="0">
                    <a:defRPr>
                      <a:solidFill>
                        <a:schemeClr val="bg1"/>
                      </a:solidFill>
                    </a:defRPr>
                  </a:pPr>
                  <a:r>
                    <a:rPr lang="cs-CZ" sz="670" b="0" i="0" u="none" strike="noStrike" baseline="0">
                      <a:solidFill>
                        <a:schemeClr val="bg1"/>
                      </a:solidFill>
                      <a:latin typeface="Arial"/>
                    </a:rPr>
                    <a:t>23 572,5</a:t>
                  </a:r>
                </a:p>
              </cx:txPr>
            </cx:dataLabel>
            <cx:dataLabel idx="11">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Středočeský kraj</a:t>
                  </a:r>
                </a:p>
                <a:p>
                  <a:pPr algn="ctr" rtl="0">
                    <a:defRPr>
                      <a:solidFill>
                        <a:schemeClr val="bg1"/>
                      </a:solidFill>
                    </a:defRPr>
                  </a:pPr>
                  <a:r>
                    <a:rPr lang="cs-CZ" sz="670" b="0" i="0" u="none" strike="noStrike" baseline="0">
                      <a:solidFill>
                        <a:schemeClr val="bg1"/>
                      </a:solidFill>
                      <a:latin typeface="Arial"/>
                    </a:rPr>
                    <a:t>23 817,5</a:t>
                  </a:r>
                </a:p>
              </cx:txPr>
            </cx:dataLabel>
            <cx:dataLabel idx="12">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Ústecký kraj</a:t>
                  </a:r>
                </a:p>
                <a:p>
                  <a:pPr algn="ctr" rtl="0">
                    <a:defRPr>
                      <a:solidFill>
                        <a:schemeClr val="bg1"/>
                      </a:solidFill>
                    </a:defRPr>
                  </a:pPr>
                  <a:r>
                    <a:rPr lang="cs-CZ" sz="670" b="0" i="0" u="none" strike="noStrike" baseline="0">
                      <a:solidFill>
                        <a:schemeClr val="bg1"/>
                      </a:solidFill>
                      <a:latin typeface="Arial"/>
                    </a:rPr>
                    <a:t>30 990,1</a:t>
                  </a:r>
                </a:p>
              </cx:txPr>
            </cx:dataLabel>
          </cx:dataLabels>
          <cx:dataId val="0"/>
          <cx:layoutPr>
            <cx:geography cultureLanguage="cs-CZ" cultureRegion="CZ" attribution="Používá technologii Bing.">
              <cx:geoCache provider="{E9337A44-BEBE-4D9F-B70C-5C5E7DAFC167}">
                <cx:binary>1HrLkt04tt2vKDQ2VQQJEGRH1x0AJM8rX0q9qnLCOEqlSAIgQBIg+PgCD3w/wPbIQw/uJ3jUff/L
O6WSopTqbnfduBXhGiglEQQJcGHvvdba+ef75U/36uE8Pls6pe2f7pcfnzfO9X/64Qd73zx0Z/ui
a+9HY81H9+LedD+Yjx/b+4cfPoznudX1D1GI8A/3zXl0D8vzf/kzPK1+MBfm/uxao19OD+N6+2An
5ew/GPubQ8/OH7pW5611Y3vv0I/PT+NZPHu7WvPXf231+fmzB+1at75e+4cfn39z7/NnPzx94ndv
f6ZggW76AHNx9gKjGEcEY0JIkmD0/Jkyuv5lGJEXCUUkJFmUhnFGCAx/fvXVuYPp/9SKPq3n/OHD
+GAtbOzT399M/WYD34zcm0m7x69Ywwf98TnfHu6bFrbfWsM/D3HzuA1+92nfP3yLwL/8+ckF+BJP
rvwKpKef7f819B1Gx7YxnRnP3sq//J9nEhD78rH+U3AK0zBCBBOMQkSS6FuckhdJTOIsTRNMcRJm
+MurP+P0ykyueXb5uLjHz/f3T8/fxurJ9Cd4PRm9/yNhtldnr//yb8+6v/5P68yzm/Hc/MPv89ui
i4QvwiShGYlxhiL0CZZfRxd+gZMExRRgCzGNk/gLNJ9Rg9XU08OXa3/rEP1tuL7Me4LTl8t/KIAe
g+qv//rwO4VUFiMaoiT5FFHk25ACcOIIZ3EUZmkMCNEvQPw6pJiBMvEfD6mv059A9Tmkvo7+oRB7
5f79vz98+J1Ae4yoMKQojvFnUJ7kQfyCQLBFKKMYpRGKsm9B45D5xrN69vXL/tZM+N0DngD33fgf
CrpPBcJKY9XD9vtEXBqFaRbFMZQqHNMnEUdfZDQD8BKob2FI0uRb8H4pX8GrVj3Y/0jMffeAJ+B9
N/6HAu9GbQ///l9/H9hIlkYAWZYmKfqOI8YvoohmYQo8EqgHxk9i7vO6vkD5G6rYp/08/5Zm/fj8
y+P+UNiczqMy/jz+DuhARkQUhxTQISECqgEU/dccI3pBSZRmGUqyLELpY8x9Tnqfy9jnla3P3p7H
9cvIP4/Rt7OfhNO3g38ovC7a9w/jw/1/Po8HtGgIGIVQnEgM3AIo36/Rwi+yLAujDJEMqD4E3BdM
PqP1y7q+XPzngfo68QlGX6//oeA5jX/5XxBPf/nfzXj+8DvBFKfAx39RU99VKvIiTRJCcZQCzwDl
DDH366Daf1rWs6/L/DL6z+P1/ROeAPf9DX8oBK8VSOXpdwgwMDQopUmUhABaRhMCJOLXAUZfoCyE
TBg/8sQkeRJfvyzrt+P1deITmL5e/0Ohc3MeP0zv298HnixEEDYhiN7HAHrC3xOABxEoU2lMkiyO
n1DALwv7j4jiX/YEU59g9KuH/qFQ+sv/sO53Sn4kDuMQzM0wTsOUAKH7dQjFL1JMKImTJKNxSp/o
4sdVgaGizx+eXZzfP3S/PZa+f8ITwL6/4Q+F2536y7/p34EJQuqLohDHwPXC9NGweBJb9AUFcxCQ
C3FEI5w8KVp3qtW/HazPs54A9Pni/9eg/L3F/doQ+Oae326s0xjKTAo/QxR/BwZ5EYP3lEGNAs0b
4Sd16KvR/feX87etv68Tv1n77+6c/31X/WvzIT+7c/Gpa/ErY/0fj35x5J9M/ca+/mafX47v4cOP
zx+FztdWyOMTvmFof/1vYCmap/c/nK378TlKgd2FQBI+ARPiBPLf/PBpJHoRZgkCip6Cc5imj7Bp
M7rmx+cEvQDHIgU+CAo5zTABYm8fXXfosaQvCAZKD4UNphGC6dde0Y1Ra23018/wy/+f6am7Ma12
9sfncUggw/afb/y0MWgDZCksAipoBCUyIhDn/f35FjpScD/6L5tZYGki1XxovGE0mjlyWp9mu4zc
9elhtqIvky70eRCKl8a+66xseNj6rejjqeVNullWG7nyOMWHusOIubV6G6FOHpzLir7pXrmAVPnW
tFm+ulsRSl6RUP8kb0k235PJoCNagpcw4RR24kBdTRkZ1o7LNDrVTg/7ASvuTUpYEgyCxWH0ehzX
HCFZ8VaxeBJNbtLwPNVK8BjnQauSom3Cik1IWm4G4tmIdcqmuL32Y0NudYh4HfWaNUE65EGlRr4u
uty2iqd976/pZma2iPaoIf+xRcrbbapbLml3UnKkjCa22SV2mktauYzNvb2ivVuYak8djjZGJnea
YpWUTtUpW7OsysPKC9ZnjWUqkwFzS/xTLdO8JvSYpORjNGzTcerVuwqZD0k2d2yzzUdru59cH0W7
ed0SHon9LHWW11F3TX02s4Fkl9miufCpLyo3RrmOmAqpKRTJRj7EtMjWOdsNaHsvVPAu7uzGdGpL
JJajDdcii3TL1nr+aVRkX+FS6odGzHgnUNLztY7zxmYBi7NuztO6Z15Am9GgQzWLY5vFIe/09MbK
ej+Y5Q6Tw5olZzhqhPlGlus4qlO3ZDzRwubZOs6Fyxo21Xotuyr9OcW+YUbKZO/q+GU1u3IeuzsZ
j46Zl0qiV20rFVMyWvJK6fdTSluWaHQr5smzyFi2mK5nYyYWpjdly6xacp3EUZHIfmF4EJ5rY687
EXSl822X0xY2vWQvyda2zKs1yLdY7KvsqhXrm9FG+0B3Nc+Q3Lg04ujQsj1+YX/qYs99l9T53OFs
Nw8Vq8nQ8KGt+0IZOJU4eDCJSFl0HN38ro6SmGVeRCza7pJ2O4Z2tbzK/GXv6vdaNxdbkOrDNK+H
pqpWHjRDyOhS/9yrKeECbxOLevja0i9XuB0OZFgu68hcZbVxO0pmPvc9YmnsL5vEftzi+qoieD+n
pQzr6hBHXNe03a+LqRnE7k/9lmAu1FLlDqK8izFfw6BleGwJg+Ifsm5LeRio+miSugBf7m7VSLCp
CgYeB9gwO7T7Af6E0velqqfD4ER2MQ0JGybVsSQMdsuKAoZF9LZeqwtfk4vJb6xbUlqqVRQTzsLC
rJAZ5JYspfYkZGIdFNskfRfQCfHIJddbP57qub8c0p7Xg5Wcym5hVpOARyptOWkhAXSDg4Ansygi
RFVBmkDkTRrsl6iJiqA9BXXVltsHRZrxEFvC+xaO0yjlZV0LV5h0g2+yJmXfbuiywu7lWrmYNUc/
UlQ2S9Pzrc8utPa6aGmPeXCRLF1wVS8XddijSyGmo40mu7dKHpN46Yog7KocmY4FNn5VzTjet+1r
BzmvCOOkPwxI/jxvVYHrKWTrQhxfp/SVz7JpF1Jds3mSDQti3e/mSPdHMU7HdrZ+T0gTMr9lIo/0
TteVOCE9Yb7REU48UcdwnQWLRpXmFV2vu25r2aBWnoVd6fESMBTpfRTN+2oRjOL4rNuw2k2mLsSy
XUMUbzmt0kO80IXRIM6YhQYIU3XT5m2XzKxpsWSVnd5umcFckdeajo7TLr33YT+zIHOvqnBri8zv
XT+x+hEUmlaepVjdi3h9s1TzLaKtZbI26CIKqg027pYjvhpHzCqMbnqSXcXxch+3wjIfzWHRIBG8
DmvCev96XKm9Rr72N6p3ZeiIPBEfXS3NaHY4nj50XUcK7zN5WlfVsmnRCeuSsWOj1QnPFshT3s9v
EpLmokZ9QeUYFEOcdgzSoOCYdllOXxtbWYj3MOCQdfIgpdO1MMlVtSUXfkLTfmz8y6gZ2ahlC18b
X0gxpQUlzXW4Bj+5TWEWz5B5vU42lkXqwzT77bBtA69r5MtMYNbRbjklNoKq5yYe4d4dBpO1rFEY
cTTTNcfws+xVLZibk2CfbemDmHrHhPBbHnXJyref4VxophPaXfuo2ddNnO4D21+PSzXmXTzcph5l
3NK4EAn2XMhN5PR6Id0IIGJZ9GP1poWcOMm02olZDAcHGW2Z0HEJiCqattrTeb5rbVSSgAg22w6C
ImwatrY93jWi43SZ5twZu3Ldaojj0SRMtMvGabXsaLZ9DO18DqZR8YiiAnX17Tjj6yDtcAntgEPl
mrToB3ruMrKy1AOKq+pPKJ4upPFyP2WnrK23XeBPQpGrgSqxa9OJZXFz6LC/E8HHJYtvFLYDX9pZ
F9agV0niDlplExOWHKfWDazG6VsTGMmMQsxPTbVHSXNL+1mXUwdnPUB73UQkxyZS+Yxxy4gU8qLd
1n0S1fMr2pPXZmwSvvjR5FRUeD8ukMftRrns1nGP15HHDm3llvqYjZXDJ8jMO6Rnl6eD7U5yc/N1
RSAUBNlykUpybiktEjHR85oEuxSJnXJ6OkcuOKpN8iGS6Wux2qXAvRjyLQl6hnutCx0Pa5l6YvJ6
02HR2Tbvli7azzGsYZmFLir4mWfD3eLikU8tDqD82QaK9KwOfdgezKztxaQGhoxwfMJSlPMWJ0yb
6qoKofr4MGi4XCHB27qwy4wOW6PPHUHmECgSMWzspW+tzut+0mXcLnu6zf5iRdQxLVrIrnNtedOP
l9MiqrKvyMSIT8993Ko9km6EBJ9M+axiAuFf5XJNh9MGIRDWWXZo8XrcsnA92MgWawuvG4iEwp5M
PNRhz/tmbIHFmYm3UB5yIg2FLOt8iYUNWdrEpFya8DZT7iNeanXVZ/Fduk3Lzi9UlsvYDY9FNdxH
7mIOalxmoLC4ENKWY7MGl31NdnYbxLvRa8Eag4ci2DrLxUYG5oAf+ipZr7UOdxXp0GVNs2uQXoXc
pDrMSIo8VYtnYUP3qBFL2TsK2S6bBBMZzj6/optwTk0kWbsk8x47hG/NNhQbHpp9Us3FOlIFpIMK
x3Dn8259I9o8IEN4VJ0eWeRndYvHrmW1bqajWH3GlxTbfTavHMm45ZmfZ1Z1c1Ym2/YqWSvL0KDk
vg8gWoOuOvVmm/c0HeqjHD4kZsj4lvT1kej1whBDdlrMB4M2fwTvxh4lNld4mi9ApOhLaxJ5E9QQ
+nqiF1u8leEA9V9UYuJucjWf5bDsUd8MXG3LGdTFdpnN6HJo9FFuWO/NCAKCrn2B4/AQ+v42rGR6
SoPxoJJEnDqiTJ7baphOpEVNCfW25pWyw3XQ1pet7FxpVGtPSaLq/bhhCyd4GcsQDx0Lw4iU0tfw
TcZi9X2WV6M6w0KD/TTSA+msPm5h9KCQSItMr48htdqTwE3CQF7roidtsKvQdG/n1uUVCmTuVbrX
swryUA6IbzMeL1wfHiMzj8yEeizGIbgWoxNX22ryuCb5NNOjlOYh3HbL1r2bM7OwVLuLztqaLWic
WJjEfFmBZxkRvO1t5wq7PcqIJd35ZkjzRYmJmXg8kWQ9LFG118ni+DyHd6Z1EROe+DJeZ750C8mT
zpjC1csOj1nM6wDSsE+ALfmG1317gZRpC+crlqm2ZusK2QOte4KzsaxQzaiNoDoSoA9jUrZbSorO
4ImvgTk6tWxlPO7cSvs8sm3HpsBeiw10jAmEZJAYHqZBs8APD8BHValgf41vGzZjeRwSJfOlGvY+
cEAN2nbkopovR1eBRlBvTT9YhjP9vkVZkw/jBCIp2tzeBFPFhY17LqdBcjyGcR45sZ7VtQhXNvS9
BcmkUT5BdmJBn9coCvK0D5d8rSHwhI5npmcL9LRK3ys8Gj6T9WXV0+u+XiY+BfPbakQDW936JrM9
LqpuTfNg6VwepakojEwOeA1uMr0wGcQsjXhNUcbWrs796CAR9OMrqm9W0GVxkCXc9pMo+jn0vN22
65Wkw25JMsjTs7ygvmUVbfyrTWkeDxnNmzEReeKWezro5uCiHvSQxsdp2vs0RadwrV53Yq4fReRp
qhA32RrnWf8RB9HeEGDJIzIjI4Hmfdew2nqUoxVI9YDMXR/RAkR7z6CX5EpZVae1i1+5aZFXgXIG
dOJH/AYDR8zn3mA2zwHZNX1ShnF9WUmx5ktoC7TrhO4Y1uLN1CyCZw3FbBiBe9pR88cVLBtJ+aBN
y1W4NTxes92ixhgIdL0UdFB8GjYQ6UtyDiCD1T4NOPRSJngffqh+Fv7tvCjJ7Ax7mOTQceIx12Ly
3FTrcMBbuKsH+nPmAx6jLgAwq7d9KN8rArxpe5T+zUOr4N/1PBcm9i83B5Wd1mN/amZ9XWOTHehi
jyFU1phsLKjbmEdJ93JNIBW3PQSWqcrRDWcS4LtRyZIM1a5dTBG7oYT29sSbJl356td7u8Yfg8mc
+gbmrYuHShMmeZTYHiitV8xSCKFOJmZXB7Co92CzKG7dkPJmit6mqWTbUAMFq7eXXkjCZT1feyPi
Q6ZBhrahrwo193lPhyA3NDvKKusP6UJ3cWJuBhlULPZeM1/F9z3qxW5KJZ+TETgWlXNZTxFmKu1C
JoFMcUlymiqzi40eiqwS10uId7JVXAWD3vsGDImw7V7XW3/dSwKlJTtnQ/DzSOUC2Uh+8CRIeDe0
l036qCIie1HJ/nUVpPuYhFfW9X4/0QozP7sCBeMOtdOO2PpM8TAeUix/WrZsKmO8/DxUNSi51J+C
rT/bXtfcRwhEfRSI0wh1r1PmjWvQhzoDOh/XyLG2GVZWBz1sj5jXTS8rRiuwZ4YA3JF2VhxFoDjV
2g8Qf97lyziZMuhIwgIZFjjSdUkUeCitSTI2jXbjm47eLSO+JqIJi3Tob1bqQVCMZ92sDUuhcQjL
8AtrkxEYrGAepWeZqGifxlMBMnAXkilh1TqpIsYkV6auOHU3S5pNQFvrCrJww50QRQOymmPrO97O
FFJv99a0XbjzRFR5QoePUoL6AANKdiIsx/6V1lEMgZlsfHaQ6hCtGAJmvaNgNAV1NjBL/IcF9fZo
gbNyIps7KWuxGyJ9qGxK98mkGj6VuNrmIqjilRsNLGDrA1YNj9S+1T9HSF1TYjO21bgIwLfjgYfh
ZGVdrHGRtTNim0jiowmB91UVOTnvDxrHyWENfZQntTKcRq3nDe46DglXFWY6psHLvu19nkTrq9H6
fBpK0cBiNrW8WmTyfgwnVBBhNsiaAQ+V/bne6hzH6uR1/SFuHWa6BZtjo3cSXBqw4T5G8IsMZU1C
y+ic6SKzUCz7dDx5a96SoZV8oesJrKTbOQXzRouVUQKAYSs61mW0hwOL/K7fmmKsW1J8uiOyRnBR
zyyq0ZCHIajwJOET6VseV1XRzKMrFaoGFi0QQH2VvEkncFg81Hxg27Y/Aum/HDazHlZsbze7TW/U
FFSlNG4ouqnnk6HudYyKLRIbj+0wH72ZTm02Qv0NQW1OoY3YGqXXiRMjH3F9N2JSzmJ8S6W8l1t0
ZZuK9/6sVCvzSUnHVNx7lukrYBSQQRK/FBo8NKcJYiuRoFXwXSOJLGYtrlLsupJUfcM2Q94PQfS+
2iD+FZ1zC1e4Qj/b4U4O5uBrofLRLnmSpVVOIEHnWpFt13X1TTWt9Ios3U6jZkcNioFtDK9rBR5R
MtQ3DosASIHoYJeexWIuvRot1Hi9FH3kdqCsXdLJt/U8Obb69tYgMGPSplkuGrwJMFYbmru2LpLN
t7s1NQDl8FhCcVP0ds2drKt9gq5sCnUsFWHL2qiPywCLd5BocylIfbmh4IakUXOaJ5uWi/YdW7fl
49IGpzWo50Mnl1LNY1pEHnKbrWIWgHnDhm2GT6Moq+Fc3Cwr5RU4fmxb2opJ0b9KpqxiLYicA/AO
sFPCeznElkUINyUdejAi4ghYTdrkOAF/BgPTWh3k8simON+GZDeovjva4JC2NMhxljUcNeBej5Dn
SzW4POhjxx1Z83i1Mxu3dtmhdMxdtI6sD9S7CTV7qGB7EWJgVsu7ODVNTus55GKKQbthc3JS7ZsB
WF0Cv+hTKpI4JjsQVl7cGLFAYoUHw5uhQIxOlRTsLjy59cKT9B3eqM2ndt52sgYeNCVga0IdTZpG
5GNoZp5g+07IsbvUkQHLXfQ7OuqLbEnkCdTuyx4HC3ebvtPD2lygsH47e/cQG+aQgSqjmsuKOn0V
ZNXlLECAKXkBHjwqhogmDKr92cx1mKMJiJjoyh5XXaEG+26S/qPFCxjsTl4JcH1Kl413xLgWLG2g
uF1PC7n0lidgJfNo7Eog55Inbs7yTVaGDRT2XfWaKwu+UgqGAk/imI8O0BLr8nEO5HITyfAAeesI
ReIq0nguq9bmQxZEYOmrPp8R2Fu0M8fQ9IJvQpRNSMbctwsU562/AX/7FZoWKGO9dlBRg4jTbGnz
KlzAOVPmSNfOvwE1sq/jdMvbqBZ8puKjg7Nfy/V2sjPQ2lB8hCPS88iOG0fVXEL+WXkDggVaIC1L
QwEJOQ4da2TCHZS3fboOYP6ARZb3WrWgMQeTT0vT8jZDN7pqV/Cy4H9Lg+/CwFw0af9STnThaTsF
3Mrgw5bom45CsawROB/p5sEz7col6i9TD0qFGrInWr9eVDRyHAlVrORkBltdKQKdB6NUrl8FegKD
PZ3ZY3GMffs2SspMgvkXdi4oO7l2TNLa7dIqyutmbvd4i2Reg8XAQtOwcFzVZe3PdEhlrtulbCJx
gugzRUjjgI/Ce969lEY6HgzLOZqAtmVDvaPVFO6XuCnDdgvYsmyGtRCXXZ2ooxRgmbc92ScWwdvh
eIBi6fprlw1wHnV3GUadvBTTihiazLirwTevgiwrV/AHzeiBpQi3ggnXKVZPst8FRnGySVSi1l32
cex34xJdt6h6TSBHcR3A0cX1fdwI8EfCQDJvqmhHA/VaT6BjUASUIVzErasUpJVZ97xd7MA6eOk+
SEbPujSd8sHhY9OGUTHZGkIfDCWnMyDpjalY0CQfwCmP+ECa3CbbQft2A69qiw4xCPsErXe99XMZ
taLbjXIGs32+AD4wcYTAg53MWucCVbfwhceyiyPKA0EvoQKgwiBzOw+zelRhd3XU6jIVM2/lkrsq
QEdK3oK2uCRZcg0FDzjimJzqek1ZWmdoB5mbsCVV73RaF9Ecd4WL2nuFZ8yQnCsebvF15V2TT6mD
E+rBVEfgvSqWVeDFWIWX3ea6E/gSK3RRpOEuXraXkYpfqdjtO1NSN83MD313kNl8FyX1u6wflqIZ
36FMegYtsQRSLMyO+pdrnbxrJ7DYVI9cvtL0yrbAQ+EXspgFLs+9pazF0D0Mlcp47+wrZTPBTQRE
YHDxxqNmaotwzm5JRPdKQdsEBTB505I3VQ3ZNoUYkAuolSYFmSVSQcs6BZWmg3HLkRtum/chrsGV
2VoPPnhtWT9lIwvJCk2R6P2ATmLWtPASzsg8DGWqu4wNoun30L0szabf4NVLsM982UfqHWr9cDp4
RUYmJVSmbtJ5so20TC9QH36wDtylzUKTMpngcAWBBTJQFUkARWSbk6n0U11MgD2UuXbXamh5LFH8
tnPXMYHWZ9WzWqzvvFEVeGthzVVEb2fnE5DHmeTQB8irTmQ3Dtz8sHudOWhhhbOaTqjGXVkNa8yD
Vt+FkefVlrpji6D1ZGwKL+/HLo/D8U26uNdojRI+DAZ8sd7WQAuDFXypaAeJhAXjHF9tHlxBUOLN
UqxTyGOwZ3JdQ8OpA7EBPpVmaHzXkzRmujukQNGOPTD0xUQsTP1aznAW56Q7ixbfD8mgwXaHcGto
cpf2yDId2JQ5SJl+gKMy9tCfcomO85mSFDSSNLkPsqkQ0EgC4t6/os0yFEs934A/f0Hr6BIh4JJE
1MxUFfigDWl2Y1YXum/vmqC/lOb9Nu3k4HXZjfRd07mrcJvGXYTl3dbEH/8vd2e2JDmOZucn4hgA
ggB5owsuTl9j3zJuaBkRGQQXgCu4Pf0cb5Wqq9qm2qYlmTSSWVebVXVlZrg7HfjPOd/5G6+cRt3C
HnMD7Ze508OKUHM/5cF33S8nlsGyMvLNRX6ZZf19vdhz4MLhq+z8YNby7NAVN62NvNr2p0qYg86U
PBhvhhAO2iXJB/eVZFBmXt9GzfW6uvq2piEsNLKTIePLGomOzJFW7EbRlUaFpYjauWhTOhAZ0m2J
CmcTcVHl0Fu9Spy5KEMR7MrGsJPoabS2NPa1nVLjUx1Zd6pi4SwX3iKraIegjmaSvQ7cQkER97XI
PVzDBJPHVt7Wbga9tar8Br9B2C7teNKYR8Z1+2pWAyeAITRDUPi6ki4Pe+t2UdV5JvTb+nPchuO8
1lk8LPa7Hp0eBgCGkkBWz0R27GCyR1M4Lq7cX9oLmiNnxetWh3raV7QZopnOobci15px8WFM63EF
OV12645VFXclrRNd8Lep4TQRdIB3i0NjCr7GaT7MBs9rvXqf/dgHUaG2t1ZVPC7NAqWhfAlhUIpw
c8l9TjobSvA0YZUZWEm9GcNNdD/LJoN5UD9dLziY4i3uJ8F5ikMh7kIrxx+Gd0EiLSzPkvWhVvOj
2xdrWqk6aqU8w5ID4dAWRxwwn4OZdlT1QcqED/9f++kgcpx5Zu0ih2NAp/NLXzsChpO4bZW559a+
coHRu2XdnPKmLCM7sGOdZ5iEuHMB333oZ3wbxzIL+0YdRCExh2cw6DK4X/3mPS4L1XHem7hvKgxN
tJgPbNAvxsJbqAL2WtX1t1O6p3azL4Vu3mardOTWUFBDt14GDFlN1SW9AlrACGaMxaw+LIMvYioC
B/9QrvbTSHjf3Zc3Y+TxeihN0bMb2ulT6bTNvtj0ZyvH8xgMVbjKnOxWMGTRtEJFFQFHioV+dGJH
ssOxZw+Tk90a339RGKs867z1WbAlNSiVyBvGT6OLN9fLg7TicAl4syeGw1Q9iI4vEdFWxz5kdTQu
bezK4lZSIUNYqsee5eBBmjpsK+dIh3U3ttomAejDcIaACOY6XqZZxVkzIBA/WKKnEJc7jJq4Uw7F
bzj3CYW9ZItDPm40WoCeJtrIb6lxl7sbxUeo67t24fGs2zEKaolHDzEGUuY8HMtYlwzfQI5hdhnq
w6L8T2nFcfGQzs2Br5IKSj9xCbJ4m9vuROcpqqChwkb7CN08cpJZflhzCkHi4nVMs4z6BdPFwKrT
KCAJhIPUnDrl1ywdL6abUAiAx7cFz86OcbzPPNAtWJjWxpJsP6uWjJFRpkaEDLknhCNjUQ+IE/vr
xOl3u60PjfGbEKfrbupqxOQVhHsb8G3PvM/W82SEk7VKNBypRHg5Tx1bvQ4uyaKqUCZZivbOmgn3
Dg6fhEFL77ixdViYMi7qrD1g7lnDtp5T3+H4yVrKIGkwwtYfvSMB2+Q+/EykwXCPGUIHr31hC/ie
2ZqI42TC63e3uBLVo1n8JdJzMyORGnGtm2VOmZ/9YLtatq/rCBsoGDGELXj36Tqy85K7DxuhBG6H
CUJD8jrOr8dzjgs8aUQft6X/WHWGxwt4AoSEmMn8rowz0XmwRW/HQdooG0jSDwoPlhr6SFQqiA24
oLjcALdQWQ6IZvBQrpSGDR190E6+jYIcTjmX2aNAZNk20sSwA1+1Y2AFLXAY+oeZz0NcKYVxx4zf
su1ujRglnK3NwlLc9mWvB3yPyvxMZGpYvkWgKtZIU3OgyKmPwqE3dGEvRT+HwIKy3epMn/hkUx44
BJn19X3L436yP7MazsSU2MCJp4rz0JeNGw3le0fpjVknFjnBRkJE8nW44rrU87FBgjYC9UkCy98Q
7TyAGTC7ztLHOXuC01ZFa/BF2UFehHIOZHWdR3zQ+8ppX0w7f22TTJgddpZBTbIOsXs3AiYC/qUT
Wb4qD48e9/E+4snAcNTPu2Vxz4OLwJ0heQ2bza9Drpy0c/t2R2x1Zzz34rQl5s9G4vETX2RAsNkE
BrzdlF26KhnNVU7ZDhqFP3fBKmIrQTjhSwidnsxzAfOOKBMzEFMhbc01feHA0eiXg7MROIZ5bbY6
MRwJw7aA2tE+8lgPIlhtX1M+xp7WAOQofvR+I+eyGxGhu89jlne7waGXyh9+dTiF422UkJxF10S5
de6zQn2Xm0jrSvpHk427chqfoKS8wYPxBzpAlG00Iq5xhuZGElibbJbu0+zCeRQKsRg7605r+H7D
Tzr1IvH8PBIT16eW1OGiRbmrJ1nGpN2pdYscvLIIzE0eBpyymMsgj7gHSzVYMNk27oosj1Ho0GDI
422RNkUep6a63UlkV5E/Bu8Vzb9KV77MgKpo0Lx6QHly8bVVrY4nBm6OOceyrcXBa9pnN88+AYos
p2krgyRw+afj8kfggses7ZB+buahnjx54AXH8KPUGOGhw3GCM8ZjLx4vqnBsSwU7ng3RhmQNWyb0
YxUsX/BTndTh7qX2fFjVwv9aG+4kG6xokDqThSG1HMtc56mT24/FgSsOq/nSXz8gHH4KduhQp75d
WCjcuk5ZAyisAtlYXA+h3u/8hPhjs3caDKXt9GAdMB3I23P8hGXcGN1H/iSC42LLE9vg4gN+xPgE
1BDxVjpcsQzCrse9lwOVw/e7qTcvpPlw8BvHCdt5e3K3Oc37+VDg24NvsqjitZyuJyEsRcrHr/mH
N4DeWFVWJw7NZGrxVIUS40XbYc64WZeNRLkPz9uwVofUa3BE1e29rHDmz7huseEBI2O5rmk/QDd6
0/gczGrBRFPNoV8NC+hML8q0ceK6KFVY43vS9wyhZDs8sJKTUImcAuqxLAR6eYCXlkcItG4znp/q
FllawPBH6Tl3od2CKJMCwf6l7qa3hSEuMaDBQkAcNKxtPWNmr/yw1zgV2woxoQk+PQ6QsDLbra43
DsE+jyGtNYlE84NMAEDINqSubIpdm48RsaaMRgwcMG2DWHfcnAXBG8Lw+8ZQ1qL2Qh9eVlTvSLQV
Qu1b0X5ibQKUyZgFYSlATo0Sx2sw8BtElzvVLLAcGpAjOnO3G6VBMMmlu1Tl9iz75tCVAu/O8DhN
5U2JSUAsc3EGhRLrwIpDkWN8cT0IJt6rL4A5r1qym7noFWIsUUWE1Re8+X2kCZBJP8hSMwa4ZQJ6
kDgwQohwEw9Qbvg+HpfilSoNR8DADZC5DbNp2vnNpOPGmwdoJHkqpv45m7cu7NW+kjDj9NLsFe6r
3bKqNnQzv8NHNc14sotENoEOVRd81Ot8KRa4hB1jIaz7Z29SDY74rIjY1rwp9xpL5t6h6SD5DQxj
LosmqufldQUHcECKIyjyKYsP6H5cSdi5T+36ms3qDQAE2AH4rHQB6eaNXeroIUGmqc5z8SPzZXto
V7gRQMpKJ3jokFWqK89g8dyVGPYOeQPrFOtgYK+ucleMzpZM1rRhkRUJ8EGdKCZN6C2XIld3LRFT
uIKJAc+CwWHh9lRmSE+6FnpaLlUCijY/MWjYo0+7p4l2KnXtALpKyaTlV9bE+mE+6hiULiasDPRu
5cIT2pDqVjmIYITA15tyPHaO9eGQ5buuNhIycm7wsGa/RCUeIBkw0w/DgeJkqo33UG+A7wAgYcjL
jAm1OYxzc6+DZxh5iPNXggAG14eTeewWTiGGuaXpIhB7v3qmPvsZ5CywiFDMcJir0dpocWGsD+VX
7iBxlh7iIfAO4Yx/DL9ztoiG2PtKZ0gG/spJ9V3Xy4uWXEeOtX2kGBCGKqD5ETzs4+Y6EOF4t70e
KPPCwTrnK4woCkHWkD5Umut9RuFrLzrmavbDoNEzXlfpJFI4iDB7kYrCxeNWsx2ZaR+uwkP+PW/H
dhQyogWwj36rgf5izRDgpAOrgulM1jpZcEkRMiautNsDht/tIRjgSvVlGSIzKYG/rTa0189EwffI
s9numDdfFutmkShr/AZOQKEJoHDh1i6xM0BeWjsdCr/90H2GbwlQvnkOwJmNLIKfAZy7BzOZO02i
fduki1PWUfEW2OEsaetDravXuQWbOuj6BxX9CRnjS83Blphq/ZCTPI1NnebbeOlxvbmgYtdlSXEd
HrLMYliy77VE0phl0sIEDWp4kdAmhQiexzK/n8yKVHOA+2Jr8WUx8kfMVcix/fdunkAe6haRHgzM
GcR625fdsTckttx5qIpyt43jmVdyx2EvZL6t4A7pKtXjfMFRuUBAHYBwg8dGRoMDdVB70IxxUBY6
KR2owaL0YBBszYfj6WgdADR33H+SXv6w8aKNs6UPYtzyb4sj1dk4wa5j/XjoK/d6EV0jjx7Irfc1
zs6aZG0JuLuaSaoc9hp0eFlOBgbWzSCWi+GOWSZSV61zWLVQzTUDOmWHT2bniwBvBCgP4EHF5JEV
g90NROB7hnEVusDELoUlnteXua5hSVjJkx4F5qib81enuUZMiG5mxX8sA760jiS4oISIK9ovx3Fr
vrPSzfaZgfNTto6bbMg6I1fQ+lR6a5NMq43bEUcWOLEUttER3/h71iE07jTOnQ7pmmoduIy+R8K2
lDilWRmu3PVSWKlQt7yWv3yeGTiDooUTgv/qlj6DjFWv48yPODNuLXHdEOHXL14X71mxyF0/8WPG
pkOO3QaREhzILFQO7Hu4Vnw4BodZF9spB7YbuxPgruUuUHgaKwPHbg3QASByxlmC71Q4gaCE01rJ
qBRAdE023edd1aJuoHXMbOGnq0Sq5m3R1Pq4JTWYgYEDiqYZuXgZwDALOwNRS50jhO9VGlSLeq1X
MKq8vL6iv4WpNVC8ApJ2qXm1d6h81DNu6LatHlaJ4cusI96aXO1QSIAHNR0LzwLmAq3vc+kjHb16
qcm6UIQc/GEc+sPqgvT1XYbqQkbKJHN0t18d9Q73JNa9c86b4FiWZRfRkmK2QCEAGWx+8Ka5ifiV
F7osw/gzL4oHpx7IQYOK3q7ZSaP6JcJpPURSYWKFXw0vY60OmM0e20aP+7x/XIIivXqlieJXABoJ
/VpBq+ZLzkF8QLEssouatrgRTqbiMlCfzKeIvtLaFTqG3ZTUI//FtqxMOl/BZKx/EsJhEk2QUsUa
eU4uYmpQN3DZwG7YInYZy4MjOLJzx5FAN65O9SYfBlulCwumMGu2FzmWW+xP1XcRYJY3FKdUcEV8
GHvqti0/1Hna59HovGQU5EPGMhbOTU2OWYHUpcaltHb4SJBW92lTOwpyAbkaYbeaYgivMVjAILeY
MAicFE4PSyY7PKUdWMTpCGgvTzZXF3HbSrjnFbtUAQy5Ynthrg6lhnXhAxekwiYDxu7QX+VZFp6+
qRv+hukMZxSGwCOmpfleVYDk22zZI3acQutPdQrNnACS/hramqYOAsN8wxCuimcQkwZfWg/C1yAO
AkIKobR1KU7Go5JeOjGWh62Go4zn5ZvkOBj8zn0oQaNAHX+pGVePa4DIkAYSt27az8EhuNLcrI63
TJzVRm3o+HCsV9wMmS1svDlXfo1OgD51OI7ul2PcQx/IZK5QNWGjSZtxQUQnulROzo+xxKxst0Pg
IKIbrjYJukr7gZktFLI2YVYuKhGKxrlTDOdxcRLGwCARo5aoIamgFUfAUiw4goGqjN7bXBci2YLv
pRm8CwPjSnqwHJXSNG3FeVQvVqtjh3s3X3wdW2f7ENI8KqG+2qu9rm0Ntz2iU5Ydt254Qb8DLmmz
C7zgvfV9ffzjNro/dbw+m3btMRb9thLw97/9b0+Nxn/+tp7u7//wulHw7393+R+rCP/x37q2737/
1/6+4+5aevt94d0/dOj++17CvyjY/dP/8U/tuz/1Pv/YpqOC8sAn9J+W8P6+ZeMvfulvfTwsIXSx
DyMQqLpx7FtAcfW3Ph7/NxfCkmBXhuSMuxR18T/08a7LvbALAOVL+re9J7/18bCDA8vWPGwgwkY9
9GBJ8K/08URwrdv9uY4n0PIk6LRT6qL6d63r/aGOR1S5bWqErSGJGm+MO9k06M2vki50Dz5TJIYZ
L4ZvxnORnbsScIjmoMUaMptwNsGjBiid1tmvyt0yHErydvL4BfKxgLdrEOeNwXkZbu0E67Ax5eO6
/ICB+4R5BXapr7zIEFwkckSNxs7ZFIncfYHem32Xg5OnOYpc8KnWptzRPDAH6ZVe2FX2CT2xIZ6R
hh90D7KStmCAKBDdEGwHPA7MWFlXfAXMmmSbwas7W8Uvg9APjVy+jb1sWG2XrhR/Itjqe0chFxYF
S4MV48Gqh3dSbkOUb8UKVJzeeL1ZU0I3G+n6QgWu+rlYnbOZeHCSaoUB78fCbP5DXqHYMpf+gFoG
zNzM3Q2jBmlGHNB20FqwYFwZ4SVjHoAZHY7KygSEnndzvYgQedaPZWDGWAPwFD4GcLySKnTBuwFR
hAvcginH5PqLBPIGtd0trAb3PKvtQwVp7rZu0gQtGJTyfiL0CauqunhynTJ07mheJJpNIgxGuJFb
AJkyAF1DlGZTU/j3+QQOaXCTDsNutzEEMPZZfwyFOFb+eFNs49FWdQuqY8X7LO7KZjloa59zmEuo
652aKbggvnzxNE7ZEmkvGOa4wDqznvh4JaqBl6ydj2xSNpKdtw8q/u2ONIP/i1tuHk6el7B6bYBO
+B8w0wYQ8jQcWlDTZXsZ8MNCtlzBX/IVBNtpGGFtNiQpRh/6k023Rd98VHQFqEOWfT27b6Pz3lzD
vAxA8ZCRfe/tWyiJTJWHZoVSMFgKBUeu2nt6/OXR7rER3WUYi2Oz5SeRdx+OmCE363vHg9S/Plgz
sc+dXjpUARjcsw08bFv3d9yqp7YdMWcqea+n9Wnyuo/rLzQSXEzzagt9p2h1CACD+ih4rH133Dxn
t0Bh+qy45YxEViNfwzeRRBNCspy6uKaH/qcjlnePL9+rvZUN+TRgOJe8/7kxF0m9U7kY6gEYKudE
cROR+QjTC969AxGpXcw4C1wUKrajGpyvoRNNSO5sBmzTeZgJ3fuCfq9lva+LAvFx+1415CfeTjxn
MC1VdswD56SscztsQY5HsQ2DAWPcgO+r/wSmNy3FDBQ2ePADeQLTlExZu6NNcVcqfUHTOG6bxSAU
Jh9i2D5XNz+UXL/4zqs05i5z5qTMYIFAuCNYwNcDpFrZ1B+iyEiykaHfQfHh4WfNWdtPF0ojYRnm
DswZNs5xNob9jBCtJyBLsx5QnFONQWTrl04XX74q9s6MUen35LzhCMtl++fknNS8O4EowOfwHyXn
NTx5vG5ELu6gHlDvHP8qOW9rcG45Hrb/IDlnGl/HvEKM9q8n53Zr38cAUcBfJOcTn546sfzryXkl
EaOipvmXyTk3eEuhLf9Zcq6cZbiqjP9Mcu6PvReiNfRfITknzjrv62X9fyg5bxV8Md39b07O18oe
e3ge/5eS86LxP8Wq/+eSc8wxZbTK5VfmA25n04+B6Jf8znHdm6xez70F5Mire0Nxq3RPBR8ACDP7
sJL51bPFjs/2yKSKOAliztpHMrJHdUJrHf5P/zgJ98btkD+ixd4H47MLpIOAq73yjzA8oXAkwdG7
AMzsyxPuDwiDWccoBKN2B4Df6xuU4lqczLJ4y5BQ0femRNOrc5BzL6K5IZkb12pGmOA9FJn+6LX8
DsbiERbiDVH0plDvTu08N8AJrr7MrvCnH5SIl3Irztna7PssA5ZW8Q+40/DDaboQcF39Ctkb9CBU
GfCZqV0xC+n+faDZD16QfW7Lu8wsLuaOASdnsD1ailkq63F1oVzx3QOBW7vltKGIUEzlUyvJm/LE
oSq7C12gjTAkhm2ORLd8gSjZK402t/crt+PjrPw3vXo1Ct/eDqPUFxrxUWP756HrTp7vXbiLUqvy
P1qU/q5I2xOsE1BiLzxHnTsQ1/jxtuHjka3T1+YXPySzt2z1wgKUziqGw2yzvSYfz5b4yVr6qWqC
C8uRLrNxwIAFuSYyTBhrbKvsKJvNg+8L/HMFDZeOI9BPqNfUq2BUsKJOZjp9BMUI2Au4hhnA+FQ9
dK8OYDjIlR+LJbsfPJpSMkL8ZxYJDUq+dhq3C5DHDs3AO+2ljFKTlGopdovfH+duUmmTY6MFc5s5
VmvvxRNff3nD9uZi/oAl0U1hkwMZaQL+s+5Vf+9V5NmQYI7p5KBbtV2Br2HD1VU+C+u5d4EDezav
Jn2K/3XJ9pd67I9y7P87YUcIgw+H7SZ/vVzlT4vQ/yTtfv/Fvyk7+W/iukMv4Fi44l93wv6u7Lx/
89DdwN55yEhwPfjzfhN22HIEHQj1FhCsMyLy+qP8JuywaAXzuCsIE1gSjOVv4l8RdhSLk/5R2WHH
FfpP2JmEjbTYb/oPi1asz4HoKA0s7D/VOe65iIDO/J/qHAflaJJVVf8LnWOh1cFVyx86x6jdlyD9
t/+aneMiYDfNhK5Z+WMBwIP23YwJDB45qUeY/9t60Wa4c8G+pCUcqch1tyfr3TmDPFiGZSSqsy8B
R0HNTk/DUD2ZDcXFHPtkkBliakfBJRuOntrQN4OnhfbgbdP6iM9kKoRO8ml50HR8FvX6vGIPwJqP
ODbhWIdOg/ahH5gIBbABERWyYEHFh3BQOIERyvgNyQvEYYqfAZE/oA/1AB8O9+MEIWbXNnLQhjM2
D/PnAPLYvTaGfOG+i/k0Uf9x5frZtAJ3jhI/LQdv2HXVnRqyezb35MwYwA4yNiHitE9akB1Owwgl
9QRACTzz9ThVW+Kv5YXoc8bZYTLeR28MevlY1OMt85XwTj1l7za6nnPpwPNyDtsY3IzDtZxe1bFc
H5FpX/Snsv5NS8HfrEi65PSJBUV3q2nuEQkk1/dwarFlw2mTsZIQ+ctzPY5fI50fJ6wW8lDnNeLL
+LhkBQAN5XS3ohzSotgOonzXtE8C0KmwGh7AD+w81aYlt6h94NTvsQ+lUrsGHueMUEd5KDYuPEXQ
KkW76/sRBDVgK0QgPyz3I6dB7wOJUhW4b4WZxQHKwsVSHS87KmvfbYbLtd4KUH185+MPxSez/txy
HyViXIno2P1UCiuTqq69VtaQtExtF4TO1uiUqysKIOhpVUB+ZVB6UVcu+2ECg0TLGps4vn2N5KzN
YC9WrL8fPVigcIYH46R52d6wb6diZ2HmFOx1yVa06GfEqSCCdz5X+41noUfQC0FU0Sc+LCKK6HmQ
KzZOvGuyn505rpi6KXuW8JLuBKIHtO32VG5Y1tNepPLP+azuQTq95aaIDa52asFeONl9/t2tY4WW
h3eL14IlSk9GkV3lmhi7XSLj+oeV7XPS3OTMPWS+e/DoAHWNJRUoDXX1Ucgcpsx6Lw04ASdwdgq4
bSi+1YKl3UuDKqtzth4qRSJ4oeUUIxo7IdE6u8xN/Ro8H7AHW85P6waSBDsQAN4h0/Cy+g25deKj
Mjit/t2E5rbCPgM///AEtv3Y4WQDfsemEWVWZM3BuOOuD/4RSZME2oMX3ilUP2V95NWQtGAbch8k
nAWUwwfsKtqWmzpHUDB3H9MmL22JXTrO5nx15UuXOaCPEGuP5wyDNJ/GcysczMXFLcWkRHh/sm1w
6br+grIr4NPlVNRdkik01Obxds0mtIXsBWsXTrOsT1XNP0XLP+aivvdkn9Q6Q1qR76fVe/Ka7ARl
H7XtcsyG7VH3zQ2wx71VhwCWtyToBZTswnxzxz12GAUSCDutH6C145qq1z5ov1gz3g7M3Wlio07P
F26Ww6AwEJkBrCZaWct60H4NNMvewzE5rkyevMb+8IubTaBVUuE51FUeD65Jh9KkuV7S/LI46MwQ
7JGy3gc++TuSN3eZxEdE+uBhLDUKTNoNWVXsAvnhVkD/sYIMpaH15C7ut8aOgD0y+Fs9DocBGy7i
vnQfuua5c0FWBpqQMGidmx5lTNjtwYtdRvx/y/Rjm652uBMT0tasweeMsf1U9aBPO5xvSNGBnDED
E6zMv5l53QS+KBuDIcK33otG2CVbtpDIK7FMajIKraO84zHsoAPH1XBYfVPHjJoOXyaF8743T5Md
/TQrSHLl4U8uy36aYHwBVoGO2y1IjAwyaAOs67FjoZ1dQQDOY50RXSUSwCIA/F3hwSzGV5GBFBEV
amnBs8d3ZBJ5mM0riqoKUfoSVD+LrUiXwb/btpRdfUusF8EOtOaFK/PS2+xDbS4OqzlDM2daftHC
wT6or9q0zyCJumhk7EA4fS4hiQSW4YCiyi/ARy3Wq40G+zaceF6K+6WBF6ll8+2P9QHX0DfvcRVh
Rdretmuqsp6hx9i8s7FJiiF7CK5BnJnYT5XTZ3y/VKAK2Lnmpi/UK5fqhzcHpw0slEPqnQ84NPLB
oMTzuy/QNV/WAEN+qc9Wl7fK+Ym9WpFunV8oyj4MBFSeb+Zj5U1XYfGNBT3HYFujzrXAzvQLOIZ1
xLo6PFg4XN9LQp5WZ6ywygXCa1pPHpEJ5CJ2wMwfrXABgmJ5iRnbS9ZJUDwoWgGASMgASF9Xw0e+
vJkMCP4ixTP1ir3XB6+VLbDjpsJKBr4b5u7WZ0gbu+bWG7Fra21v/esJUetjhqKjMmheLc9rXv+0
2AzWzOTcTR46ThTZJ7b4nDZgL2Roi5j6wa8ZbSdkoU/W1C9D03qh4tg914j2pQYFGW6bvZn7d+CA
R6eXD1ic9mb6ApSWhRH/qwV+GvCHrvKOZEHhsvZ30zVto4tCptb/rHzwxC1JF+6oEDxdPjj53izX
Bqfb6HPgUXyZS3NmZFmRwKPOWYxVWpVOF2MNBwy6rh0vHDvQusWf05Vgd8fQZnTPO9iBI0dYf13O
0vTecMzdGyxEw0oBMWBLFkEOOaKW028yOLkuSiq+j0gshz1vr02LtsRQ1S6gQEZ+LXDLX7pEiTOH
7Uoa7Z5t0aw3+At4fPaLuMPD0EyozpobXC74lmRXYhkEk/JSlBxQzvjhARuJfX9243WgF16gvTtS
hADBSwVm4dXPhh2KUjvkNmcDs9kU1RE8yC2vyI4QwFXLCEd76sSldud7OfJ9nS/Peptep3nYG/fa
bELmSUinkCt6OB5xkQ+VhvBegI2rmA5Tvct4d2nq4Fk0zW29mT1x5hOShvvAnc9+9wQ7udUUAATg
7sXwG24l8L0SiYVnYoTci+5vvX9n7zy2ZDfObP1E0IIHYpqJ9Jnl/QSrzDnw3kQA79CPdEf3Ptj9
QLEpSmqqqaZaS+oWBxzwnCqmAQIR/9772yCyBiPfTu7w1JLjS0iREG9E00HkwAEmZfdG4IPUFRnL
CdohQ14VOjsn7MixYUFzoAL1AyiAnmRNfwoT+VmM/hkj5bHVnC02lr34xgR8l4YaUCD7JPBwh6Ql
elu/yb08GAE6hFF4REQ6W6G2weW3luam8fxtilpRDtPG9IZ9qnjNAwrP0B4rHMuG2NZdtnVPGI5W
Xd6ccNHOhLYBiwSNxh5HVNOldexbpdxdFQ/kA8MzwvbO0auDKtA5AAYkxjmJuwcjM17KOAGfN1f3
oL6PVfs85LgJkvqO0ei58cO9WeHayxvisxznFiNsMHvqIGL9PNqdv/Z4RKbSX0xha+FzE1s8fjM3
EHlzgErF9of4YeMGY2weG6U/5emILD6ujDG+aRIMiZFLYtrBH9CG+Q7XB2m69G2mmQ0jiXrKCmYp
vcW6eOyMr5FfHBnGtjReCuOq6RUyMJbiuL1CeLaR/PPpXV9eZT1N2xlrAbYAdoUMwvB1VCdew8nk
MyQwu/WWO2cABeZrw87rtXHnebiI68QMwFdagT2Vx8rqg7ytv8u+vAvxSW5hKmYcTxjFQPgKVGaM
GNCjozaMckOCNEZSmp77JNky8wi9W7mwj8R8w0BnrxTnzzD0j0RgnrmrOWf47F/0+Gwa8/fRj46T
LS/Er657MEElUY0ihTaX2N9sqzpOyVkWr66Kz3qnPrqxG0iIuFtziAMW6YOTYF/oJamayH83q+km
6oqruSzuQ819KYS/xbgRaIGy8P+k9XxERLubK/+YG+oQt0hOVrWJoMEBF4DqotgLW/mQ7orhqp78
a2+KkpUYpldXyzYRS4NXfnZOhtuthqliPWRu661zgbcXuCcCROVvJTerWeDr45dPEtmvMTS8dYSe
ViwZLeSZCTAV6eeVmOBuLF5L+5Bk7NWTYthVqfN8W+od+4jhKuJuEQaXfn0f+R+cDNYTF7g3ygtX
zpVZt4+sHFcRuCRlDQezESAhbGCkyuSe77iuptF1GR4Rso160a86HEpJ/mwqFVShOIoaKbI2hBnU
hkwoHCq7PXaVZ71aMSJE5jXh1PSvGLu0IIUC4BKarqrjHDUvHtEswkkmCV6MrHHjQAdbsr34poIh
5VgIXXMKEG5KKKljXVxrvN9qVlsojw9J6W3Nlvit1E+GE1/IBGxn3oBTIDjWZCLVTYvH3YpaUIvu
bWSWF8uWeJVccS8mL2jt3A04cx5rIqYAp7DoZ9jTsDmqIv0wbc9AStbeiFY+t2326k/hfRgxL0z6
Kw++QFXpBLK0N70cx2AU+KJk1zKO7ddmWW0aEkdlYl+0fDiDrCh5pL32mYaHbX5rBZPNTr5ZHtBT
6tLuciPZ+MLdmFO5MRVhtKhJ3/gaN+0A6ASbcijg2dmO2k0RTzOZF3tsKB4bqa7eIP2va388ehAk
20Ze2Y15n9XTWbjRUZDZiYZ5OzTDOR/tZ9OH3VhP94mZ3rG5uVMSiGtd7lRa3yRgTuKOh4YgomXH
hPLtsTx1E4QQ4VRPhpr2XBUpi4Qg3cKLlBnCjm86UFyLh5GpZgQHwlfW/dyaHlEVjCccgCxCqUqK
j0QH+1EWcltqcqVH+MvqyYbsVqVBL5vvjYg+mafuOt95bTzuwx4j5Eoo/dxrp2b0d/Cx3mWk9qHu
3ojZalYVJ0tP7hg5b1Ooha3L5l+RIaj7DXZ7w+YnOVDoSHxGtCP88chJ/CH3qluZ6/Bpst3g3LEW
EQXeh2G8Nm0cjA4pgnzexlZVr9ycq5Kddt7azOLzMdDdCEEzPxpWwwVILO0hJqM7WpUNpYxcTpXp
eDFXfwvsZoktVnT4b5xQkH3Sw38s7KYJMHrleOyJ/kmwm9ASvsoo+hG7WUrm+wYsMWwa7b+wmy6L
xD8hdtMrzpNrT38z7KYhodz29X+O3fyXfvJzVv8vGuMEHWm+iU/tl+WTv9RJugDgf/oVP4ooNpVS
Lj0CpvVTp81P9jiTf4RAdPD1pd33JxUFD5yxWOOErntIG5yq/qCiiN+JxRSHMfj33rm/yh4H4/5P
RRQexYaOb08YoKlJ1f+xPU5asAUMVeEfi5wxcGJzC+a6OcaGf8GUEu2KZ1VzzCqm6cFvE41ggqvv
zGiC0T5E1cXOQVg0Uw12t9O+dSGxxzYkt0NyUkA/KSVzyynatPb0Rn7z6ExGdB4TRlw1sRm8+tYw
M5gZzW7lYFXbmbKCGgh7MhBVdQdmkfyONpFpL7AntY2x6I7euQBlL1g+ITjm7aaezac+1b4ZVs/4
Wfchn8ctPEmrMUmh8BJrwhu+U5wb5c3reITgYPdAIyFkInIB+mgvBcLV1biMhHuRp4HkQJgtPKQ6
Mt5HmyFAmFRW0NhN0APFO1ls/GrPCLdOzQytTKJuH5dZcbCzktcUdXJTMJWMRhDelp3cK2O8AGsO
CtPKUOMBmCQtMRpfEhGWjXyMpWmz3+iSk192JXvqRXkeMx60cbT1gUAGUxtVoOowZAGg0c/QtE64
ufy9DbbikA7ilkniV1oDNnWk0x6UN8G2b8lz6Ol+Sp1NPzXEttPq3Pc+acYZHMAYJXtwaObaziPM
wnq1r5LpBSKDd613nrcvMQvA7JjDYGi1/oeoRBBBU9vMpCP8sV6PjpiDuXTeAeiz2QO+ZQ9hfxGg
Pw9ZUlyZnFlDzczetFK8Dx7isQHkvMEnGjBpSnexkX7EHVhY32w52WPtw6mFi8abvJ3XDd/nrHsa
VbOTBFqrMSaIzo4vqItqhz0Ne0HPyGUI9YoPvE5W+TgAHGrJM9RR9GL4hbXDI16u//p18bdYgf9I
et59q5bauO6fyC/8F3Xl3xcKvv/QovhHsvKPZmN++Mcl0fqdRd8ynmGLtVboNn/y45L4Fxo8sAU7
Hi5emmV/qCdlIft3YVn8bunTAS8BLIvubeev0ZU9k2X3TwzDLMqMkWmYE57u6Pofr4jQjJIisaKS
DEV9ZzEg6aeCcdZ0nknKhBkrUaO0o1PUOzcGgBdHb+CPum76CLFK2IP7BjvZRLL0kTzrezV4c+Do
IA+NuIbSUeX1Jo4W16x5iJP0UHb9dur0L2yjvmO/u7Yk0T2z2tmkj7PwqjT8B8uEdyT8HZMlMmkE
arSzMxWPTTNyGmHV1qfmZTaSYx+2D2XhvRgOcYzYI4wu9rNR3IXAg2tZgzjtz9bQXpVetytC/b0R
p9SoQQowxoMXVJ2lVx9HeD5m89k6dzKW694CFZM528F+a1qFCJRschzHcEiCvlR7mdtro/MYeuHH
P1QMRnJiC+AxdpphbqlZusa3dBSDFySlvU9I0DHCDiKGiVa5aIO7GjYjozkMvd2WdM7OSU5lY+7M
xD92mGXBUTB+KtezNW7haYIz06D3FxvXnZ87rf7uIW7MTUwpx3iX44HKfbGqtSrQk2bF3GEdgeuv
+2HDtbgyNYMYzk5qLyVLHswU1sdsX/T2OnMJexFoT2qWb0duC7h+VG6taBPRu28XjSOhy6QqQyIJ
4/62i0qAv9FtD+DYbbMPN/dgiSw9Kn35xWP2qajaa5/Bbjp62wIaz1LLEOTFZSANFYrh1PALNGF+
iK5Ec5AXkkB3tYQG1OUPia6/2Hl5v1S5kuNLUJq+ldpMsFUnW9+LL6y8JZ0qM8Gedjdb5hdEIaY7
wr61xU2buuGBGNyYE/CFNJ/N8S3GznEtyOwn8XWlNJ5eqGVN+FrCVo307gqCwq4nS9ubzWXIn1vL
PcWufpEifivm7mJyypz0N9lNe8PQ1nlLU4SWH8YZ0bnWAlOX5wiusSS05IZ3clhy32gP1UdCuH4F
BCbqm/tsAoQxpXwSKQwEJKpp6h95SisADWtbS3dzOn4vHYc2AfHuuxM2c42BTLFgyRF9Ote5VVDB
Vwb8YN2XV2NirkcjBnRL7qOfGUQwMSReN5/TEW3c4snYX5yyukG6C9vybTSGF43/rObpPZk+29q9
EpBTobs198AwXzUr+pqc8KUPm4vbiTV82WEPjBCjGE9BHfpiiWdYWxeEjNqqPOeQ52bPOXKEhwni
b1FQe8cK3Hb4kDE3JPz7jL9SwgVitFu/VptwDj9UrwMaAErYiW2uT8xf1Klw1R2AN+ZnIdY347oa
zScjq45l9J50KNCJAm1sc84/hQNAr7rId3PNj0InlSS5Z0QqATslRRnDxpfWWMYdB0ZbvYfVfIGa
+TbFYm9nTClluXfCYTsQvLaBJ2o4x9qIdqDHOA/1W+yCJ5+00pShrBZlJVYos+UlL/epk+iBFOG5
MgEJ4lwALeMvnTXc1nKqbkzyCYD68Ki70dqsNfS/VH8wGmZAGaHoAngjQUBVr1LtnKcqx2SxskSP
eJFGXFBZd5fRDALLaF2Ss99DKTGBGhrt2qvhXMDF2c12wfrJqlgyok9DcZv0YFgIunHDxwzfJufd
sxg6O/5ggfLwkaigSloMlhAMPBabKMMdV8TbzvW4PIGfVpFjblKqBsAB8a8wA0PjN3gYfY1lxPVY
40AGTye4MhdZhxejK5C7sdtXhbtJZ6dZ+3Mfgzfj70J+6UYRUEVkBCqx9e1gAHwuRsz/7gKhnkNT
nmau49UEhgvhvOPuL72r2SQlaTa0afyL3vADvWEa5Vf68Qd6A6haf9eAJIFm9Qv0hpBjB3GW9lfS
G5SOiYix+i/RG+YRPVzPSU78Ob0BMtWpY2f6d6U3eKpF4NJBIf896A2hKOCJ/TfQG7JBPzRLLcPf
jt6AaE7go4zaP6E3kCD6yOP+V9MbBIeGg5gXJtj/CHqDVMNd2Hnu5n8wvYFWoKdZB673q+gNduyw
LnePdALdDWVxV7fNlhEDZ2WYloMOWCW1Kqj/qF0YeKzGeYMXua/D6u6vPz3+r3QlL32LHKb+0lRt
MSX/v3+j9fH//p+fnx1/+skfT45kTSl2xHBs+KZFqpMA648nRwtHssMwzdINg7jpUp/6c0sytmP+
cQ3dcpYY6r+fHH9T9yMDs/+o+9Fc5mmuQwuv6fAqfh42dRUHWGfpfpwB4fydux+ref4sKvWv7sd/
yO7HUbOConN+7H6Mibu60CkAdv9x9yMsTLT34Z+n+7FS1MX5svvV3Y8hRxEAa7+m+3GIh2ejx9f0
d+l+tOfxewia/efdj5SwViphiPrn3Y+DXq0N3/p7dD/mHj6gLvW3Nl5Yx0vhVcOvoK4znmh5wqb1
39v9aHLcOUxo6b+x+7FzV7I3dpaAmT4sCnWEVD15XvngdIoWy+E4L2r2BDgUOjUKtwOep+m2JfOr
TZVbVYCDpLoR0M/j3PJPjOIox9Pdc55JHNQQHskZa/tMPMreFJcp1UqqxlZ+a+WvOIvrfdkOjJGq
m56mJy9sx21kZdgywbJ0nTj6kJmDaQZfrmPkxLSMo9nER7JNcwtXRd54Qam7nwzant/Izr/NHliP
2r4YduI9G1Py0oRdsSkmPULgd921pjJQVC7lMtGUPlDRw8gGKNEI7vU+x6ljZ5DPhXBhbAxiB0z9
yXG7G0PCIuK9Et5SEO/bDj6Qcg1ATp9ObEh8J90nsyZz5yedtnGssHhxjeHe9rrnsFGfYThjcnJU
CnAE/6m1gKrceN2ZRnhDjcHFSiktaBsGCEt422N8sm7zaAb6896NqbUzu/IB2rB+gRqPkOKkGz+C
kma47n060rvlG/56YfLiZKspO5jSCkq6s53zkfqS7i2s1WcPfWQS03nIcBKT8HXr6r2OvR0M2qF/
y/0aQJtDBQ/IMpnpgRgWKqq7nywmrvV0lXUAmMchf/Bg6wpHezzzpV+GtHxWWH+dqd35KSfvPGeq
09oF7bsw3eoKlBjTF0L/HlcZ6IW8wPucwmzrKBpdQTUS42c3jo99695lIn5HA9kUjb7W/Ry/BBbr
lMaCWoK5yuy1X/mAa7ttE8/bXsX3Bl6MkmLkIXHfqJc+pEW+adV8sp2KPhQapabyULX1LSSndRLS
ESGc0zcs4jdgKWk0c7ZO1IPHMyBdN1uJ6KJKC7fbiK9bW5eFRsOBu8Z+i6O93te+/Wyo+nPkXoDk
CtifLN7QP6Rtg/4jmbcU2ZVPY5/txJtRmA/GQl1dnCxuGD+N/Fal1+ek6h7adyeiv3gycEBnY/ig
vFcpxBUxj9s61F50QEPCn4/N5DP2WepPlNj5Lv4TbEkfII4ujabvnZnPNwOgYIPia0CF5tClnZlw
umOWMPTGTQyiNUvBG4bJTq+2EVwZJY2B2uB+By7h2guzQxvqDxrzfSjc+RXfvwmJO9rqxvQ8QMgu
9hOVVFHT7fG6HpyBErS2f5a+8Yhh+JVZThBX9S6q38OS/Gk0AQTDN++R2NeAO8PlyifKafWNW2CY
S5D7nBqqTK/w6tfR2Wn6UxqNYDj1syY1dvbxbW/RUTWkb71F8oAyizbF7AudwPqe+sVjRgaHFVez
147zVBj5hfK3O6N9mDPnwSVVCjCR/mE3e2pkfdBazLhWhyF/CfVIvbl3OUZ49Rzghv6yenkZ6u7o
ZdOm7/F9UjudVPb9pBmnYUjblYrDhzYNFyq/tqn6Ai+s8SjD6qwNyVVI82RhgWQso13T1t/cyn81
zJhlQQQKbIGuetICCcVaJQmW5A6J9DGOxEukxkOdbpg9X7uzCb2DobzA+FvzKY7NDox8LfyA/p0O
hdIlQVQO93lzLe1qw1J8pzOJb2b1wdwMHLUBvirmrTVzeWtG9JAAbgIW3xB5tdLrKKMIDJy1Ru2y
fSIwAJ2jpzqkmrovO+ufw6FPiVhBLxlcOlmbNqc92myTdTvMKAMJ5YeV9A++y8wTCPG1FpVin3jm
gUbe9yZfHFQ5gEQ6IepnRs2R9+UrqOV94t31td0GupWdiAlvErgQKMkhSaXZvBRjzL3dTueEniZg
GsMRz+QXOnd2SfBMnxSp1LR2D+AGwT9G+Y3InW+yYT0ydWoowoUAFjK5LzCVHiPzCyk6aEa4dZLi
jqnw/KBS4VNiOEHmyAz4ul+d7FhceQ6Nxti+7SuRleZmVjnRjFFXRzclZ9PJh66mo9TOIBo2uQbz
iJcH0HtJ4HrvHk2Jq7TVSh45guYvF+CwEd4mYH5X1oDVuGY907T4xp6xI7YkTToYetBYChtxmt5c
Qi9ULjQ6wH0WlMwnAkSX0JjVGyqprwsvE4vB+bakuJSLfp/ptPCNil49b9L1c5yGSycFwLdkZowf
TSQaKPID5NRJpG7Ck7ANPQyzwSS9FuZ5NIGqYFn02giOg0kfrmw/6GKpD3qnvSau/W3Gi56P7qGk
cPM4zpgh20hXFFHPH4lVpxSVx8c0dj66cMp3Vct0PevCx8HFYawDwSZZpgzSPzIL0I60LZ8Z/zco
qzncTRrptDaAo00TUaL1wVDg0J2AVTe5aCDEDt9pWqVgpG/3YYZ25ToscQ3TcS7E+RiWCAaR2V7B
L3PWS0qntx6sBMcvvX3fhUYnQjiqCT0ouwY1OZ+IfRQrOZZ34m0U6raBeXFWsqTjcuZ7KrUhKLSw
3Pkln/hsPVB8B0jOgqmH/cA9z6K/yzUZHi0LykhMkx4OfHtgSahMnq52iz++bW6SB9F5V8yhzU1v
U1Vhmv6TjnHiqqGfKhhK4+xQAHvKW8rAYZysmqR1aZ+h25faavg086um2Ho0vWQqnoa32WDT9gZ6
xUaNr/PePFE33gR+MjHKFmwM+v7TZGJEYMbp7gjqgbRsqk0prHGlmaaBBbW/w8Gitm4Cm1XJ5qzN
R+J47tFOaTmWIQbtwbrpWu4ceIRLBCFeVu/ppcpHQjpI81HcPrjLQ8QYJyNIFyplWKX7SJIWI0FI
LC5W11O/G9GIMmevza1Oy8oIPzExKCmiiqMLabNOq2bc1JpvgCnAcEB8LKRJITpgDx1OQi88Oh3J
BVkarv6584OyBpIb11sLlvTOXqBmzbJsmIuHu4ualT0BLN5D+dMusqTbp+oPUgdt3RmtDVwT/HeP
eM3HHO5iQalmmYljRbciRvF+HZWwOu2CZE+SsUgwj7rOWvnYlRhKhDVTl+LTq4m8oXPDjWSuoJ2v
fjtwT7UZ5dPcW78GuJe7ls9XVf8BuOeZ4s4r2Br+gwP34DbSpERW7B8RuJfEqVxoDH8ZuOdKeaKa
+z8C7pmZ++WCH/wz4B6AOza3mv9bgXtUntibktUGtsYvAPdUA5prhsz5m4F7yZiX/wXg3v/KOanx
o1MGa8sv+w+fpo5JaVK+/3xO+rOf/HFS6v5usfRZumU6gPYs/w8eG/t3PrQ+EA0OrHpHeMww/zAp
5T/azEktmwV/cdL8bFIqLN83PcewXRxvlv/XmGwMw/szLJ/JlJTZhM/LAyfn/onLJhxxsKS+R7ik
N86KGvqVa9LDk3X+69AUu2RKP+Om/27SCMGwo4dijzs/JaPjtWrbiBrpN48+3ZicZ7wrFl//tDj8
Paz+GrORgXGFTwTAIwowLpkAnqR0pbBnsyxyK3jX9k7akkOqw4DY90mWkE1qF5TVkjYYnP4aM9pN
pCD/0aLXWuVdY+d3+qDfg2TfEW18HokvxMQYcA0CfE6OPHxJdtv3ZT5dWVN2Mnp1dADDtpLUH3Bw
byUR4NWSlaiGaUf3IdBlYhTNEqcgVlG5+dsPL5LQ1iaDR6sM2pEd+86rlRl4YnqjrWybJ++U1mHZ
iV+LJcEREuWgwOdSE+0wiHjMRD1GIh9zXEDSp1uZ52DyDmqRxudpY7CTCBuxo5/roSE+MhEjGbX4
vRjgswgn/4B+R0cSkZOQ6ElFBKUlisI7dwNFN5IkpGIuaRXNKC9Uf3MaaDcNcRa6JW8GSS/aeGIP
Ty+bva1VCtUOzB48Trf3ySZYD5EzbVONWH5eXXM2D4zq3P2QpQGRu56I18glZ9MbgpKAJXvTE8Ip
C5K7OrEc6dSwkWOsNx8UQ2tBbI2vLTGetHLOPgjfKH6pIJfvmyXv0yzJH3ay7Qo/1dEiFOT05bNP
SNOJ6FPG4MUmwAc7gL6/aQ2H86RHuoi8KT4debCtYp0SUgpV/xgZ85VLLEkRTxqUt47aT1u29/FI
B6x24+eS4M1wuqsJN6WEnNIl7VQSe+qZb/jTJxAHqsdyy1nbveR9LdvVJMXwQcs6fpawPy39vLJP
wBaJ7dww8qortiPZTEVNmj1aotv3SyorKvJP2794hLXqUH8tZcrbJMZVDkD22QF2bmjDgGUTtRSs
C5sQDr88zuaDRt8CXoM7NJLjtGTFok1HcKwkQKYRJNMJlMUEyywCZtkcLtU2JF1sUrW5SfAqCSSR
tHbJps2E1KDIn6X+CujVIsA2E2Qz5+Jo+3QQEXCLev96JvA2d8nRHM3vRnwWSx6uXZJxsd48a0Tl
JkVmriY8RzfRDcThreaBI6J4M9mGBO1MTeeAC7Bh43BbGb07EoBsWwoPphUTClylJfz0SNZ3BSE+
CkMDh1Bf8gNzasn5+QT+/CX5p1f02EwYheaWNK1GESNV5R51raM6iSU7CEGLdLrFUSm35y0OOy6D
CDoA2+KljrC7WmaOjTntTO2qMl6Yc2wlUcVUfOGTG4gv0gpNgYn+pE05cWb1FhkMgMqi3KVcWJvK
noh4zgxK+vQmJaAW53ID0/Kpna1jyTjRIEQZctTxCVVa/GKbkKVP2LIDST8m4bFMy9t2UjRG2cZ5
bOZDIYNheZVxRZtgaHWSnJ22z4l0ZkQ7RyKedftcEPhkrndfLQlQNVkvUzk89ERD7fqdk+vaJTBq
in4n6ugSGeOp97xdhsEq5AKHmJCRe3UCneipk617gqjRRFnUqSGcmvkhEcBAat3RbfsgI8I6lHLP
crbJGAi2RFyVSW+ctbYJvg5jeB5mcCWRTQ8RH5Rl3pihOigr3zQEZzMCtJIgLSc5SOl7LWd145w+
FPyYzXRGjqdq6mnD4AhFKrcFZO+S0p0wZy9oxox9fk+K1yTNq0j1QncvyfiqJezLn+9pSdvOpIBH
0sAuqWBJOrimomEJC+sECZfwsCRFPAkK6PWwprBj1XFuG6YzbJpbLFwnJOB9s4xFBu2xUN2FOSwh
ZZjiS2i5J73sjhnDHHrPjSXYTH7rVC1RZ0LGnArH54IM9Og6+9oGypH6TIrhq1EbxuGjMQi0l9fz
lB8r8tQ2uerQBVCaDVsqPqHDks42XP4CjBSoZctQt9TMa4YqxiFS7SlS3jPzML2nxn761K5q11Rw
4p1t7pf0lPoQgqSkYnWKu89sTuiOZdAbR+6t7c3z9QBzC6AOVPyiKf2171Gzp1rztgjN+OKo5FIa
iXVLGchtOFodBfbRe49H1XcLJgnRAhYb3OmihVm+Yfx2w3VdXHdeu2rG6jzVVrQurPZgcP9ROyXV
romTU6gA8WcjFjbdBBmDJo+PkNqyTTWP1Cpj15K+lxw0gNJBoghlJma1n7Vx71eddupUvY8UlrXc
I1Y+ggSai2/GuB31rDwOJSH2yeK47FU2B+OxW+uwTWeS8XnCl9TiZTM65zOfm/PQtCdHIpnEXvTu
N+oxKT6bOIVnF5vxGkVla4pnvacKSw/Bxru75W5yR2qvyxdaQ0MM6hFtBrU2v/shlNgyv3Fn1gwG
XX0nCIMna72Tz+aYUUHURiQsV0wiKGCHXipmanm86VHT3ZdGAATimHyR07Nm6wdV+ls35VEHBOQ9
7s1rAyIc/Bs6WXFTFuXWdc3A1Jr1uLTrJk+1PeKKz0HlmmRHueL7mS6XxLrIEW5t1j8kfYPH8EDP
zqGgLysssrsuc59EAXFVFLBnwp3uFRcov2enKLEFjwei9EMxIH9UjNviaU8HwB2eNRnd0DN5dui0
BVF6arTsJPryupxnSvtcvh8QNlBdIzx9DIUnq3nFs0h1OWNkOAAqLC6jgUt437ZVdZjvODU/29zO
TAC7QW0Nfdhk9SqO8q01Oied2m2ai3a57Z5TT99Ku9vlsOsYCQXttdlMNCuR8B3P3VUaoCE9uRoB
/6i8YS53HmLniU/9GOczbscqyD2wDbMxHrsRBHNT+R9tLI7JxBZsUoPYgtRYy7oaAhFn5IIn7kvy
VglTqDkbiLSa93Q4Z/vUN6DRNwUjlUF/63r2F/idaVvrZ9gpYHL8YQjh1eZXY6m9Zwv/XoJkZn18
4YSVnnorPSdsbPfM/xgkhNeSBQKPJFSNiha5Zc6yEinZlEQX05VuEEAdVR7omqIGMhbTiuGqzkzH
g2FNfWblzGmQ9pNx8DNwVmYKGyOCq5EbOb0hps82WdbtsbQ6UIIc/umPxK3c7FQ23reiyFbzNMdH
H5fbVoF1pMbGYHoYfblR1e1cgrfJAMl/rmYzoNF9wBbDdxU4bggxaIhYSVIYi5YLVGSmKVaOvHc5
9C9x2pmsQAchCrLURfxOyZBYk5chBmtk5tqtXRrfzSvRQwHmqY4CNcunuaTnXvHdlhSJ6DXDwJdK
o1mlzcWBYPN5pIykbb66ov0cFipHNcUJd73zAvP/4lI+ZcYWxA2xxMPb20xjCp/UfhpotUfTnLiO
mVITr/J+z08sfepOopCmO1HzQVSUaHSd85AN3VfvP4ypUpe09SkEnM92o42XOOSV6ctANKHTw54c
ArCGcR7UlAau3eBO1WukFdc9ynD+TpbrzoZGtm0orwtVaEAGC5/NvMtOWdJ+0nFBW73jPM4a1cML
u0p2TbiOvIh2cbtujp7n2KvEZySWtyS3GYQ5QVGVIFZk/hpl25qJ/MxkvmVCLy0aAjW82919axlU
1S+j/IqZvgchemD8yaTf85qNbNTRQwHwUAKadBOjCyToAx06QY9ewNfI3BOSCjoCrRrIGD4W43jF
lPS1YYnNI22boz/Q8HigOoCMVHXWjcdykSli9IpmES5y13sY8ojlv9VPMMbvS5u6ybjfW4na9Ggf
JhoINt8vF03EQRsZ0Uji2dukCtbY3AB/apLqAOiJ8xgU0ZFlcNG1au1+KuXdIFLst08cI3Hqc7WT
4s4e5/J7luiAUt5oxdl2qDh6mL/FvfFZoe54abjvLIb/qD426o+th6d4zm96H26cnoEeb5Szapt5
M5mQO0Z/66Mk2YukpCnEJbHITFr1HqE6SdQniQo1okbVqFI26pTJiFuru71CtaL9Zs+iX8vnZtQ2
/qxzqcv0ytNMHzlpeihVerBRwRzUMLnIYtqAmkxbAWpZimpmNsZKoqLZqGn2IqtNi8BWK3TycJcu
utsyO61R4kIUOU5eH94i0WVodYohFCSHceWj4s2oeRWqXoK6N6LySQ86gPbQLDKRYZKF0z6ngY1g
057bWO2bKnuSyzHa0dRm0bUs1ESPKaWBumigMiaL3GigO0pn1ywy5IAeqaNLVuiTsMH3M3plxN65
QL+0R4Dd/FbR21uepDSrNNsUvdNG90zRPxN00A499AtQ0ylGIZ3IJNhNecsu6lALFiGU1AZFlcV3
YZ4fCmW9VUgLJsorBe73LUpsiyKbOV7gk6OpUGoTFNsB5ZZawzjI0XKpud3QAvQej/6db6nHaJ4+
0zOKQ01RDNJJhiY8oiDQw+euHNTiapGNi0VAHhYpOUNTxqQK1QCVWaI2h0P9XNJs9lKnyVOpld9n
vXzIKh7qWaZfTSPbSVJ4KgJ9z/xbW458Htp2hsbd92+GQxeLt3PQv9H733r0cIUu3qGPC3RyG71c
mcinfD4KHb1iTq/YRoPs/f/sncluJEmWZX+l0XsNqOisi96Y2mw0M9I4c6MgnU6dR9H5b2rZ31E/
1kcCmYmsTFShc58IBBAeEU43GtVE3rvvvnsgJgSJGrfXwnp01QCeVClG8aJ6qEgmPBOZRDxHY+6G
nBEZ43tSmarAYaLfqNE+HwnmfEz7PQ6Y+0KnsjEKbkllCFDWAF+ZBHzcAiauAVu5B5SNwFWGAjCd
xg5u8C/ROkzIvF+zpnE9SIaYyo6QKWOCriwKwu7vNZf7V5kXyInYmcrOYIv2thDQ99jr86maiO+P
rPzJUSaIUNkhlp7pRDjJ6FArs4SOa0JX9onKOs/KTpEs8uMCpPq1Dc1fEA3cNTnnQDSVDaNVhoys
MLqN06Lfe7LErjGk/tFqAaL58Y+jLB0Sb0foX1Fshq0bLvXe6+v8vaBKUnaQaInCc9a8kCR2mFsM
I5myjsTR6Nx5ECB99h9ZfslWpTKalKr9c8GybHyfcC6HEAZJGIMglMHnsSTGds9D1eePVVKwVkTa
mds8kHb1xMYSRV60W3qiPIh7IPYBnG1ECMQogcHS95usyGplv60Ii2BG5S1kRzB4vFdbNogxnzXh
EpS9//af/n9tdf9VHf0f97pP7X/+R14N//l/4/bz+/evfzCi/t2X+JvAapPxScQYW4KGEkv/ZkW1
/8AZaiq7qaVjlxD/Za/bxbiKF5UzWreIpPibwMrKN6FxiKLCtWxHB5nyrwisvvFP+ipQFRN91UDn
Rch10H//3ona9J4NHiAbaXi9sxyxjHHCUnolgWMyGDDkl6MUSHPyDqaenWQy3S1G9DsPb1lEPT7Z
PKxInSvfJDd0PrLxfTV9RmU+FZato2FG87e7DL+agWwgrOZYIEj4DuIsfYJfeZbueL+MNgC6uiT0
DLx53xFzSVX1rfXTiIEB8Di6Io2R9TMNtPEusGfPubWieKlcccz6Z1bFzosAgRTBvhCxX21t1822
bQ4TIvHiS5O4BHVm6wGHxKprdZttoPkCnI+D3NlgBQg6aT5GQBMoiD86O3xp8nNqQlmqe+POBJ7V
u+YLbffZtkBWufOFwpdwI78iYtt9HeaI4XCyBz19KyUCNdcEqewee0XJOXQ7GLa4BcfUWcPtuKvY
Td007OyvBk/79EyxrOs+JGSs2I4haYlzWJPJOPxICwNF1GWXtO+mbee3H1RECdJayM5T7W6yiTRv
B1GBBW7q6HrOAqdDgl4y1h0a9q+0EBZtLjsiFQ0XJjmM8bYzDTyA0w9JZ9O9kekHIxmO9dBdjNIa
tyFujMbXDEAaxPKNgp+4W1RHvapTIsag6up2ux6SyUZ0rO8zrX1MEpJdzVq1mjaXrOtP6KX6VO6N
nPdmLobnXBJKaXowKglfDsgo/OlYC8MucuuBncA4S39A15ADIKGai3BkP8yZsTlF+27mHmExvQw0
k+coztB5E3blvLkhARj+47oCixVkiMRkf/JP5Avel8RwgdXmV1NsfehadRd78Ox7dwq8pNeIktO+
F6e8L1yymyIBzccsp9OkY1AyauIEUUS5mPd2WT5Jh0SrPPSzzUzkZiPDS25LuFmYEktG6f1DrkTo
ouJLDMkLTa+vMqb0okM/zGaeLTfq4JwY6ygek7214AeJ+kSNjOOVO1Q5e/+fbuNl6zKZtrGREtTm
YuxyTS1gz28Iioesyuj6munT6LEy+g1JamGvq5hfNKEFv9e0VKuE8oRoQ5KkUvyvSW3vHSx5lH2k
2LuyqK+dD06nK4uzNo3ZObJ7EvP7qt1F4Yxo4PtwYbtt1Q7tTtAsrnyDtjbqs3qnVXlgL5lgSbA7
16Y5KO/hNREhAXhsMpdapK+t6JcZ44RMiD/iOjWMnavlTyVODGpJMuv1Kb11Ye6qpcI6SCY+HaTe
+3vNaZVyioOm6axjjGln08toJzzSf7sShngTV+FKi53vhuj6gIAJErQEA4NkWaVgqw/mmN8cMX/U
ksB/I0mLXdaCkTeIjhrxo9QGzpe+mqk2RXizxqbdgnJ3A0YjZ/IJOeUE6NRmBJk5ENhqJOW29scg
RjjtQk0cXfulSMczW0hYDHoGFow4omj2Vl7ki10c0xWA9nktPaiuo1lgF0h+5daoyEtjGOiLeQ0H
pNfe46gbhuSkicG4KNMMKRgyt3DHdcWJ9CbiDvOsYnt6Wh6M3HzMCRMuqq3b9SMpiXVxyPzxg9zQ
V79upk3cvgofiR+kNyMJF2KkUT/MkfPaWcxlnNGhOXO9i0y8PXcLZHPDQYKTyjJmh1hlMQvVnXxk
rTQNKmOJN01nLnTGtOf66N+ixgGg6GHA0PjNC0svcYjz1vXSnOOmIbihdDiTzAYitdIdS61d1qJr
bvEXg6KG0DKC/aQVSc5NcNe6PQeQkL5yQnXNzt0Mmcr1b9ipAUnjgqYhh+K7y19CRazxW2ZvjaLY
NIpnQ8XoYXyHcQOYmTOrzv2Noia55R0xEEXgtXW7tRUjJwGWEytqjqn4Oagx+CofQ3/YDHV+L+fX
ocd912j7xhx/ZUB44COiKIDlScDz6GB6SJHehuTQEhtwIkXzppIe05SIUvA+as8TG85Mh6ObmCOZ
8V0jAoBzcdR4P+bc5j+I6TMVxYeNn9ex0r0XLT/Eq+1DHnwYQ8t9q4hDEeghHTtRpnMHGTxqvaIT
ZYpT5CD56XTi2slXFKNE8YxmRTYaQRzBYjg4II+m/moBQAoBIVkAkSxtwZpceq/+0IPgIONEabmB
50TXgjNsmMPtAl7JB7NkR/6uK9PDAH6pfq2UnVfz8gcx1F99NT6lkf2Qu0gXEW20KOp7UzNAHCmy
U1tMBHbq/XMO9ClyFOiZ3xi547sbNV/Yuk66nx7HWZ4d0Tw64KNIMN+7BTanccHC5yvEFKgpKFfY
OuFtRhmCNsmr00ediLcIRc7ze2RrM/9yzf46GxZgo3zZtECtPOBWo/7tKNZVq6hXrGefWzBYETgs
PRKkFabkASKPsvBLYkFz0gBopZihV3YjfsrQ3GuKsdXx2Lh/UrcUfysFxFXrKG5wuRxF6MqE/lKC
7DJAd1kWHvK+f85AehnOPWl6lopNr4MU6FcO/KsDAlZ+lUP/3CowmAdHvTY28De3Ff13p3U7xwik
1dzHiisWduvSoJUyAI5FD6OijwEoaNb4sZ7S9CHSgNlC4DI3QuzGbvxSipHDcs7K1ZyLm2a/ybgw
8B2rxXe1BqL4Z64ioXEKMh2AjRYCSRsULa3+k5sWQ1DzFEst114nchM6T7de0hTPuD/clREa5xR9
2007bqxJJ7TPM1mOpn/isLy0za0j45dcXxRCiEZb3SPFgHnwvLVEnt+ZNvTcr5lwva5aTnkXbfzU
gmLpZ979MMe3zokvMteSoKurJbB1XztoXbOJl15sG/yteCeBcZEsdCYL194WYX5eYm0jyKqLmDsR
Bw6w2pGPCdGdQK6bbDumBviQabxUVWM8zbbgMrbfct7wEALztowIZyU6Q8pq5vxcsrU+duT9GqlG
CA3VmKIms/dfsI0/xl615rtYAnOYx8MSLioDFtSoa5Pemg9y1/vad59DSJstlvro99o6cc4MQo6i
JJ0Q5PregW66sq5JpN/C0dThobDUIRskFmeEomcxnlrSqCDBMWu41TzromnF1QhHiipynS6086B3
dCD2fnarRoGPMfIIls3tZjvI+k3EVhXMk99vDQTMjWMyQx7ZQK4H8gfyxSEDHpOcLOdeZZYvgZz9
UzelGNSnq9V27J8Mh3b2n2I336YVyzCxQXB9HyPctL9Hx+GLN8keS3FgifQYUT8kqfFROsvPXNhv
Fa77EUl9GN57Pz73ehjAhhfxoWX6XY6EfxS1zcCBj7XbJq+hHwUwf2DRi5fUIeK0y7442q8uo8bK
mE9w2TkxzZ2Fwpcy4oA0C/NANriQmVFE5I7KxTyHZGw00XvsU7Asy0gswnCNtP5W1+HzlOi3Ma8v
XRgfe5KVQ/erqvVvkVLXmII3whL3XdRdlYV2bKNP/tRdEnVYEtVG630iE+zjCUkAOskHofIwODWz
dmtedVn0lkvvptIpwIufxfDaxdp9GVHXcnTVY7PNeJEmXlSSlcSr0DwSnmatXsnqgume998TR5u7
jgjfo6FXz/Xoven5L2byW9P4KkLyRYzlEJn+g3JXoOXcs3F4Gvp0S5O1J/ZzZRACPJXpkxznfR56
F57168xMSlr2cZTF05yTaMzl1XmE8JJGbsF6TjyyxUdQ3DgWmP7lzr4dtZ+oiK9F5DrbUQvP/LHD
Jp+o58b44s1ng6ohGFJCV7S6vVswGwZ29zbhIvWWejv1HYIzty0zC3lsUBPjwRZMQ5wvjyMoznir
F9Gd9LFnLubdVRPiI2n5RnFN1NVQhV0d4F/9GsNmn2jJV7wrSwYoUf+7DMnwsgmzyTy3D2akng0s
Xn+VoJKu2snS6QvTmznNOhPK/qGZBUElo+AlmIkjj306B1lUFZvezX9q3ptByGrtt9qPrZFvnz2J
hdfWL4WNRVh2AY7V156GJ8AE4K8ICT3Y83QefIzYzB3IGu2u6J+/6qQ4TlGV7Zmok0huFD4T1Nn+
MsE1caLaH3Pt3MYFAxCzqrXem3hniIDQ/E/i5QPky8qgwdK9tU85YzPwrBjEmxrM8NwhF9QYjj0J
7e0YPWpDv2eav22Y0Hc9+qxo2PKc9s7AnIgWFAiffdDG/ger9vfYJPCWGuP13zLOvyLjGCzV/vf2
uHPVfg4yIyrn9/KP28R/EXHUF/iLiOP9AdpI94kGNbjzLLWj/Jd9YvcPYRP/pgsfjJEhLDx5f2XX
6n+YhiPoWYDNkmDl8eX+uk/s/2GCmBW+bdvYt3VEob9CfP8LZzj6Xf3l1/+r7Iv7ig+j/D//2/P+
KYpKjaYs0zZdhTjiFv0HEWdqZIWdfwkYG9cby9QP+lDfdJAOJ09rD7njpKfCplHGIo0L2k4EoXZu
HQUh/flVS6JzkhWcGnkiTwS+R/t2sWTQW0yydaspSLYxUKuH6Mi5TqBy7a/Zi//US0Pb+zzINrju
IwON37lIwdWUc71CkIATg/drJZgdbWTjhru2nX7JMaFuIfttPXAUlmOukV7VCIgtVnvX1frRUK6k
Sgce0jbaNW279LLMFTF9GH9GlyWp6re+7KaleB19Mjq8srsrpIRDAixjhWERxAF6eJVqL7UESCcX
Evwo93bcot56gvIBUpzRvjPDGEBKcaYuGEedGUJHmzHYw9bE2TYVk01oYFVtumjaWa1vBpGGYDw4
58bjVCNJ7k7kVbLphnDl51wzM5s/WzHvbctn+s+k25WsAbT0B0S1bhcb32HtUFfMWnXs8mnZmu2u
Ayu8NmQC40ST13RBBUe9h7Iwit89OyXa0Py2kiYnB0hh3JN4NVp45h1Ff+XEHUj8w/uetCTdjOe2
C9Njkr9UNWlKll9+JcKP103bT+oy6vaV1odBKk0Gy33DZkmrm2ujS+fP/JpCT2rqWq71sBTrXvIF
tJrkYUNjhII9fWZLaJWWyIElujQQWe8rt9oqGO35Iazda80RTj8zvoRECRFDOj/7srY2YTF7a23C
S8WsOd1UwImtWbvPdFQ9FWtIgKPLlTAX9PYttq+0bh/d8n5e+qOpsXASwzreZBq2yQQrymx7jKYd
f8PryO5cSmDcfcPjQh9qNr67jlvWU5xu+sUEMz50Rr2dW8WEJ6Lc8wTZSCGsvTHaObI/9aEIKpW4
4+MLk9beT/Vp24pKDblY0mOuGUn8MmIm1KkR1Udt0L0KQZR1gcMjC8PTXJiPXT9lsHJoQAygHc+W
Po9rXAIWhhrN3sU1jAYzOocgYoH1yo3YFWlZrKwyfe5jUBysj1hMQgdcM6QA2c60nRbbA3hQJTDo
lxiwYrgj85o2nh/ABjIhtsOlUDTbT4SUVTejFLmOgU1xtH6H7+nwMk6YKeTI99BnDdDYwQrKtB8C
dkqbg7Xou6hx31lNCExRaPwww5cwSr6wZ4Hi8oxTFP9OcqhaEdPKyhwelg7ZyY3a+hSP5TWyKv/g
TvKos4DUINEYLQhmFIaH2XEl03Q+WFW4bbvm09asj5ZtLxvSL0ChjYnHxDewP8WxNwfzgGlrNn+0
vjpRPbDIOw3MU6EtGo7EC2nhXZAuH6EicyraYl7Ul267cCA6Julxb7x4DP4ZB/uBJJpsYG5IsUCN
UKXmwSelDH/EEG7ysSZ8s9HWlQsZM6SP9iZ3ZzrVfZPRI5nDwDROdT+iTndkOBGr3Tqr1M3G7STo
/LyBCOsMezTaJhpIXu1MYu82nVleJ53ENHr7XGvK/RCzdYXB7yla6mudwZcp/E+/0d6bNpqCsCq/
BxtZo2iw7zLxwmAs7+q2fdJmd2/a9AVdPexrXe3M9jwlGjpc0u+Ulcq1mvbgWdlbUWYDcVTDexNG
LHF7w4mG8FOy7MfyF56TytDSU2vQYOXVcxeLb9I55RW/BmpIjK000iCLjXb1FNdZyEazrSQkBFDk
1EAoW2lT5U0wj3q3ntqeRaAChpOGfYlZs6KGQFdIKnZc+laCXi2N16m1rnbKChUbbLCzqYSN9rOM
ISB4ShAtcqS/xGkR05jQC+8zc3JjT7u5AWS+0+3eIeStzzemZa/zKgoDt7ufkAIOYReFnML4KlM8
CGXkBpaEfpwQqT446P1Joe8Gm1B3x21+yDpiOpAGWZHq27Z+LEvD5IPpLAE0myAVbrgS1NI7dyJF
L/KblbSH70ngM5CVIqNn8UdGUOmuIVoQk6+7d8g5DfqtFS7jRgtNVvqxGaZLrUG9YGs2TMp3Q+RX
15YMKCOC1boScZpNn9CZAU2X1sZPRkEX6GD5ZV+vDEP71A3DgQx95zDrg0EGaV4FLqo7m1YFE9Kw
zDcxJk/9oU7qYe0YhOX5ubGpy2I3kTNnJP3e8JZ3e+KxxfvWEGEGCoqGuVpSZM6YkNrU19ioq7QV
/LFsI32HxbXUcbgaSTrTcAfHDBKBHDN0YYMq8GVClx7OJ89ML5nRvPcTSPmwqvDSVN9xaK35jj/1
0X1MeV+ShixbLijRYd0EUg0km49qsZU5CWWz+xPGPHakOiAZDSFR3KTG+o9S94sv4fSfBf7K0g0l
X7Lu1ikueRBRnFBN/No01s1yKmfVRMam5DUjt0Tbzl6Y94f5PiwhbBAECE08t14zi7xb9sppuD0G
/9HY3gnV2iKqcHyEBPZFdNdh6vDYVabYDtaRldZnvwX2lWNN5sOcaSsNDpU+DeBOIjdbs2W8KRKa
g3kgiY+APjx3Iav+uIxkuiXHOOg0r2CFMXzPm3ad2+Owgr4Fs96CklINWAxylgHn6anQYpYrR+Zd
+Avx7Ysgo8vBi+OhH05pxGVvMVi2zAB/OGapcFpHVg0SvWoYEke3picmPyFuwF3uCUOEnNp7L2lu
Y3wTjBhGk205/12J9myQpVNQSNWhRObTLB7yjn60YvoCbGllTCbrDrr/sgz+2xLZ7LFic8p7sBrG
yMusrI03tV9udcrs/uJN2q/aHp+RfB/KJl8OgMgprMphIyRRnZnF1UK8IQwX6hEzbj66ZEczZSKi
5HdVGzZIxERh8iBMSI9urV0RoL6jcHyIxwKqUjGwOB8fHZEIOnKk+GickKqy4bzYF4iBJoyZ+EFO
y62ml4316ML+BrsIkEBAaSTghUbbpPNTvPZ6QVQe+h/MZhPL7j1d/MjPajTPstS1wxR+j9Bu1yYu
BDYTyz1kt0uaGk9yWU51ZYuttOqXLE9rfFzyZNOSsYmZfpjtuRXaFeV+XpmG9DcJ3iW7p6aIQq8P
fiwvLPAclQfBG2p07jkxpzGw/fg5HXTGJCnjCtMvEH0fEs/VNq2ZsC1tsAZRFYKd+TZbpVl0DxrD
wUPCWWWnkcVkyDm0tskyIsKJbiwBrcW9pUmBMQualssZonnzCQ/poajkGMzh+CSgB0UNzn3Tli/+
RCxlLVnieImk862zQkw9SUecsTTALnWycqr0pHfWgbn0NUz7nXCHZ6h2BBekN100117UaNIie3Uc
jsk0mt5HmzY5jEsGbeM98ZabckR3Gknh9Kv6ru1w8eHSsmUVZPLJ8uutbU8nIaJL3RFkSFTn/Nul
K46T4gqrIjCTYjMSG40SzBJ5im1Bb9mX/POltn3zaKDTap682eMD2QO/CNxAtSZdMxBmeKwTiNXz
w0QIY95qmEZTptPYbSZwh0xXjWvJ8AQq4cq23aNlThdEn2ezZasnTVCySo8DMD9M8ZttBwY6JW66
6CJb3d35g9yzkw6v+TkOjX3X2y8I4UzScqgnhcHU5ubXwNkydtExZf2WFO+9ld7VQmtWWSkuVpU8
eAasP9SVvAqJq8XYhpy/+EywnN9RLIl6fbBSfccAHDM1cJksuWvtZNfxNxrFmZ6iLm/T6OLqIrLP
7g8WyNr1ZHtv7sxcx8PbwoNQP5dy+oV6yT5EZX6VhF0s8xgjo1WfppddDFxmho0PWKYn+C1f2ghT
u/GKx7xWYyDGnqtp8eaRJFp5BkAY7Ua8XT2lwr4ai53jRMtaY3RHUYkRftJ6phcRKkiG2VuWxHKP
nbcaxiUP9t2QFdvKshpmM6BSM80udjJ9sIYBt07a/DhTcTeMHQewZb6isrK4shBp4frbLMJB3efu
Ry+9l6Q6EoS1GTD4rGy2RBrYgYwDnr0/mxJBZVLPrLvIZfvnn+3iqs1ZyGEeOW5ccGp5325dDw8y
5CsfpQyaWGh0h87iUbYAYDbN41xb3hWLskbH6jJS5wk2Imx0doEX99/qyr+iroj/MabtCi2s6v87
cwy/9S+6ivuHL3xP/eV4+DJ1nDd/0VWcP1wBckBnl4VUOBYQ/15XQTYmFhy6kIBE4P7d9qH/hwHe
CVytLTwdZUX8K7oKbpx/oh5QghKtY2DTMdWW5D8IK7W+1FETNZzBZA0Zi/85Q8gcpXHEvIwlvHtg
TFdOOd1Ck627CYA7TWDl24EmzVNdZmezi+7bVjzbWBIKjf0B7tadHqYBhRUns/VVSqLyKzhXrf7W
mmZMeSFOXQs8Dcdwyb9Y+0WMA65G9Bh7RR/AbXg1jC1e9ZypCkG7hOc/tZkldt3C+ozfL94BvRQa
FSJkyAVQWeFzmEzPxlTJa6iFzq7JJrHzZ2JhLDPh0osORIlL7kH/GGstL1Azq50szP6WFhjxekeQ
vGzHj/lc8BVGhIbC5WyWGHTscEjh204xXC7DugtFbd8t9CTzMuMnZRFk5dTa7c9MZy8Z36YEuFo9
1m8EarBn2dnOzic86VA6/Vs7VSgByXxMDOejc/z1MA+gM20KfZGSltCaE/lShvtEqopHYAcFTy+T
vaHre8bT86G2WIcCgkJkTJgHQ1WBKFsMU2EoFeiP9JusNW9m6DEnDmNtj//eMwFkgkXFNDhvS7tO
LnFkf+TTnK8Rr1gvq1mtQPk5lh3dzkgmxdpc7ss6r7Y9wPOV1zXErOcbwVi794djZaSHRYdbag3b
qnGPMyOgsBl/1CYhuo61Ebb+ZGpssiY501ZuChlt/UqsgVHvwLnW5HeQwpRmm7zODjjQ2XhYlnVj
RB+4x9MtkTSfmLRH+9J5VY2Pt7o0rr/vZPtCOoiOi1LuM48Scck2XX8kB2Q7ChLHB8iAG8MwjoVb
v+gjIIUoxQs0G81tFhuZs9RqYCTYkEqBVxVHDJ4PWAlB00hzZUU4DSzCj8KzwgJL/m641GIuN7QW
TEpi15gPIynURfOjcxGGY5CqezGxQgrr+QzO72BzceZcoG5E4ThwpXZcrSNXrJ4nuylXESrZLan1
q29o8NB5buzUBNwleIS5I3rYiSw4qju84DI31a3ukEQ0vBVTcRjnFiRXk74tsbdqC/+5FPOFWv0o
VZVgNSeST66zqh4KVUeMFBQFhQXCxbaaHxrKDYOyY1T1h1SViENJ4owPkS+ZUYQrScGC8aLcwl2i
fKOY4WrluVL1jUWh01PwJBQ+HgVQRiFEe01RZFAcORRJNsWSbj35WR2YhPtISil+rncTpRVjGsi2
WrtJKLosVX1NlGEZ5Zir6jKrZtI2wNHLbECXPbTxxiQFqXvWKOksPtmCEs+l1MMzDtpCFX+qCvzz
pcaqMETgoUwMKRctysZY1Y+12qrLlyfDHDEhUImmk37yVUYINr6VpVN8hpSjtapLQwpUKNcnnUoU
gi1+OFXDmqqapXO+D1V9S3D2Gi424Ruq9nUmgTf4SiQSlqeMMZ0mJzK2DO0pVZUzNpCzQSnN2sLB
VrU1uqYqtOm8yyCl9rZUEV6ocnww/asbnxEDProBvKvHT1F6IV4ZKvlGlfRsMp2gGD9p1PozNT/i
ogb2LV3Wc/jdqbYgpj/o6RPMrmXZLmEpvKGHYNTElp9qKyLTvia5eQaWEAj6joX+I6EPIRRn39GX
5PQnrmpUdPvS0LfEqoFpVCvjqqampLspVJvTFdlL5PcPaCnfWutf2VRDzaQx0lETVaOEpHU3qtap
TyCPNx8mHdWoWqtcNVmGardm1XhldGBu5M+HxHceGnoznx7NW8aLRrp73n8Z2QDPzZuf5oKAc3rH
lWa63zrvaF27L2FJE5zDiskAytga52PSPFQcOEUJ8Y5F4CkwVBMZ++8TPWWnmstMtZmm6jdV4wmD
giFEdd/SkRp0pqZDDJnZQ5jw5nUSCmM9AlfvKSRZhV62OsXpIN9zut1Ytb0O/e9EH1yqhrinM85V
ixyyJSez/lVbWBGaSn2AXSkRleMPLsWSScISgJDGXrjuVQOu0dwuqiUvVXPe+t6mZ+lrnXGtraIK
D5Vq5QvV1IeqvXfm+rmNTw5c2m2oM9CzCrlqHGGieBPZVC8sA0VFd5cJnKRDVhJT5KH8pbPzOk8s
GNpORTgQikOvpIfIQYSoUCNaVAn+k7NyOucmbTN+JRJqxQ0BghApo1KiRom6EXfTpy5l+dU2Tzgs
Yy0Zg0pRJcLERp/qwh/p8rpFgYyGdJKjoXCtbiS7I0pa4XPA/jZ1q/YZobxobvNdZ2jshmCLNu/e
vSm/qCFpPBSowl0xBbkRJoFP4Z9CX/UWtoYhKPF5NEkwHJQA1KEEJUoSqpQ4ZEU4zoRoevwjrn1y
wO84aEk4Mt9NtCX4qO/5UO5ETJJQK4d1zz5GjAyGq+BxypyvVu8FiX3VshI89qbev2ONZwE5Pw1l
9G0mxHWVSXyX5OFH0zLJmPIfQ7fNbWTr+A9HH0+8ZExTe+3JSYoXpy9IB3Lnk8yi2+jx0ypZIHZJ
0YELlZLm4pO5XzRi2NXY09oosTd//h+GrNIgjUZcb0Ozzvk/8YkGPRc2H6mIqzdj85JlEiQQg2Mq
dLgxejKrmDbB8mA9zTGic7NUMzezvC1y6Z9zmrFtBiJpU/RQikyWn1myWAwkLFM243Go+lPityb+
/YrvKyR/aTa8q9OlbdBa0Udr2XhU2hfQCWzOGlCTQ7wan1nuY7Aix2+Vm7iq/PLCLAvt2hmmTVn2
bFMR9jLbGXEN1gcrHdlmLNOLZ3U8IWFNk1fZXw2uOVyKXpC745pAJ+458S6bj6ypDkPE5mMrAZD4
XshGewQ+N7fZjC04kPvZvdhTsSsBk7gVG+y20zxFuZvsnSa676xUYxyVFnyX6GrpuB3yVm571nw2
XtjvFK7aUUcZa3qoYsmtEl4SeLgd72IL/FZrUYR1CfzrZQCO6VX8KOFwk64YEzY0s+kchXtHXNDo
WDRNYKNDFjW3mpXyURvWWWpH+LS1e5sG+jTSEm6nkv1iQiF+pkQ7zVo0spI6bYuK/Rwfd5QusbFo
CrDVLCNvTU52E8/FPU5ZGm5MRcZQhEQK1o9OT8pTomvxgYnXalj0X1mDZ6xu5hhbMw9pSLWjDV68
thz6QWumou+YIhjSQ+9sqIjzujhKFjbMKNqwYKcwPOitLROGbY5tBcZHF3T2jMSExaVFC9lRMuNt
tprj4I3aaimafD3hXNksWLulNd83YEz6RX9JMs8BAc6R2HnNdVZQMOiv8GqL0tyEUXMY23KEr+1z
WYQWKJ0fnsHs6BV+e+9r9tpyKbOM7dgLF+6arW2myb9jJrktTYTYtGKs6zD6NFlyNBOjhpXOusos
yelI117q/4QjrJJ6Nm/ewC54wtoozjk9oHi5sfM+B22DcoKld1ppjFuxpTtTkMa4E9NiL8qx3Fgz
WyxNhxbbswHIUOY+ZUWm7/3LEtaf6QTmoyjfQXLgcQhljE3YWtcOhDe7DZfXOtMPrNbwCocwOWZT
+lbZ+N2TJn0wtQ7lOmVjuciRMQlK3Fgde6kA6/V12TUs2rTR84KpiMAHnJ+kuQZ5intpaSv2anrv
odCnKtCs+cnP9UeED7auR9a60WqdI67NTWTcClwf21l9iGK9huraDvYqkfVWS1E7sffk6CbAdugL
JLEazHOraKFkitb5sNxpAKBWk8HqDRkU7/VMX+GS3YJ2DP29Mg8R1wSu6Re21jGncnCP/fICYpnR
UGEgO6j8Pd05LAO4WqcjMqH0my25lVubZDlRXvDgvflkmwRmCi/YIgczLRgATQ9pZoiNmJvdgJy4
t3prk3U8WHEB5WewH3rmCBtpR3Dbwc8LCy28/X/snUdyI1mWRVfkaa7FFHBogAKUwYkbVbjW2lfQ
W+gF1b76vLDMUm3Z1jmvSVmWZTKCBAH/779777kUTsUKoiOh+Ho2jlF3haqwtsJvDaUgb+JrTql9
0DhXi5L7oXlTzPZm0vE0V3b1HJsZTpWy4hApsud4eJwwlWN08r61tsLWPjvblIQyrstlOVSDtTWt
+Zyr3sru43dnIENXXHCo47LLYYnR/z1XXBSVS7zcEgMr8RsxwY4Gkbe9agV8Ahvi81a811LvCTNg
RX7rlejnx9Jq8w5IiIGbH8s7Lp28qy5jX2ydxUIft+aPJaS61XQ3WqKesl7fxUrNydzNj2r8RnFK
sZ5nCt0+uzblo9fz003rKl2O2DR/Jha0D70/qgX/wqzcaz6632FrrLvxva+j2yTJz+PsueB4UWiH
N4d3ou9M3BEDNRMcLcFv72Q40Y86jl4amzJsL4ovIaAMZ3la3OUd0RpUT4m7rOXoI2rKsk/HFDnv
tKrYG03CR61KfjoQ4ajz/TmWGETNiftHGW4Sl82jpfQc2HZ4YVVM3dWY+4upsaPXDr0EY0DVPPXV
9xSEt2mpfncj7jb2DgzacfQ5NtXzEtTPPc+jwIrZmy87XpG72U523VC8NwnSaj/CJW1x1GPzpsDr
uchKxGRdP8Rx92KlzWYke8lt0CGT1+bTKkFxhJenEXPESBCC7A2Co5ewBeFEKMZnp4o+Fo78U59p
/Aiqu9On6pFpCzO8xgdncovMN6bMOaB7HZywNoGBRFw1koQi9WDCxon72iDEjOt5koTkwJ7Sfi5r
79vWkWwam1jMVNcs9DBOLZF28lCR9tbAQwKt5k72iNl3N3Xvoas8Fy57EyTL24hagFWMu4AP6lOd
GNcmmEYss/WhLkwsc56zRy/52VHeQwHQSzIo2irqPrQ03ho5O9AkT/yl8a6AsXB2huWdohl3YW99
KEvxPRInVc7hwKW9KelbK3ZZyiYo1TMuldbJ4SZT9j8m3TmxZD+qDWkRNzvP03yIvPBSFO2mgSRJ
9uRgd/0lJ7GfjvpWI/MMsuor1aKXqVf9bpg/WhsVl0aDg+YWd0qsX2ze5m6vrTvOOj3cZ01547XL
gxrKScfZlmk4Bf6z6/xLu07id3/uJLt7b776j/jPlp187d+TgK4tK03MCtSyGh7Lxt+XnRZ2MLGX
6YizzG36vyQByXPa5h/7UdmD/sNEhnnM9jyP1SluMsv4K8tO/GyYxMpsDstC6mjFvIYjTbUsEzMX
//DvpLUw8jquRvmAD7i/zlyLXcixvlysfMJjPxjuQ2tn2b/EMYUGc9YWqlPeNOVwsxjtVQu+o3Ke
KaCbgVPAgzmXYbQL7MhENXa+YXyE26WauBTXJIwyTNa7KuzXY5vFaDiYawlfnCxmrkUwTOk0mevM
DikM02+KxmqPiRH0hO94VNSkPVoCvvt6hF7FHznuRvzIdN11l0BnXZYkSk2TS5fi+upWmjpB1kqY
H7Cen1uSyed8YtZVGkVUBRpiuZjps7Zz8UCrNSTj3IFtSo/7vRe43xBT5BFtkcnlJNY5klM5m/Xp
Hgt+QxZo2Jkc3rBCjbUjxznHOkEPm0PeNZNmywwPonQqrkXq4kvSx1WkcYFWoBJMDAt6NLKVyq2P
wVCfI8aJWsYKm2dOodsPGeslFPXlxywzSBgwjeSMJbmuoFBOG1XmlcVqtrRQXeNi4k4/vywOrKSi
3JJfY9KRmceuO5jq/ODkzK4LY5Et81HoLkAUZGaKGv3BUdTHoMHMFA7uvSrzVS6TliczF0aHsypT
2LTET0vXh5TB8vC1ZFZTGNoKmd4GmeNMmejqOrsvq3hapUH2qoZFcsx1XCFAkw+2TITZAPtgGC2f
PS7vEJkbbQbIgiueMbbvea3cpAyYukyafeHXjnCAVFwLukyjJKQ4PtDXZU4NUyZWW2bXVqZYhvB5
PaXmNcX8AmeaWddh6EWkM5gD24sn4zBjcSbjMe90biT1Lc5HFp1snJqaGHfmkKYkPoMT/2zLtD2G
FLfNnUGolJ5ai3U8czmzeIpMydsY7c8mrLaeZIgHYnJgFWVs7E7J11jHoF9YLX6hFIcgf/SZiBww
aAJIU7LciXdwxqlEBD1jscKhHXGbSOVaobkNWzVM9JWSvfRatMeXtU9UE7/g9GK4/LlOOKqszIzE
98zy1KXZPqrxKtpoKdvMsjsgBqi9Q3JXUh6oLFxaTI87ktF02dZREt/su/k8WO6LyXwNU21cdmnI
ANvbfBpyZWXTAuA3gmayTUD1aZNfCr1c8+oBDGmKMxp0erKU7j6vKL/oluINgF10BoTzPA7dd5JW
zMzKcm1Ixo4kZF2SsjGJ2UGiszYZWurP1wqZ2oFsrUnGtiZrm2KiwYbCmjl4TsniRmRy+9Z4GMno
ZmR1CzK7OdndvuGDsFTw3+YGlkFjnes4vClyNt1dz+rEmnQW38SKhkrFildXlzZ6GnGXGg00C9O8
5naz8fAtRbb2Mw9wqfIvNuEgegbJ4z6pa3I8OhiCqNooGVt/oiZ3yBqXLAgfG4e1Qyc2/pi/aMVt
+LMg5WySUh0k9pykwUVPxtuYw570xKhEEo9uN5kEpvPgqgTeV9oOZ6JYpyR2DvgJ4AaRtLawWLYS
vS7IYEOhB2xnX1yM4ZM4xNkOfIVT/7PGccsLsHXES+5iKk9xXVaptyOFtdaqeAtEbz9gRNcZQ9us
P44aD52lhuWOXd3Gth6wpy7AR4Q6dD+uCJjby9Z5D3BFpYqKFYDITM/KMM7Nq9sYb1zKuAVhlNc1
i8yheOdXnCvpvsZQD1vw0+xuEZsgV4rjPrOHi4YFv7fx4iMaVOsae74rPv1BHPu6ePdjTPy28h1g
6R/F21+LyR+zfyau/wH7vyk5gEkSAXnfEA6IiAmYsgqrCA60kiBIJEtgoduRHSFfkEnSwJbMQUn4
IOq/S8kioLlr0YfYZYGLfVSSWEgku1Db6a2hd7fFBD/TPrcgd5SoPcWSeUhj+8bKzY9Q0hAN30Ep
+YhMkhJsRk7pAJSFNWsWvhahyYeQFoWkzAPWURkx4/Iy6solJ4SRSxpjQjXhECQyGSe3eDMJbNh7
pd/WgCcnDIJz840Yvm0k5dHo9tlIXxbCH1ObP3aEQRZCISmvzRQ7N2067bUoeuyt+a4HPlGZREDq
eNvm6qkLxrtOzQkuOPdVgbl5MXEaflREUpbsM4vtV73NnxZLO3YDb6VaBakP44Z3qlZjFRgqh4OS
w8NJPOzeEej9BtUikz4Tkyy1d4cUMWhMnyXGitK+9oRoeknTLMRqFOI1peRsPEncJERvavMusS3C
7M2m7KbdREAHKe2mJ7DTSXAHuUKXJE9FpGcm2pN3u6oPj2VT3HTKdK0JAEUEgRwCQSrBIC6DmKnD
H7QyvCJyXkrYmy7fpNu2fmi/W8SLBvOeDSrmZn1HS8eqhC1W4HMM+/K2IpyUElJir/hsLNElxzfJ
muel67141ev6+9IzkRh0QmCmPODLJvwUZOElC7sfIzFMx1zPpv5aEpXCU/Q2ugHmrvjImbCOw2gf
zjwXtaL6Jh7PZYyDZLQN4s8phD7nsSKWZRHPUolp4bR774htUUFKfsvD0Jz+cm2kFA30TvhgWC5/
uYUHptgpDlW7aAdsJhdzZys5rEUqFzkN09Z3oxbfYp/o29rsE5rR1Z8MluxkgIzFD3S/rlDFqm0W
Gv0BqAotrjFVlW0YI1ILMiAqWOb+IkghHreHtjcsv2ygvziYd/XGXedxkPhxTOja5ico9EsS9JfY
jZV7HURre81BcOlj/x0W2jumENCaHLqDM98vS0Siz0iL9QiGZ2VjYJ0M1DYpgNEzNIKlDLBIKi47
yh+lW3uIUXqwVdFqe8zIWzbt8WG56HrxyF0LI07dMwkoynpiGGSpiJ1EkGqNwNUKKGu54NZiAa/R
vpvuB/1hFiRbJL/QUSVKiaFYoG2D4Nu4vK8nAbpFgnarYbxVwnoT6JuST8fJ5OjjCeHDvVnbanvM
WweDVX4OlfLObua9DkeOXcjZzM52NvoalLn6toM4l0KeGyDQFZG+Bcly1uqY0zQnuOpwNOOWbKE1
Ie+QphxistdciKHbzddaUHfqvhfuXZ5dxtDYGwLEq22MrN0PnQlzRRSPnGkqWg+57hyaHmuC2wq6
HtHok6nb21zIyND3flaA+CKAfAtgvu4XoS9B8RnAShXn0FrO6lJeaHbeNWn56gL4a36B/tIrKe/H
zE0PMD7imYkVLOAAHrCutEth44HPapAF7LNMI12XAAWBHPUwH/BErXnpfZ1Pok68P0ArV8ERhmAJ
Q8N8rxkgOY89dpQ6m7LXCoxhJTzDALBh68xPLqBD4gBHpYZ8SLwB0jJbiSG9qub84oJIpG7pNIBM
jIvkA374nRq4d96kv485bQ+c2tm8TYtXC1M+fpSjltu7BWpxijkzH1+0NGTSwZgQuwq2tpxkAGsq
cI6mcB07AI/pUp9VgI+WkB9TEJCz3FFAQhIJXdvCiJyEFgkALeHXAEFSHbaF/q2rNFJbifqkjPJi
TrCDVE05Dc20L3Sv3MdTCKKEzVEYJMmBOWEduvrCWmTBQmAFyUYF1sYqcOx8fph4hQn+ZAv/UpVx
KwOJOVUo0XFWnxsHpV6omSTP7gLhaCJr4DwTtmartxBTwG3iIXgHrtXuKZC4z4XISf8Xk4rOo26C
1uk44zUQuWiOMXd1wvQ0hO5ZC+eTsIDKlpNnfPs5CAkUaYg9Y4F/hOgnWhi80OAGt7WjUi5VvmMo
flHG5lTMEEYNYY1OQh2dhT+qAiIdhAxAwxREy3l8GbznuePV/s8+4i/tI4D4/B/7iGz5/tt//Umm
TeNLf19HGL+55NNcT3ctnYsp/+L3bYT+m6kamu1BLfJIJosp6h+RNjYEeEI1zdS5a8uf9sc2wv2N
9QG1Xr/6Nk3b/Uvgd9cT7tC/biMsMIaGYfAEc8Xm9a+RtqV3JzAaEN+UEdVzMJCaHTzCq568+7qZ
04Nbuw/AE9s92IzJi3cF+QVcLdropyGMrYJoF3FmdG6XuWALpvcpr+3l1ub2NVZaxgPJBGtBTXNB
IgY/Q+cdOwbo3lZ2lRoQVf1V7SElH+BhYgwDpJfshpOMIpBD6bowa1TIJ70OfTHW841pqsXOlBIR
qNMsjg2/oHxJl5oRpWGB6qpUj2jj0vPcjg69FbFDAUQMvQAOnlGMw6aR+hJ4wz7kJ2PtSbUJtnb1
NrO4QXFpIgWtt9OtYsGCGzOKV2hHSaUmRZfCFEfwf5F0qEyteF7GbWypr2Ndp8e4SHkZDMAHZW/d
jRNUJgIxeyrR2QKox5G2FgJq6Zo+gGkbFt01NKh0cRouSB3rCSyb3GzUrLsGBnbVyf0sFBSh1tNs
umIWAgKsNU6xOfP9zutMqmQqOmViZSF6MqPTavTNAICcWZTTQNMYNnB82Ps57TS21NQM9NUQLSGj
LxU2oEmfe5PnLpE6KNGld1M/O65e3zUtLITE1ohN1dK4s/DnDyGWjNmiaiMyXKrd4nQBI6td1KUA
IeQVBtx8RJiiIJjYLvNRS7MvEwnd97wQPwoWrp6Lxn4ezBczyPcIWW/ObIT7mUvHbtC4acnY31gw
mIoF8N6Ie3U7emm4VxF0doXOL7WnjmqdjHCLapUUoNmq8WrxTNSezK58u0i8lat0loAPT2M9tI8N
icZVbo3GKdYf666PTu7Mrb3wzllXEW+IWfb3mrtvvenWVYLFJ69w3xYEUcYMpz/vNGguCsHGYSkc
ELzGboYnDvvCIMHuxRtNTeA0xPRuJXa5hVMh7FF8TDrlTNwIlpNSGsrBdYv9mMCfcuai9ud+mXzV
MZVVpRMyKkI7Ok5W+5Dze9nqXmT6AjXqJ3y1tIxfSeiBh+EnhyCqEVlPlJ27eN/J2HMvsQMGx+Ba
YY9SULihVthPaVNSK8DfXRqvsZtto3o9ptknL6TFrmClCZemQTWn+KDyjV1bAkrMvJC4tXJuAvL4
wYJ9viVAVUzeAnVnucmbDF67pb5zNb0La4ogWbtgp9EiQj81zURuQgy/N2ibm/vhOFDOFHZ1sk/g
VKyM5WoYdY+bBc5IARtccxK+jRZGudazohiGxPRNQpdrLDMi7zbGiQjjKq2MR7mwzcmHqpIzSqOG
NU4JXT4yhveQmOluSC2ByZISAosutZThuB2tiC6iTpcragROOzHDNbnRbWIs2jGEc192Gjc9gyM7
UbsLyu7TBKh/N+Lk27bz8g2WpfcVRR/oYYxr32O5dUzb7EcWDoKQgk44l0wxM5AVjIy72osskONM
F+nQ2D6VapeKDrBDD8+5dA2fBYbVbYMs3xvSsxp5e0ON3gqvvAg5ZJ5NRJBlsxjxIcgTdquQoISj
MBZnzHnUGGLvSXdA3QE6YE1iACj64TSHuOunt0gF9J+qz7q23I6NeyYMj+lluCrFaZLUHc6oreny
hm+WDaagD9PPtOpHoueenwH4Uotpbya9H5vNx8ROMVJ3hLK3wBLXs2MdU/6TuizOGSN+SAISuLVr
KmuwYWxIDJ+1TU8Nq0uMs7rUDab6KPjsO+uHW9YPAXE4mC32TTJ/YlB9D3tjD2r1VWkoicS/VJR3
Vtld1M7Yp4zN0XKu5Va1sJ8x+RiMmsBEYrCl7nijS1ZVkz4w27r3IpQxq8zhhafK1rPnKz6Q99Ky
WDwPQAsSNF0idl7m13XzNJA2ccQj1IOYSHgWKG39YNXveMDwNGjZB+Qts5y2ve5eWXn6JI/6oD9r
dJCMy0xtYHaw6ngT2cF6DEG05m9BQRedXV8mL3rLouVixNYpN58B01+sBuYrj6rRIhKjjPeN7fxg
L33hKXgiBorhlZMF70C2RPdGxTsuwfr52SZ2gK3yznX0+y7BYT+E6ldl1zv6ClemVkN/6rwvb8Bk
lisLW7Nvxw4PtUuwd4yyB25lr2WePHq5tmPfeS2r/hK0xXMY6B82gBLP60/daB5h48/AOwvSWrxR
HV45zuOyuQ007dnsii+PClOQQM7FadKPiX1HvAR8T9k2j6A4Gz/jujwmYbfeOOm3io2gxOcm3hdr
3CbV5JPOZR1V4SUwocMm+yXwNp5kpZRXnFz4cDc2WidPYIDHOKrSdK3xa6mV0s9dKr1aaG1jd4Uz
ulEMe6/O5U/HXl7KED92quwUxfVVg6ZY3plegiI3l+t+tI9OqO3s+DSCYE4SPv+xturKnArBcgfM
dD9m20GliA97yGzr+4niMghbx2SMb0N83WU/7PJiPlYUXuh4Q3AVdbYfYkTC+7SvusCvupyfIt6Q
p8fA/dbDhe0Nd43feT10V935cFz0eV4ZUvLnmepAKEcAXBrvVATqe+m0O7NvboBNUblXboKOVk0t
vzaJt18i4m1Wxm3CeY3M6lHV4mObla8cyz5AVbJAdfrUFMGZJ9wRZzCazY7fu59rLp2XwQ2+Xh+G
+MoyWWbTa/iuVXSsqV9l223jODmorgFW2uC2llUbPYLPa6ss7GZ8h35WPfDYgTRC46U/esZb0EXb
pp2JqzH5hZgF7Sczr3Z24NFOwkKdh7oPx/A8FcgybMS5VV3roLwOfbknV/KWo6ZmWA5h0fKCJ62v
4asmsAxcn93IUORXkLjXOW4x51t+E86g5xgO3RIXZQQdUrzzhPFz34xGl0d8Pq6yIlE2jk29IXFz
fsc8JpxM32KabUT3JcM+Lkd+XQ7vo2qbsDsEQoTH0YSCpadQmFTq4CbjceTo2CjFzC3OY+8XVFQN
2QZsndwB79NnvQsmUPSeERqQNV7qGlJQ1VDpMiHHrYpy1phdmPyUFgN2zxU/dquPxnEPtlfyvGDP
kdYVAXtba9cYF7FAKuUmd/tyNymQ0oe30KrPjkZVUoC1caxqyi/z7EdZ1NiwoueMOtR1kfLaQ1sH
XA0Pt7s0hvOMG9qfJ26qOn3k6HHN1L9lDknhIMB9nDoexYwTprHY9p44bu6HgqEwb/Fy9ZkNYUmH
Q29EO5KWbxMR2bWXV18C0k5HM+MHTOpjg7DUm8o1jZPt0nVnMwU8xcoKmzDjZZ6nuxxKeIVH+pQo
h0783cU0YcZWlmjftDTVJjiyE4VsVZxY+qpYyo8cEa2qcHLUpvvoWOF1MeMK0HDj+VZVv06KE51r
RnRjSLpDkxrMQKMZbZ2mpsH2qxuVeRNUCS2B6ajuIgXEe82PRRmJtjWwxldxe6f3OiaySWPUHBQA
o7qOONN+6v14sfPRO+Qm4IBUd6gmYnhoQcKy2qJbKjQL39AAYIYZ/VMlngA1sjaNC3GemsQXhb2Y
kWCAGyPzx9RGzkZx1AkYm+2nWjMdu6X8GaCMkpfFrpNUirFZyCqvDVvLTok1M7vzKam68hCWVEwm
JQXHWX+PtlmuMAqyBMOjGFUKg75rwT5CyCwDnZYMYCO7AMmy3oh465oBr55rV6uq5X/qiZnHbqIX
eYRTXXDbw3pibuy+yQe/ETVxtg0R3EAfDiFqN5oDT9Nm2OgDDk2wB+3RO4x5zDjGVOQbw95QhruS
UAfPjIBAr4fDRxXZNOPzhCGJpIiW4rFHYSRPHAz3Yc3IOFH/5+t97NK/gTfRWtZDha/NRj9kCuB+
pgXQxoKCzqeKmqyMT/vWMBvaNqW0lUJHbkmMfFUbiyUVg5oV1wN7RjPdK5rz4KQldcWw72duw2s+
q7w04rEw2XQpxjG2+r1WTRTxmGjSYM6pGdvMk4ZSaV7JYxzYW5GZNGxl1VHusAmUvN7z2XpL4K8T
PjjjR4IzSABPSzSAJeX0ZgRBeKAFslyz7IuGy4QqFsbxVcla9ZAvOAuFlPqfVcr/a5XimVyTBKTz
54uUh+5v//39RYne978vU/7+xb+vUqzfWFU4nkclnqFTmff3VYrBKgU0EAE3Fc4NOJN/XqXYEn2D
2wMix3Lli/5YpXi/WarOF2HrUS2VNctfMXawK/lfKTbNcEE8m9hONI3vk5TdPzOedW8JoGHm1Xr6
DOfqGtlWTk5+hKIPysuT9toqQfuuXBxyLFAgzT+JPamSxltFa26IcZe7AVNDQ9/DKp5wEyjSlIv/
YR9Jdy4L3J91lTa7ONVoti/RIOu09zvabuXp0vAEgiZYFPVVFVh/JB29QadBxB0MbaPmdKOyRm+Q
joIns0rgfyhWxvXb+ZjG+BhJA7BiamRczWndSztwLj3BVuAcBs88RzYFwpSdeoVSYSDuP6oeEIBL
2fDoQfEvpX+YvC0OdOkkzjiIWVLAscDQkPYQg0KrWwMqnLdR1w0rLYtyLAX0HPfSeMyV2Abwkuxz
ypBHC6eeVvH11CTDyN2EOKJbamjquLYx0qo/g4BhvTZjWsqXhjtzif9sxkezNdhCBFQyo+ISV+3N
U/KrrZnaZqfGDzlAwYgbhf4e6XYGtvlez4rJEhWORFtx8w+hK6CDYo9hcfBYd2dN2qLnid5ol0lr
4wgIz7ZolR694KZ1sgo6pxAj4KqYuvI8SRf1PEypX5t4O2wuMtl3QL746DF7/3okEo/s/VDWRAEl
142S3y12Ruy5sg+aM/lxrVMtnWjppTe8L5Wr/tGuSCvF6jmIcjZu2qJTKxS8YaVjqU3V9mKk3Pi8
xo9yCmWljXvkK8ubWUnqFzNu2w3Jf4mMJO8RRd6BNHrn0u3tUPLdltL23dP7zQbn2EoTeNXQCZ5b
CZmScULf7NWEOoHuhV30l40tw8cTiB+G9mKHUxjYLwyamurxuEatlS5yTVrJq6W4N6sa4qvGgzvE
7xOx0lGAe+gghNm40aYivSogq+iml66Vmv/8qNBK7gMwDvg1AHyRbpbcsp7qLAJCaXSfQaalJ/7f
qzcF2kPstmvTBki5ONZ1oPSlbd2jPgByskwoNjmimF/FBAErxbQ2dW++DDFvPjwJvvGrUWbSzori
nXrpmmndR4aJL3VxHsdRXzMuYn+ZAR+X0lMzuw1qqnTXsAMh7g2itiaPVkUpXUPYESwKbxKKb9D0
0l1MPqV3QDDE7mtIQR6gC1wUqtN9GtbXyGioUKbTUqozhtStGP2rVh1b6dxhjFClg4c00rPeUQdj
YaQHz6LfOJUNqILmHjK5HLrS5mNR6xN49PskwYEMNwxsd3gdE9ZWSk/ctWh6FoOYy1rpCcroVvCH
IvEHhvWugjdOo1BceXgVAIagm7W7uU++9JBrQUoPEcMIhYSA3Y/UPUDspK5I3FE7u3NpMOrOjsls
nc7NUdfxJ6UabUep7ZpbjQIkR5qQDKajQ2hxVyn4qM+20qHhszKGFbas3EqvqfWTXiWMuHZULjeB
dC7JSnRlSg9TTyHT6KrtOq3uAk3F3hCr7Ooob9KlxSmZXlkR0Opk5PO6p+gppvDJpXaQeFPop60m
7RJknAKX+9XFFr2TcrUYZzQPjtgLtiHlhZsGOEVF9ZaopYbopoUoqCpLKuhGEAMIP5AORbsRvbUh
q9hh7WpEiY2QZHuz+e6T8mgT4XK3iei2KQJuLUruiKTLlSSPk9S3Res1EH0rxF/XA3rWW317+PXO
j0Uj7kUtbkMiLRiykVNFS85FVS5EXxYjX/KgF/QAuZwQjsjQMAzWdV7rW0806kbU6tRKwC2PVDeO
omWDoEMQQ93Wkbl75G4T2Rsc8kPd8YBJwwgzV8RZwsEKFtHiUTIrsV+zWVtN8FAdAzCqIYjU5Rcs
VbCpY1u9Akypt5UgVUvovizA0mupg1tN2anYBclTuX34jVtisc2tG62pqFARYKtqgm6tq/GiNrzl
oZsZ6zwjS0vDydW8j6MQfIwAYHVIsC1EWPzw9mUQSOxivg0CjR2gx7rSiqUPOrmfNrW3RiqkpHo8
WLyp2K8BoKXrSlknMGkhyEcQalU7ABWu0QPVC762+wWydXuM/Aumd13bTqicVeu+2ovc5HT90Wvm
mykBi9sIINcmicgOqH1YYOeWGY52XE8riO6bArouFwBrW2gAd8Mo5fcDlTsWGC+17htb8Ly9gHqJ
VSXrSoWxpyZXlsjuHchvgytstBlVanZmsh0fJuxfrJPZGbEIyJ3LUR5DCG5rz9z2Ag1ugQdP2o2h
2p8MNb1vCV7YFtDwHH6VAh5uufsWXbCz4hjiRlztrfY1LYrCt1tDMLdkbmsxrLctrKIoMNBr4sOU
uO0hSjXs+MXiXiPXxfgwH0ssZKcpnpWzTmHwqsgumsYvw26KeUdX4U20xPNGpeKVo7J9C2buSwVt
UzsHX8CURvcgoihyJCG4K/tL5Uw/Ozu/hmpqXtTRaNaB3uPcr+Mvj1pQpWX7MFXCF5wqOCIo5ocw
98pDq9stEazmUQmhZvDCFAciegS0LXgYGq4RdrrmmdVeravPSNUDqn0Qb0uVW0ctc1VoMAhZjf44
wV4pnPiBWPPX3N5invPOFf4JPj/xugmNy0JKNTOWAOvYd2GlINFi58EcyAr0i0mvZEHaygTmdp4Y
oPLY8ieeyJv0V3S6Kb5J1fe7oTLaG865IT8FitGtnN7CzD4lT1O77B2Vb6XKEh3uojf6mTs9VZ5W
3wMMeS+QbIhL5Tgw24DLVbu8jub8jU2AU7JPIN5Rm0hQoIwIhDXHNJribYjgtjLwbsEeam91sk5b
j98ZUUo6CkF2oMnEVCIpffdSuS1P26611rXJ+iQdKtwcnQoFmKarOsPcB3Xnbizcr8IcCvpNyxGM
kEvPGHxytHka6wrrUvBookKtWdP8g1Re2F+ZqoVk2qy7KQ2HjdF4dyaf7cCVYHGg5weW+5gINfyS
bvPSpjN6SshfBtcxw/daFtt+cJJDxXURZwhIZhKUiJBZRlHGMNK3qjabpMUrGxCWdRblahACpIpu
t4TRfaQA//YUFgNcXue6/yTlPe+RalYJbT5wr6Yz8c5dojX5nkIt0+/Cii1qyjnNodqdR81ip+nq
x8bW7J1lEE5u5uqFISSBsuS1R6sDpO91g7NT8q+BbhSMhLzZwUmitPA8TbqY2jQVnmWE7TOmo+xk
4SFYVY1LZVQaMJcP0zmB73utQ+t5KtJiZ+Boo1QzPJo0RiSx9WiPCqJEBL8YAUDH89OCT9Be9SRo
TqyIY/qcdddn38YRDWxw0wZFcKzDChYf7791q1BsaEHyWvUDPSKWcUaxjI6DNy906rp8Pm1nX7f0
4zWjsSYmHG8jLsP7KGwPsTGQVA4a46JryXbIE3an7XvfZ9u6aMmE1TR7jh/6YGUPPavXtvLmW/ht
fteUziHrB+zEw8hp3ATJasR6ErduueeDh4agshZ0lU/Qn99Um3sn+lGIodZPZgQ3NfN4nLjtMFJi
XRApajXog5NztFtYFJzRMKOQEVedyWDemgAKax4KdGigyWCj6v0GmWYQvQaovblz2vQJFDhqgqLw
7OPToHDrMEbY0VEebTH0ohiIFkQIn1caE996ocZuO+GBZumHesRilzD3XNINgLTkisbkYmUmUYbu
NCUfJpukNNYezR6ZQfSpQZQqEx/Vuhf1ShUdSxVFSxVtaxCVC5nvpIvupS/XWHQwpIdk3yONLaKR
dSKWdcFyGCx7AK9T5ixXIF2DjzY3oJLvWuS2THQ3lOybXJQ4UzQ5D3GuFpVuRq5Lke1clWtEctDS
qvJT0fVUBD5TlL4k3I9W8UlIcQ4LMoyvqqiCCfKgknl0+bBzZXuGwyt8KBESY1EUwel/D6IxKiVq
maiOuuiPC0JkoAEHVEOkyR5ZKxO1chTZUvTLUpTMxUHTJAjGsrRDOBuNYfHdie2uaKClqKGYfNdM
wOijUfCzFsnUEPFURUVNIXxtBouEWI1JPEJp7UVyXUR8NdMh8M2MrH1aZrzudnyvklHzW1iU+di5
+5CoHOk1CoxQdj0U3kakXirZ9LHgl9UB3QjduKUHaTipQwlxtlYYWCMNATRw2HaCEyMnOc3bWMTl
TmTmXATntF26XQizficwpW0uwnQtEvXwy6OKaj03FLjYImTj/WKxlO+ZZl46kbp1wZaI+B1yqwW+
m30hRx9pBnc3VHeSsM4xC4B3COnLWy6WCOqhSOuTiOy9yO3cIeZVJRK8Ec0mvlnIUCw0m1XbEZKO
ba5NISzQlW7QncHmIzgO4XgtcSedXYMtpKZwWhTpk/M/7J1HkiRHdoavAps1oxnCQ9FsZpE6szJL
i+7ehJXq0FrHUbjjkos5BS7Gz0sMuhqCGNQYp402C8AMqKrITM8I9/f+94uM7jlRPGKw3W4xMZyY
9Wz1m8KP+33rDmf/xpflZtqQV3NdQ9OnO6mxLmGSORXIZtq1Ot5oND9paDGxaZB5YHhlLMo0X+Po
ni/yEsUws81FP5RrNa6vnbr9ouQW5qyZCSW7MDaujhdK4pMuwIjmzpoISK90gUWNFrn7zg6Im3Bv
GbvGnw0gX2KCj6V58RZaaXtwgZVVK9DmnWXf9qY7LbqpAhxUzwJ8JZcR8PMi9SzJ/ST7NC/ZAtQy
cjaTmzkn0Pc/JlSjm548Oc9MdEZ54aZKK2cR+MyK1Toi9X4sd0NkLvXGiVCrLV3wxLmmB/XWQNYK
idp7wH/yjHgVhnVidDaErxy1olX3qg+r1+oxHMI5CKpiEqzIDkQQJ+KUKosprNlp4ZFL0MqC+MMr
lVZgNkaCg1sncEfXxph45XqRtMPBduIL9hhllhTuwfQ5COB3Dgtm2+k2Elm94WRC3Oy13kpH3Fzz
cBwVghl1mBtg+Y4AONVuI6nj7gjlrt0kWrSe6GaJpZkkXVSHwDTECnS24bHyO2wLioGWq44TdM7S
6ddKDxNTb3SBFZHOnYpCxWiM5eAEXwDlrs00qZZDxcAPg6K5P1b2Pvdija6T9zU2w46zxDriqDoP
8K1eGBwKc0vzunXf6Zglt2jbDTLQ1k2B+NFfWKPm70OnhTHQf7bJPFjibdLjqSNczBs5w9Wi0udi
ch5LZiSLnGH1XCASZnTfgnOPGO1y2HjLtuovx8JOZ9nNiN4SEz7r0KhGsUMktrKNqVv8C8v9XViu
BufHhWP5m2juj/9ZN4+/JtLjL1+gXPGBpgEpnKvZumsbMg/vb7Q4Fz6aDciraxb72VeOZNoH1XQc
h1Ai7UWJ94rlyrg+pHaIRLkeAjPT+nuwXEdIqPYtLc7gYgxMbN6g4GO/hXI9SGGJn+UFUT/ZJ5oN
nKlIS1mMFpNWZ2JuULBfwPuRHoh4dGK0R+1CLWrvJk1fuxNSaVVX+0Uqax2mrLjFx81VShkkZD00
Uhi1Y/iA0Oxz7BfOqoSOs2FZoLHSRo54CuzRjGNaJHqbbBBMuWT11VCG6UOSXqTRdOeVjIip0zoK
tsq+nYoq3XpmvNID3TiMmTrMm7bBaKEsN4nlBCtF03H7BA9j2uxsHIrDVlaJnawXp97cp4q7bWyQ
mroFVolkdTkaQNCk0Xu7EH+kpeX3+Tp0ATg7WZlqskaNtI+DrFk9r8A7ISlQsyhYQwd6azJ+PUGk
sKuitto2RUWSdWVf4/0ONG5TnTuUyDBHYKMUE/hQYRRHXc/JGMqaGqelC0dW2aqst+nCGPraFtKN
ByBMe5109FIdvINdIet1xa1uEt4OOjtq+VBW9Z0jdiCD++Sp4K9l7T/KLiCU/UDrkm3qBSizRuKw
k3yWFwUB61p1j/cJVDBGf7K7YFR8Rm4hErn43qL9UNhqTzMMpiofYZPnGf1uUtLjIKWQ9mT/kstO
BgZEvE1HtPQKKPx8kh1PJXufMW9v0skZyJdjPw6UdOvKTskfCTivlFM3wuPIpZlKZVdVyPYqFmSA
xHQdoLozKMLmgZt/R3gQg0zX3SRh2y8mhNLY5nsPbYN8RPZyiie7ulI/iWSfV8iOr33q/WQX6Hcw
4rFomSuyQ7SfekXZNbZ6ACoetCdCdpRgohxRCMuXkJys+LTvKw6ErpkOQQYM6bXAwmpTzBpTW0eD
d+aMYpe5rHFSwdHPa9PBHkks8ATBgEPr7ujCl1bMBBBp+7ptyFScCJxbR1Kh4uSTufJ0ZTcunzBW
J+f5Mpp6ZfjIRsPcPYyNu+Y0Wt5l6t0A832y6i00PFIBUZRN/YkTxZ+MsXsoRIPjAib2kz3LodGR
P59FDYZs7mVZIzqrA4f4HHAqxyQGmQZLb65Ct5jbon8IInulT14CGc37KMbuwmydx6RgoN5v1Oia
VGwQyQbjG4gBSVQetNzZJgUkOy25VCaki954lDn1LIvzL/gxQyVqKX66UL8w7K6hxuehIiXj1O+0
TZ3AATOaz3ZMd5OFCdmUTjBTGlBkgpf61eSsw6DAk860kMGH0PvGfBNP4V5XreuyGj8VXb0CeMZD
PlWuouCzFmAHY/vHHk+N4XtfAi+9GzrzPEYSN+EE6KrlMcget3VX1vPi3vWKjW+HH6cQdwEVh3g0
AS2CEn3ZAf0CoTXLssLw1BmIu1TnhW5Rayoefl44wcztcmsk/ZVS6He5sOe2rC6U5qKMta225064
yO3qogeJ1cG1/LDfuWO0Gv3pJtXb87LvBTS1y0pYy0akZzhxbFpn2leTeeyfk6p5XSfjp7ZTdqGq
PpqOgiFR7mF+n1yqFU9KXcKSCi0BwCn8BcRgu/mUCQQudgvXMaK8SoP+wsDfcB0HkB1se4+xoLsY
ixApbnIPyr7Sgspdw4deWvRB69rypb8HO4EisPnR+uuxZKuJCnFSBMww2vZGWBj4gFj3ayGRvLbG
pAFYf54I5ZC19lZQtalN5M0Q9G6t0MbNx4PT4pHewOe6GOBeQC3KFlUeQ3/Twn6r1+k1XD7oWK5+
EyfJFyUyjoqpvQ7T/GPfBkRwJ+xFdTkeaoN8bRgC42CSVgi7BmOv0ZkP4wP+GrLV3EZje5/ZMRLN
B7PH58sy9ZEkCXGslSn0jQKtxJTeF3azBw2HOMrpsMLH0Jx3I3PB0BXQufI6X7bY6blkCm2RE55k
jnMdwDExW+VjhS3LMjFkeJVR3temcmPIvDtuQNsTNP0ZhCJUx2AuczVtU4hWGjOGgQbLDk9szaI9
SKJdpfuL3MFbrIiVnVaPq6ZIMQmWBo89GkaXYCyiZ4OFl9fZPN22KnDYUEMWAJYOFFqHoa+IMnMh
C28DE28GyXqg67O/2KkZ4BgJr1xJk9MCY5w+LRp4gHZEl0uSrS8r52gBxELMoCC6dailc7Fzb7cW
/FuBGt91gmVMQ7bEoxQaGwDukdZ3cw4if5anPJ+jqR7ZUAeUHku/wkSXStYl1BxBSpYeHzUWKJBF
OiI87Oiht9Ewa5MVzFBlfhy4d1a6YJ0FVJy5IQoi4dTpNi4YdGQB29xkYxpl5JaNoL496XSc9NrB
KYkXBA1x0PLEsKugViBRwiarcMW00c37Amfmue1jWp2SqLC04LmslTa+MW2UvJGTZktMVRB3Y8ae
WBVqehy5ViLDgRCpzwI3sYKAMO6VIunXVBjFvJ9Q2oLjsZHfVYpNmyobHNNATRUB6M1ts7jWhxhC
ZJvNhShUPr8xLWIrvsgGaYjZ55BwXYiVcSuADxzvk440vyBgHmNPtyHPAosvyGeNvh9843xSNRW3
/sydZSruc75dtcyJsRDNLabZkXMRl5nAtBkWv6L1K90pI0nANIFtT5oaJSqqmGVekG2SB0hprJgu
NBtiRnKTZKLhKjiXb0sdNQ3NZuMscK5s564P0ixs78JC6F7kdrYgzuImVQB9tAGfsuq8F+TJxQAR
mDQ3X+yiPMmYMtIX4bo8QSiKKuzvRjvyEezDTmf2kA5kbqSa9PKvrF1gG8fagAi96tlVU3TuSndv
JVACXUWd6ZVcN39Rde0tM+AVooTBBYOBxDBz7Bz7/ehzqWnH2Yi7E7YEJK7j7DIb8XxK+12elnSB
fbR0W/HR7bVzG2YkEVjaRe9dkhQR4x3zoOlb+2AFylYdDeWCL3oTK8V1VvQPU2cvMXSF9Zo7c71k
f2WUqOA/E6dLO7oJTG494bCO3BlI7CqgssHAzyHAoZ7mkjk/oY4iUDAjldrVNj7NTOOgFBFpqzlY
aYshZh0RlOdmjzXBPYcSs7xMhge35UytxFXpjjClbcQePIS4fS0HHZdfbSAFQI+4U3HwkelBYO6e
9qCwN8642W7yKUGXPiDoShg5wDujOM6OMX19iEmANJln47/HW68mdc/MfzcoxhUqkXJVK9ohdupH
19OZbFoMoQPorHO/Vc7gKX+JJgtTGdvZZV6zirrmMkcgV5sEV9T6uRUV87YgT2xMj23Vcmd6b0Mr
xD6YIEbwBH2flmmKzre+1eB/L01ABqsT6VGBbX07wREnzYnIxAIpJJENfLK5cFHXIPHBxMHGTUPA
jJu7g0sYkzFi9ahj5hlgVbWYBrsF3Dzi2CWoluwlJhvuZwqGh8iwr9FHLDQ3vzEdFM/WwxQX6aLT
YbpG3q51HLKi8uKKSuDezcVw1E0RhFxD3CsGplpqtPMKGhQw/fOkMzm9QjFAsQiQGpZasRxBdPHh
yuxjj3HWaoAvNsK7hvOu97iskufjEd490/F3ZKQk1FXuBtrCrDtofng4oOSxJ9xfw8ks5wbatyWW
ArPCjO6YKFB2xQcc4cYj02b+EwuKAVWnJnFjdvDY1/NdKP9FSiC1SEEPAo96BZgSrFzDj9eUl/YK
5v4a+z/c+hxI0kT3oPxp4O4p+i0qAfzVFBf+WwO13XPPpIOnyrvvDDQGGsfjGukPvUSPF+kQ65up
EQH2JPhVcp0hKM8TkjSws8eWHZazOVjJXslJbB8KTpKxuolC5sOlzRg7Ui+1QsHvzPLZHBtkx665
6sb81MWDdEEPuzVizk9SjYYjHu99aIZEomabehqyQ5KhIhhiilq7gwxjB0d+4qlnhnXVoCGIpJgg
kLKCQgoMUnNNylK8GqT0IJUiBMYt8b9gjR/+HlhDx6jn10lqn5Mf/5p9y097AUTkX77AGs4HxHno
+aTND4ib8ZP3EAF2mrDAOoQpXlyJXtR+Ah6aAQ5APtaTDtDmj14pag6BeKTWyCsx1rfVv8t7yLIw
RXoLaxjYHqlCtWxh6KqBePANQy2YghRn7BZXRpoKyNs4M8JXnasZ9IoiqPAoD/KWFBOY8ExASYti
A1+JqGZeExjmagjUczdpvojBT44LuOPO1A7rbrC5NStOJXvw1Y3OaE2BVO8a5FZFUVyvqmBUDgWu
RvVURjcVHJRZkIsSUUpKV882MWtU0F3ifU6yTF17ZqodfNs9CVVjaeBwtu01alsnkZt/YOPNEA2r
oiEMK3Zb5ASucJ9fglHwws4JygkHLGNFo4nzfCIvW5QBgdtMySs72SiZTRsn0m6RjldRiIcoJg1J
Cn1V7/rkXFQ4iMN6I5Fo7JCxOzh9u/0412IDP9iuh10Gz3iFKO7CGmmIcAGLN4VCH66kHhkoU7+x
ndLfxeWDhbXaHN8Gf2dm4z43c6i+w0CIStnt+G7qXSzyY9H2hLw02QHOcHwqBCUWDcV+MjgLyg5y
O7EiEsjxkXGV+FIUNDnJNNw6sA0PHP6HMsjwshHZJq+of2QAgyGjGNgxSyyZbGBXZJdTQWBDVV6I
TFsFnrSfSbqt4+Ow7Y/0/g6V4j6XwQ+OvzFkEIQuIyEceteefRAf11VJZgTMKzRYMkYCM5urCj84
Ut5mUqqHDAtTOlxnyJ/oyKFIfMTI0NRX0aSdpjKqQq+1myiDOFU68Z7UvS9mR6xFE50lMuYCRg2Q
moy+AHhLV9teBmI8vXZDRkYiwzJs5v+jjM/oZJAGLh8lqWyEaxSkbHQ5cRuDxK1xwFjrBd25k5PJ
QZsIfxl7IkRO8UUUWHx7YXZXkOVR6nj7GtqVIOODscYtqXI4mpD+AZh+lwXIYHNyQSiJr1wZFOLI
yJDRdD6aGiEietlgxhFStDPjyLhpOoiQYCoGAp15Uio19zcMG5xG0xp7DlVhdj9p2MGS4S794LWe
aUiGRbyh6zto7+gNpHu85kj74p0+RssKREnBQqZMcGChhr8uWwZdcXZcwKVedJpxnG61WvlcNyrp
p6n3SVNByA3wihhD+wpje3Kb5hjmUbxjee9gfe8XyjJIizP4ERdRoe7NcbzUQPd9hsL4WDSM5JKT
DDP9AVP9EXN9Mli2aU3AbFIQ1pVQvZc73RdAK9KXf8pPfZ1p31TaE3MoDb4OvgSxdPNPpa9/iMF/
Lp3+ayz/e1+nEsJVPGC+JjMB4JYBo1Q0ADIvwPWDZKUgCGWOLB0qbBOwRSYM5EQNRDJzAILNRpMp
BJbfEn4WOfuyMy9rg6QCZiHQniwmyXD1UiR47gL61OdpModdp2YLNriPAcG3W/ip1lrIPISyLz6O
MiGh1pqPT+qwEOZkoDK9LQUh7FnCh1AUsQ/HWuzrrgnmzOyiZSpBJKtUQYr8cJeOpDSoxDWAjkTr
WCY4qH7UndehAkwq8x3MxNkptladWL6C6GcMl+YIe90qSIWQ+RCM3OoTl8iIjOgIV3NO3KjZTCVz
OATGzrYYRqo6q9fWOoDyZcT8EhONBM8TRt8nCBobPzaP8VlfQzBFjGGOwSJSpRNjtK1j9QjggHva
HT4qTX1MnPRS77S7sclP6gw2EtQvspnQOwcYQFQ8CURoMGg54IN51IcmMitMkYnaUPElr0zs5Wxi
4vLqrEAJKCwVtbM40Yjq0GxES9IMUZG2iBrcfddABVrg+DY5R1VlXHoGjCT2wsYql3kYndGM3dWd
dt/n8VGulUdmSbT9CM+/b05MntggKZeRNxyl+I4XZXVomIdNojpCQr/EvfhEg9AlzArmgTP3Ilzm
8EX2FNrFa29SHsgkxW5mwgG/L+8CxN3UW8dGjdU89bti0z3nKIWNmBBAOyG6wYJ7PC2RdnIM6ksR
ONwD9SpBIJRm9RonsdPWLo+SPtzYhXeLB2krQ1NH71QlTjEdwqVb5R8HeikSgXwSCwDxsEe7dDRo
IkmLuTYq0brZZwUk3aBfjAmOOEQ7eImyD4b8uKnci/AhGaOO5GJvRQAGlfY0no2tslHMiEp45qv6
Etbdid7oeIzwj5keT/omNyTjAw6IhQOKPa487zIypIrROKnGBhT2Hm/Esy4EFQM3QAOy0Izgo9L5
Z1YA+dQtDvKDe6m5wQYfYGJadTkhFY5y6HmfrVT8f1K1YWWKYRsrTP5HUS0bA5pZFhJvSNlcdzDw
iMOj4m6hwaSkU7frirGody/y7LjKlDVmfrMaHjzA3Fkuh5Fq56Bvo8cac2zxY6dfld24UVSMg8OJ
/k1rjSPUlzRyWoe+OGXU1+BDMIvKwp3BsQtwBo5uxx7MZPSdeddB2aAbnk2jsRIhvlgpAAsWOJ8L
BuLwoNcjTE5B/oILBQL9lYflXiMcjMWsT5YJdlNWzc6yilXPjHgQa9CHdYekKvMN4iKClYA30xl4
/AuQkwAL1Frg1tGcB2RM6EBL4fg5HNQtXzEslvLEpClNHQDsEPxeMCVO422t9Rdomh4KvEzq2D6Y
SrFsi3gX+DaaUJyxsvxMc41ThgH3HFvrXKsWfuscDw/9pB6M9CLK40XQ41oOTeaYEm/b594uU/q9
CNpTutG1GPqNO1abEu4/bY115wp9W1d7tUwOdqouu1bdZUStBpO9VKFsm864ykV7T/QouwmIASeS
uvdr74zG8LQRJV7YBMlPGn5do19cRWAloXUU19bnaGpIPfDSg3KZtj7+t9OsaseCtnc6wrnXnrtZ
dE6je44j5Z5U4GqmieMG44gR09mydO8MXRKwKgjCNgeklxNJi1WvjXOP5Ie6w6J0uyuvrq6Udjhv
oDx5KRALIs+8jU4iG6QxQQinaztlrIaZXEPs/BfpRLpuVceXTXfpCFJL/LK9bnSbqXZtbxvzVDem
y1AB/NEBzdZJVp9GE5EpCeqhAWANQnJ/24MXkob4KetQpLr68f+zufG/3w//QRT24ra5RVMSNuNZ
+1iN5491mzT1a3C2/CnhFBlAyB/7pd++0O9r2aQLK/f5Nw3b09t6es+/dZXklo/WPjz++U80Xhie
wALQLEtlZCxNX5M8819+rIkPdEnCpVOCTus4spuiQfxqlX5tHX77Iz4v6G//zpsPcJ+3SHz4Ivww
z2g1n76bJzNZ3vCblvVXVuCbC7xZAZs2jObSeFZOYTTz9QpgmMv6IJx6iWT/Jy3A7UMKVT6smyq8
b75eAARilqMzvP89q/DNVX5aBUkeoFd2Yb88Z51BU/h6FbgPLHjKNrcA4q4nrsI/5T745gP8dB+8
EjP+AQthQA0zLIHa6iXy7euFMEEjLNMWOhQMTZim9r3dD7QBDMBBSd53Q8iNwQHBMcFqtKed4e0N
YX2woNK63A/PC8X98n3eEL9zf/jmxnrzZNh4yqNIYzEMCRm9XQjxAVtsNJSkBLJWxAt+rwvxrbP4
r2yUv7oQ3BFskNz3KruAfAK+2SitDxqLoDkYfJmWy9n0vS7Eex8N9koIUSoSVxBL8EqDPeDrLUL/
YJs6clsNw3Sd9Xi+A//vz8xvvsmf75XPt+pPFc8fuCOEZmDPJtgI8WojA/PNQpgf0CGbqonvG964
3+Ne+czm05838XctBMan+NsZBlsi+uxvqiiyRyHzweWjwlLh7323j8Y/oJy0bdvSLZU1gDwIB/HN
HcEEwJXhA4ZJoWFZ3+1eydb2rnJKzjMgXnAzvMTNfvNkGB90HVddh6eHKkNIbuX3dXr+zXbgXcsg
q0rijzXDYN4ju4dvjgzxQd4HUGCppThe9e9uGV6ryufq5o9vECyECWcGHalgrKE+WTB8fWRgkIm0
0TTI2LDpRP5ZXdb/dmL8bD74B04MXVcJWnapp37hhrA/2JSTrIQqdFsX1vPG/LuOzt/xS39r4OdB
mDwsZQ8ZPta/1OH/2i+8dqw///nblvTN78G8f3x+6ecjWP73X94s9VND/dUPXxvsp5d5+fOXz/fz
V37zWq8f6vV/bsLH6ra6D8anH4wv7/L4NqX3n/OK1W3ywywPHtPw9pum8tmy5Kc39ec/vXnLX22Q
v/UapxXOdo/fXPq5X33vpS/ytgl++c2/ICP/mFc45NVt93Z5fuqx3vsSp08Oul+vz+uWw1b53osf
3cLb7sYfrm+r8fVqEjN5fQkK4fe+hJQ6/PjXH7Lbhx/2t3eP6esVv34ZNs/3vsw+vHusHu9fL/T1
1Sm13nv1TXX78Hj/w1H143+xXj/+9+sVv34ZCpn3vsxretObx+H1u2DLf+/1r8caB6Ewe/Mkv16f
Uuu91z/B2Txvf/FL4OB+79U/k2rxepWvFv6JWPKE9sl98I9tQi9PsHIRJo/1N0/yTx3Ab3+AX9p+
/waE/nxTfgU4f+nP3h448jfuk8fb6i//AwAA//8=</cx:binary>
              </cx:geoCache>
            </cx:geography>
          </cx:layoutPr>
        </cx:series>
      </cx:plotAreaRegion>
    </cx:plotArea>
    <cx:legend pos="r" align="min" overlay="1">
      <cx:txPr>
        <a:bodyPr spcFirstLastPara="1" vertOverflow="ellipsis" horzOverflow="overflow" wrap="square" lIns="0" tIns="0" rIns="0" bIns="0" anchor="ctr" anchorCtr="1"/>
        <a:lstStyle/>
        <a:p>
          <a:pPr algn="ctr" rtl="0">
            <a:defRPr/>
          </a:pPr>
          <a:endParaRPr lang="cs-CZ" sz="900" b="0" i="0" u="none" strike="noStrike" baseline="0">
            <a:solidFill>
              <a:srgbClr val="262626">
                <a:lumMod val="65000"/>
                <a:lumOff val="35000"/>
              </a:srgbClr>
            </a:solidFill>
            <a:latin typeface="Arial"/>
          </a:endParaRPr>
        </a:p>
      </cx:txPr>
    </cx:legend>
  </cx:chart>
  <cx:spPr>
    <a:noFill/>
    <a:ln>
      <a:noFill/>
    </a:ln>
  </cx:spPr>
  <cx:printSettings>
    <cx:headerFooter alignWithMargins="1" differentOddEven="0" differentFirst="0"/>
    <cx:pageMargins l="0.69999999999999996" r="0.69999999999999996" t="0.78740157499999996" b="0.78740157499999996" header="0.29999999999999999" footer="0.29999999999999999"/>
    <cx:pageSetup paperSize="9" firstPageNumber="1" orientation="landscape" blackAndWhite="0" draft="0" useFirstPageNumber="0" horizontalDpi="600" verticalDpi="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_xlchart.v5.10</cx:f>
        <cx:nf>_xlchart.v5.9</cx:nf>
      </cx:strDim>
      <cx:numDim type="colorVal">
        <cx:f>_xlchart.v5.15</cx:f>
        <cx:nf>_xlchart.v5.11</cx:nf>
      </cx:numDim>
    </cx:data>
  </cx:chartData>
  <cx:chart>
    <cx:plotArea>
      <cx:plotAreaRegion>
        <cx:plotSurface>
          <cx:spPr>
            <a:noFill/>
          </cx:spPr>
        </cx:plotSurface>
        <cx:series layoutId="regionMap" uniqueId="{00000000-98F3-4A0B-81F0-C8B14BABA0A9}">
          <cx:tx>
            <cx:txData>
              <cx:f>_xlchart.v5.18</cx:f>
              <cx:v>2025</cx:v>
            </cx:txData>
          </cx:tx>
          <cx:dataLabels>
            <cx:txPr>
              <a:bodyPr spcFirstLastPara="1" vertOverflow="ellipsis" horzOverflow="overflow" wrap="square" lIns="0" tIns="0" rIns="0" bIns="0" anchor="ctr" anchorCtr="1"/>
              <a:lstStyle/>
              <a:p>
                <a:pPr algn="ctr" rtl="0">
                  <a:defRPr sz="670">
                    <a:solidFill>
                      <a:sysClr val="windowText" lastClr="000000"/>
                    </a:solidFill>
                  </a:defRPr>
                </a:pPr>
                <a:endParaRPr lang="cs-CZ" sz="670" b="0" i="0" u="none" strike="noStrike" baseline="0">
                  <a:solidFill>
                    <a:sysClr val="windowText" lastClr="000000"/>
                  </a:solidFill>
                  <a:latin typeface="Arial"/>
                </a:endParaRPr>
              </a:p>
            </cx:txPr>
            <cx:visibility seriesName="0" categoryName="1" value="1"/>
            <cx:separator>
</cx:separator>
            <cx:dataLabel idx="3">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Karlovarský kraj
2 802,0</a:t>
                  </a:r>
                </a:p>
              </cx:txPr>
            </cx:dataLabel>
            <cx:dataLabel idx="6">
              <cx:txPr>
                <a:bodyPr spcFirstLastPara="1" vertOverflow="ellipsis" horzOverflow="overflow" wrap="square" lIns="0" tIns="0" rIns="0" bIns="0" anchor="ctr" anchorCtr="1"/>
                <a:lstStyle/>
                <a:p>
                  <a:pPr algn="ctr" rtl="0">
                    <a:defRPr/>
                  </a:pPr>
                  <a:r>
                    <a:rPr lang="cs-CZ" sz="670" b="0" i="0" u="none" strike="noStrike" baseline="0">
                      <a:solidFill>
                        <a:sysClr val="windowText" lastClr="000000"/>
                      </a:solidFill>
                      <a:latin typeface="Arial"/>
                    </a:rPr>
                    <a:t>Liberecký kraj
 464,6</a:t>
                  </a:r>
                </a:p>
              </cx:txPr>
            </cx:dataLabel>
            <cx:dataLabel idx="7">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Moravskoslezský kraj
5 084,0</a:t>
                  </a:r>
                </a:p>
              </cx:txPr>
            </cx:dataLabel>
            <cx:dataLabel idx="9">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Pardubický kraj
3 474,6</a:t>
                  </a:r>
                </a:p>
              </cx:txPr>
            </cx:dataLabel>
            <cx:dataLabel idx="11">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Středočeský kraj
4 624,1</a:t>
                  </a:r>
                </a:p>
              </cx:txPr>
            </cx:dataLabel>
            <cx:dataLabel idx="12">
              <cx:txPr>
                <a:bodyPr spcFirstLastPara="1" vertOverflow="ellipsis" horzOverflow="overflow" wrap="square" lIns="0" tIns="0" rIns="0" bIns="0" anchor="ctr" anchorCtr="1"/>
                <a:lstStyle/>
                <a:p>
                  <a:pPr algn="ctr" rtl="0">
                    <a:defRPr>
                      <a:solidFill>
                        <a:schemeClr val="bg1"/>
                      </a:solidFill>
                    </a:defRPr>
                  </a:pPr>
                  <a:r>
                    <a:rPr lang="cs-CZ" sz="670" b="0" i="0" u="none" strike="noStrike" baseline="0">
                      <a:solidFill>
                        <a:schemeClr val="bg1"/>
                      </a:solidFill>
                      <a:latin typeface="Arial"/>
                    </a:rPr>
                    <a:t>Ústecký kraj
11 665,7</a:t>
                  </a:r>
                </a:p>
              </cx:txPr>
            </cx:dataLabel>
          </cx:dataLabels>
          <cx:dataId val="0"/>
          <cx:layoutPr>
            <cx:geography cultureLanguage="cs-CZ" cultureRegion="CZ" attribution="Používá technologii Bing.">
              <cx:geoCache provider="{E9337A44-BEBE-4D9F-B70C-5C5E7DAFC167}">
                <cx:binary>1HrLkt04tt2vKDQ2VQQJEGRH1x0AJM8rX0q9qnLCOEqlSAIgQBIg+PgCD3w/wPbIQw/uJ3jUff/L
O6WSopTqbnfduBXhGiglEQQJcGHvvdba+ef75U/36uE8Pls6pe2f7pcfnzfO9X/64Qd73zx0Z/ui
a+9HY81H9+LedD+Yjx/b+4cfPoznudX1D1GI8A/3zXl0D8vzf/kzPK1+MBfm/uxao19OD+N6+2An
5ew/GPubQ8/OH7pW5611Y3vv0I/PT+NZPHu7WvPXf231+fmzB+1at75e+4cfn39z7/NnPzx94ndv
f6ZggW76AHNx9gKjGEcEY0JIkmD0/Jkyuv5lGJEXCUUkJFmUhnFGCAx/fvXVuYPp/9SKPq3n/OHD
+GAtbOzT399M/WYD34zcm0m7x69Ywwf98TnfHu6bFrbfWsM/D3HzuA1+92nfP3yLwL/8+ckF+BJP
rvwKpKef7f819B1Gx7YxnRnP3sq//J9nEhD78rH+U3AK0zBCBBOMQkSS6FuckhdJTOIsTRNMcRJm
+MurP+P0ykyueXb5uLjHz/f3T8/fxurJ9Cd4PRm9/yNhtldnr//yb8+6v/5P68yzm/Hc/MPv89ui
i4QvwiShGYlxhiL0CZZfRxd+gZMExRRgCzGNk/gLNJ9Rg9XU08OXa3/rEP1tuL7Me4LTl8t/KIAe
g+qv//rwO4VUFiMaoiT5FFHk25ACcOIIZ3EUZmkMCNEvQPw6pJiBMvEfD6mv059A9Tmkvo7+oRB7
5f79vz98+J1Ae4yoMKQojvFnUJ7kQfyCQLBFKKMYpRGKsm9B45D5xrN69vXL/tZM+N0DngD33fgf
CrpPBcJKY9XD9vtEXBqFaRbFMZQqHNMnEUdfZDQD8BKob2FI0uRb8H4pX8GrVj3Y/0jMffeAJ+B9
N/6HAu9GbQ///l9/H9hIlkYAWZYmKfqOI8YvoohmYQo8EqgHxk9i7vO6vkD5G6rYp/08/5Zm/fj8
y+P+UNiczqMy/jz+DuhARkQUhxTQISECqgEU/dccI3pBSZRmGUqyLELpY8x9Tnqfy9jnla3P3p7H
9cvIP4/Rt7OfhNO3g38ovC7a9w/jw/1/Po8HtGgIGIVQnEgM3AIo36/Rwi+yLAujDJEMqD4E3BdM
PqP1y7q+XPzngfo68QlGX6//oeA5jX/5XxBPf/nfzXj+8DvBFKfAx39RU99VKvIiTRJCcZQCzwDl
DDH366Daf1rWs6/L/DL6z+P1/ROeAPf9DX8oBK8VSOXpdwgwMDQopUmUhABaRhMCJOLXAUZfoCyE
TBg/8sQkeRJfvyzrt+P1deITmL5e/0Ohc3MeP0zv298HnixEEDYhiN7HAHrC3xOABxEoU2lMkiyO
n1DALwv7j4jiX/YEU59g9KuH/qFQ+sv/sO53Sn4kDuMQzM0wTsOUAKH7dQjFL1JMKImTJKNxSp/o
4sdVgaGizx+eXZzfP3S/PZa+f8ITwL6/4Q+F2536y7/p34EJQuqLohDHwPXC9NGweBJb9AUFcxCQ
C3FEI5w8KVp3qtW/HazPs54A9Pni/9eg/L3F/doQ+Oae326s0xjKTAo/QxR/BwZ5EYP3lEGNAs0b
4Sd16KvR/feX87etv68Tv1n77+6c/31X/WvzIT+7c/Gpa/ErY/0fj35x5J9M/ca+/mafX47v4cOP
zx+FztdWyOMTvmFof/1vYCmap/c/nK378TlKgd2FQBI+ARPiBPLf/PBpJHoRZgkCip6Cc5imj7Bp
M7rmx+cEvQDHIgU+CAo5zTABYm8fXXfosaQvCAZKD4UNphGC6dde0Y1Ra23018/wy/+f6am7Ma12
9sfncUggw/afb/y0MWgDZCksAipoBCUyIhDn/f35FjpScD/6L5tZYGki1XxovGE0mjlyWp9mu4zc
9elhtqIvky70eRCKl8a+66xseNj6rejjqeVNullWG7nyOMWHusOIubV6G6FOHpzLir7pXrmAVPnW
tFm+ulsRSl6RUP8kb0k235PJoCNagpcw4RR24kBdTRkZ1o7LNDrVTg/7ASvuTUpYEgyCxWH0ehzX
HCFZ8VaxeBJNbtLwPNVK8BjnQauSom3Cik1IWm4G4tmIdcqmuL32Y0NudYh4HfWaNUE65EGlRr4u
uty2iqd976/pZma2iPaoIf+xRcrbbapbLml3UnKkjCa22SV2mktauYzNvb2ivVuYak8djjZGJnea
YpWUTtUpW7OsysPKC9ZnjWUqkwFzS/xTLdO8JvSYpORjNGzTcerVuwqZD0k2d2yzzUdru59cH0W7
ed0SHon9LHWW11F3TX02s4Fkl9miufCpLyo3RrmOmAqpKRTJRj7EtMjWOdsNaHsvVPAu7uzGdGpL
JJajDdcii3TL1nr+aVRkX+FS6odGzHgnUNLztY7zxmYBi7NuztO6Z15Am9GgQzWLY5vFIe/09MbK
ej+Y5Q6Tw5olZzhqhPlGlus4qlO3ZDzRwubZOs6Fyxo21Xotuyr9OcW+YUbKZO/q+GU1u3IeuzsZ
j46Zl0qiV20rFVMyWvJK6fdTSluWaHQr5smzyFi2mK5nYyYWpjdly6xacp3EUZHIfmF4EJ5rY687
EXSl822X0xY2vWQvyda2zKs1yLdY7KvsqhXrm9FG+0B3Nc+Q3Lg04ujQsj1+YX/qYs99l9T53OFs
Nw8Vq8nQ8KGt+0IZOJU4eDCJSFl0HN38ro6SmGVeRCza7pJ2O4Z2tbzK/GXv6vdaNxdbkOrDNK+H
pqpWHjRDyOhS/9yrKeECbxOLevja0i9XuB0OZFgu68hcZbVxO0pmPvc9YmnsL5vEftzi+qoieD+n
pQzr6hBHXNe03a+LqRnE7k/9lmAu1FLlDqK8izFfw6BleGwJg+Ifsm5LeRio+miSugBf7m7VSLCp
CgYeB9gwO7T7Af6E0velqqfD4ER2MQ0JGybVsSQMdsuKAoZF9LZeqwtfk4vJb6xbUlqqVRQTzsLC
rJAZ5JYspfYkZGIdFNskfRfQCfHIJddbP57qub8c0p7Xg5Wcym5hVpOARyptOWkhAXSDg4Ansygi
RFVBmkDkTRrsl6iJiqA9BXXVltsHRZrxEFvC+xaO0yjlZV0LV5h0g2+yJmXfbuiywu7lWrmYNUc/
UlQ2S9Pzrc8utPa6aGmPeXCRLF1wVS8XddijSyGmo40mu7dKHpN46Yog7KocmY4FNn5VzTjet+1r
BzmvCOOkPwxI/jxvVYHrKWTrQhxfp/SVz7JpF1Jds3mSDQti3e/mSPdHMU7HdrZ+T0gTMr9lIo/0
TteVOCE9Yb7REU48UcdwnQWLRpXmFV2vu25r2aBWnoVd6fESMBTpfRTN+2oRjOL4rNuw2k2mLsSy
XUMUbzmt0kO80IXRIM6YhQYIU3XT5m2XzKxpsWSVnd5umcFckdeajo7TLr33YT+zIHOvqnBri8zv
XT+x+hEUmlaepVjdi3h9s1TzLaKtZbI26CIKqg027pYjvhpHzCqMbnqSXcXxch+3wjIfzWHRIBG8
DmvCev96XKm9Rr72N6p3ZeiIPBEfXS3NaHY4nj50XUcK7zN5WlfVsmnRCeuSsWOj1QnPFshT3s9v
EpLmokZ9QeUYFEOcdgzSoOCYdllOXxtbWYj3MOCQdfIgpdO1MMlVtSUXfkLTfmz8y6gZ2ahlC18b
X0gxpQUlzXW4Bj+5TWEWz5B5vU42lkXqwzT77bBtA69r5MtMYNbRbjklNoKq5yYe4d4dBpO1rFEY
cTTTNcfws+xVLZibk2CfbemDmHrHhPBbHnXJyref4VxophPaXfuo2ddNnO4D21+PSzXmXTzcph5l
3NK4EAn2XMhN5PR6Id0IIGJZ9GP1poWcOMm02olZDAcHGW2Z0HEJiCqattrTeb5rbVSSgAg22w6C
ImwatrY93jWi43SZ5twZu3Ldaojj0SRMtMvGabXsaLZ9DO18DqZR8YiiAnX17Tjj6yDtcAntgEPl
mrToB3ruMrKy1AOKq+pPKJ4upPFyP2WnrK23XeBPQpGrgSqxa9OJZXFz6LC/E8HHJYtvFLYDX9pZ
F9agV0niDlplExOWHKfWDazG6VsTGMmMQsxPTbVHSXNL+1mXUwdnPUB73UQkxyZS+Yxxy4gU8qLd
1n0S1fMr2pPXZmwSvvjR5FRUeD8ukMftRrns1nGP15HHDm3llvqYjZXDJ8jMO6Rnl6eD7U5yc/N1
RSAUBNlykUpybiktEjHR85oEuxSJnXJ6OkcuOKpN8iGS6Wux2qXAvRjyLQl6hnutCx0Pa5l6YvJ6
02HR2Tbvli7azzGsYZmFLir4mWfD3eLikU8tDqD82QaK9KwOfdgezKztxaQGhoxwfMJSlPMWJ0yb
6qoKofr4MGi4XCHB27qwy4wOW6PPHUHmECgSMWzspW+tzut+0mXcLnu6zf5iRdQxLVrIrnNtedOP
l9MiqrKvyMSIT8993Ko9km6EBJ9M+axiAuFf5XJNh9MGIRDWWXZo8XrcsnA92MgWawuvG4iEwp5M
PNRhz/tmbIHFmYm3UB5yIg2FLOt8iYUNWdrEpFya8DZT7iNeanXVZ/Fduk3Lzi9UlsvYDY9FNdxH
7mIOalxmoLC4ENKWY7MGl31NdnYbxLvRa8Eag4ci2DrLxUYG5oAf+ipZr7UOdxXp0GVNs2uQXoXc
pDrMSIo8VYtnYUP3qBFL2TsK2S6bBBMZzj6/optwTk0kWbsk8x47hG/NNhQbHpp9Us3FOlIFpIMK
x3Dn8259I9o8IEN4VJ0eWeRndYvHrmW1bqajWH3GlxTbfTavHMm45ZmfZ1Z1c1Ym2/YqWSvL0KDk
vg8gWoOuOvVmm/c0HeqjHD4kZsj4lvT1kej1whBDdlrMB4M2fwTvxh4lNld4mi9ApOhLaxJ5E9QQ
+nqiF1u8leEA9V9UYuJucjWf5bDsUd8MXG3LGdTFdpnN6HJo9FFuWO/NCAKCrn2B4/AQ+v42rGR6
SoPxoJJEnDqiTJ7baphOpEVNCfW25pWyw3XQ1pet7FxpVGtPSaLq/bhhCyd4GcsQDx0Lw4iU0tfw
TcZi9X2WV6M6w0KD/TTSA+msPm5h9KCQSItMr48htdqTwE3CQF7roidtsKvQdG/n1uUVCmTuVbrX
swryUA6IbzMeL1wfHiMzj8yEeizGIbgWoxNX22ryuCb5NNOjlOYh3HbL1r2bM7OwVLuLztqaLWic
WJjEfFmBZxkRvO1t5wq7PcqIJd35ZkjzRYmJmXg8kWQ9LFG118ni+DyHd6Z1EROe+DJeZ750C8mT
zpjC1csOj1nM6wDSsE+ALfmG1317gZRpC+crlqm2ZusK2QOte4KzsaxQzaiNoDoSoA9jUrZbSorO
4ImvgTk6tWxlPO7cSvs8sm3HpsBeiw10jAmEZJAYHqZBs8APD8BHValgf41vGzZjeRwSJfOlGvY+
cEAN2nbkopovR1eBRlBvTT9YhjP9vkVZkw/jBCIp2tzeBFPFhY17LqdBcjyGcR45sZ7VtQhXNvS9
BcmkUT5BdmJBn9coCvK0D5d8rSHwhI5npmcL9LRK3ys8Gj6T9WXV0+u+XiY+BfPbakQDW936JrM9
LqpuTfNg6VwepakojEwOeA1uMr0wGcQsjXhNUcbWrs796CAR9OMrqm9W0GVxkCXc9pMo+jn0vN22
65Wkw25JMsjTs7ygvmUVbfyrTWkeDxnNmzEReeKWezro5uCiHvSQxsdp2vs0RadwrV53Yq4fReRp
qhA32RrnWf8RB9HeEGDJIzIjI4Hmfdew2nqUoxVI9YDMXR/RAkR7z6CX5EpZVae1i1+5aZFXgXIG
dOJH/AYDR8zn3mA2zwHZNX1ShnF9WUmx5ktoC7TrhO4Y1uLN1CyCZw3FbBiBe9pR88cVLBtJ+aBN
y1W4NTxes92ixhgIdL0UdFB8GjYQ6UtyDiCD1T4NOPRSJngffqh+Fv7tvCjJ7Ax7mOTQceIx12Ly
3FTrcMBbuKsH+nPmAx6jLgAwq7d9KN8rArxpe5T+zUOr4N/1PBcm9i83B5Wd1mN/amZ9XWOTHehi
jyFU1phsLKjbmEdJ93JNIBW3PQSWqcrRDWcS4LtRyZIM1a5dTBG7oYT29sSbJl356td7u8Yfg8mc
+gbmrYuHShMmeZTYHiitV8xSCKFOJmZXB7Co92CzKG7dkPJmit6mqWTbUAMFq7eXXkjCZT1feyPi
Q6ZBhrahrwo193lPhyA3NDvKKusP6UJ3cWJuBhlULPZeM1/F9z3qxW5KJZ+TETgWlXNZTxFmKu1C
JoFMcUlymiqzi40eiqwS10uId7JVXAWD3vsGDImw7V7XW3/dSwKlJTtnQ/DzSOUC2Uh+8CRIeDe0
l036qCIie1HJ/nUVpPuYhFfW9X4/0QozP7sCBeMOtdOO2PpM8TAeUix/WrZsKmO8/DxUNSi51J+C
rT/bXtfcRwhEfRSI0wh1r1PmjWvQhzoDOh/XyLG2GVZWBz1sj5jXTS8rRiuwZ4YA3JF2VhxFoDjV
2g8Qf97lyziZMuhIwgIZFjjSdUkUeCitSTI2jXbjm47eLSO+JqIJi3Tob1bqQVCMZ92sDUuhcQjL
8AtrkxEYrGAepWeZqGifxlMBMnAXkilh1TqpIsYkV6auOHU3S5pNQFvrCrJww50QRQOymmPrO97O
FFJv99a0XbjzRFR5QoePUoL6AANKdiIsx/6V1lEMgZlsfHaQ6hCtGAJmvaNgNAV1NjBL/IcF9fZo
gbNyIps7KWuxGyJ9qGxK98mkGj6VuNrmIqjilRsNLGDrA1YNj9S+1T9HSF1TYjO21bgIwLfjgYfh
ZGVdrHGRtTNim0jiowmB91UVOTnvDxrHyWENfZQntTKcRq3nDe46DglXFWY6psHLvu19nkTrq9H6
fBpK0cBiNrW8WmTyfgwnVBBhNsiaAQ+V/bne6hzH6uR1/SFuHWa6BZtjo3cSXBqw4T5G8IsMZU1C
y+ic6SKzUCz7dDx5a96SoZV8oesJrKTbOQXzRouVUQKAYSs61mW0hwOL/K7fmmKsW1J8uiOyRnBR
zyyq0ZCHIajwJOET6VseV1XRzKMrFaoGFi0QQH2VvEkncFg81Hxg27Y/Aum/HDazHlZsbze7TW/U
FFSlNG4ouqnnk6HudYyKLRIbj+0wH72ZTm02Qv0NQW1OoY3YGqXXiRMjH3F9N2JSzmJ8S6W8l1t0
ZZuK9/6sVCvzSUnHVNx7lukrYBSQQRK/FBo8NKcJYiuRoFXwXSOJLGYtrlLsupJUfcM2Q94PQfS+
2iD+FZ1zC1e4Qj/b4U4O5uBrofLRLnmSpVVOIEHnWpFt13X1TTWt9Ios3U6jZkcNioFtDK9rBR5R
MtQ3DosASIHoYJeexWIuvRot1Hi9FH3kdqCsXdLJt/U8Obb69tYgMGPSplkuGrwJMFYbmru2LpLN
t7s1NQDl8FhCcVP0ds2drKt9gq5sCnUsFWHL2qiPywCLd5BocylIfbmh4IakUXOaJ5uWi/YdW7fl
49IGpzWo50Mnl1LNY1pEHnKbrWIWgHnDhm2GT6Moq+Fc3Cwr5RU4fmxb2opJ0b9KpqxiLYicA/AO
sFPCeznElkUINyUdejAi4ghYTdrkOAF/BgPTWh3k8simON+GZDeovjva4JC2NMhxljUcNeBej5Dn
SzW4POhjxx1Z83i1Mxu3dtmhdMxdtI6sD9S7CTV7qGB7EWJgVsu7ODVNTus55GKKQbthc3JS7ZsB
WF0Cv+hTKpI4JjsQVl7cGLFAYoUHw5uhQIxOlRTsLjy59cKT9B3eqM2ndt52sgYeNCVga0IdTZpG
5GNoZp5g+07IsbvUkQHLXfQ7OuqLbEnkCdTuyx4HC3ebvtPD2lygsH47e/cQG+aQgSqjmsuKOn0V
ZNXlLECAKXkBHjwqhogmDKr92cx1mKMJiJjoyh5XXaEG+26S/qPFCxjsTl4JcH1Kl413xLgWLG2g
uF1PC7n0lidgJfNo7Eog55Inbs7yTVaGDRT2XfWaKwu+UgqGAk/imI8O0BLr8nEO5HITyfAAeesI
ReIq0nguq9bmQxZEYOmrPp8R2Fu0M8fQ9IJvQpRNSMbctwsU562/AX/7FZoWKGO9dlBRg4jTbGnz
KlzAOVPmSNfOvwE1sq/jdMvbqBZ8puKjg7Nfy/V2sjPQ2lB8hCPS88iOG0fVXEL+WXkDggVaIC1L
QwEJOQ4da2TCHZS3fboOYP6ARZb3WrWgMQeTT0vT8jZDN7pqV/Cy4H9Lg+/CwFw0af9STnThaTsF
3Mrgw5bom45CsawROB/p5sEz7col6i9TD0qFGrInWr9eVDRyHAlVrORkBltdKQKdB6NUrl8FegKD
PZ3ZY3GMffs2SspMgvkXdi4oO7l2TNLa7dIqyutmbvd4i2Reg8XAQtOwcFzVZe3PdEhlrtulbCJx
gugzRUjjgI/Ce969lEY6HgzLOZqAtmVDvaPVFO6XuCnDdgvYsmyGtRCXXZ2ooxRgmbc92ScWwdvh
eIBi6fprlw1wHnV3GUadvBTTihiazLirwTevgiwrV/AHzeiBpQi3ggnXKVZPst8FRnGySVSi1l32
cex34xJdt6h6TSBHcR3A0cX1fdwI8EfCQDJvqmhHA/VaT6BjUASUIVzErasUpJVZ97xd7MA6eOk+
SEbPujSd8sHhY9OGUTHZGkIfDCWnMyDpjalY0CQfwCmP+ECa3CbbQft2A69qiw4xCPsErXe99XMZ
taLbjXIGs32+AD4wcYTAg53MWucCVbfwhceyiyPKA0EvoQKgwiBzOw+zelRhd3XU6jIVM2/lkrsq
QEdK3oK2uCRZcg0FDzjimJzqek1ZWmdoB5mbsCVV73RaF9Ecd4WL2nuFZ8yQnCsebvF15V2TT6mD
E+rBVEfgvSqWVeDFWIWX3ea6E/gSK3RRpOEuXraXkYpfqdjtO1NSN83MD313kNl8FyX1u6wflqIZ
36FMegYtsQRSLMyO+pdrnbxrJ7DYVI9cvtL0yrbAQ+EXspgFLs+9pazF0D0Mlcp47+wrZTPBTQRE
YHDxxqNmaotwzm5JRPdKQdsEBTB505I3VQ3ZNoUYkAuolSYFmSVSQcs6BZWmg3HLkRtum/chrsGV
2VoPPnhtWT9lIwvJCk2R6P2ATmLWtPASzsg8DGWqu4wNoun30L0szabf4NVLsM982UfqHWr9cDp4
RUYmJVSmbtJ5so20TC9QH36wDtylzUKTMpngcAWBBTJQFUkARWSbk6n0U11MgD2UuXbXamh5LFH8
tnPXMYHWZ9WzWqzvvFEVeGthzVVEb2fnE5DHmeTQB8irTmQ3Dtz8sHudOWhhhbOaTqjGXVkNa8yD
Vt+FkefVlrpji6D1ZGwKL+/HLo/D8U26uNdojRI+DAZ8sd7WQAuDFXypaAeJhAXjHF9tHlxBUOLN
UqxTyGOwZ3JdQ8OpA7EBPpVmaHzXkzRmujukQNGOPTD0xUQsTP1aznAW56Q7ixbfD8mgwXaHcGto
cpf2yDId2JQ5SJl+gKMy9tCfcomO85mSFDSSNLkPsqkQ0EgC4t6/os0yFEs934A/f0Hr6BIh4JJE
1MxUFfigDWl2Y1YXum/vmqC/lOb9Nu3k4HXZjfRd07mrcJvGXYTl3dbEH/8vd2e2JDmOZucn4hgA
ggB5owsuTl9j3zJuaBkRGQQXgCu4Pf0cb5Wqq9qm2qYlmTSSWVebVXVlZrg7HfjPOd/5G6+cRt3C
HnMD7Ze508OKUHM/5cF33S8nlsGyMvLNRX6ZZf19vdhz4MLhq+z8YNby7NAVN62NvNr2p0qYg86U
PBhvhhAO2iXJB/eVZFBmXt9GzfW6uvq2piEsNLKTIePLGomOzJFW7EbRlUaFpYjauWhTOhAZ0m2J
CmcTcVHl0Fu9Spy5KEMR7MrGsJPoabS2NPa1nVLjUx1Zd6pi4SwX3iKraIegjmaSvQ7cQkER97XI
PVzDBJPHVt7Wbga9tar8Br9B2C7teNKYR8Z1+2pWAyeAITRDUPi6ki4Pe+t2UdV5JvTb+nPchuO8
1lk8LPa7Hp0eBgCGkkBWz0R27GCyR1M4Lq7cX9oLmiNnxetWh3raV7QZopnOobci15px8WFM63EF
OV12645VFXclrRNd8Lep4TQRdIB3i0NjCr7GaT7MBs9rvXqf/dgHUaG2t1ZVPC7NAqWhfAlhUIpw
c8l9TjobSvA0YZUZWEm9GcNNdD/LJoN5UD9dLziY4i3uJ8F5ikMh7kIrxx+Gd0EiLSzPkvWhVvOj
2xdrWqk6aqU8w5ID4dAWRxwwn4OZdlT1QcqED/9f++kgcpx5Zu0ih2NAp/NLXzsChpO4bZW559a+
coHRu2XdnPKmLCM7sGOdZ5iEuHMB333oZ3wbxzIL+0YdRCExh2cw6DK4X/3mPS4L1XHem7hvKgxN
tJgPbNAvxsJbqAL2WtX1t1O6p3azL4Vu3mardOTWUFBDt14GDFlN1SW9AlrACGaMxaw+LIMvYioC
B/9QrvbTSHjf3Zc3Y+TxeihN0bMb2ulT6bTNvtj0ZyvH8xgMVbjKnOxWMGTRtEJFFQFHioV+dGJH
ssOxZw+Tk90a339RGKs867z1WbAlNSiVyBvGT6OLN9fLg7TicAl4syeGw1Q9iI4vEdFWxz5kdTQu
bezK4lZSIUNYqsee5eBBmjpsK+dIh3U3ttomAejDcIaACOY6XqZZxVkzIBA/WKKnEJc7jJq4Uw7F
bzj3CYW9ZItDPm40WoCeJtrIb6lxl7sbxUeo67t24fGs2zEKaolHDzEGUuY8HMtYlwzfQI5hdhnq
w6L8T2nFcfGQzs2Br5IKSj9xCbJ4m9vuROcpqqChwkb7CN08cpJZflhzCkHi4nVMs4z6BdPFwKrT
KCAJhIPUnDrl1ywdL6abUAiAx7cFz86OcbzPPNAtWJjWxpJsP6uWjJFRpkaEDLknhCNjUQ+IE/vr
xOl3u60PjfGbEKfrbupqxOQVhHsb8G3PvM/W82SEk7VKNBypRHg5Tx1bvQ4uyaKqUCZZivbOmgn3
Dg6fhEFL77ixdViYMi7qrD1g7lnDtp5T3+H4yVrKIGkwwtYfvSMB2+Q+/EykwXCPGUIHr31hC/ie
2ZqI42TC63e3uBLVo1n8JdJzMyORGnGtm2VOmZ/9YLtatq/rCBsoGDGELXj36Tqy85K7DxuhBG6H
CUJD8jrOr8dzjgs8aUQft6X/WHWGxwt4AoSEmMn8rowz0XmwRW/HQdooG0jSDwoPlhr6SFQqiA24
oLjcALdQWQ6IZvBQrpSGDR190E6+jYIcTjmX2aNAZNk20sSwA1+1Y2AFLXAY+oeZz0NcKYVxx4zf
su1ujRglnK3NwlLc9mWvB3yPyvxMZGpYvkWgKtZIU3OgyKmPwqE3dGEvRT+HwIKy3epMn/hkUx44
BJn19X3L436yP7MazsSU2MCJp4rz0JeNGw3le0fpjVknFjnBRkJE8nW44rrU87FBgjYC9UkCy98Q
7TyAGTC7ztLHOXuC01ZFa/BF2UFehHIOZHWdR3zQ+8ppX0w7f22TTJgddpZBTbIOsXs3AiYC/qUT
Wb4qD48e9/E+4snAcNTPu2Vxz4OLwJ0heQ2bza9Drpy0c/t2R2x1Zzz34rQl5s9G4vETX2RAsNkE
BrzdlF26KhnNVU7ZDhqFP3fBKmIrQTjhSwidnsxzAfOOKBMzEFMhbc01feHA0eiXg7MROIZ5bbY6
MRwJw7aA2tE+8lgPIlhtX1M+xp7WAOQofvR+I+eyGxGhu89jlne7waGXyh9+dTiF422UkJxF10S5
de6zQn2Xm0jrSvpHk427chqfoKS8wYPxBzpAlG00Iq5xhuZGElibbJbu0+zCeRQKsRg7605r+H7D
Tzr1IvH8PBIT16eW1OGiRbmrJ1nGpN2pdYscvLIIzE0eBpyymMsgj7gHSzVYMNk27oosj1Ho0GDI
422RNkUep6a63UlkV5E/Bu8Vzb9KV77MgKpo0Lx6QHly8bVVrY4nBm6OOceyrcXBa9pnN88+AYos
p2krgyRw+afj8kfggses7ZB+buahnjx54AXH8KPUGOGhw3GCM8ZjLx4vqnBsSwU7ng3RhmQNWyb0
YxUsX/BTndTh7qX2fFjVwv9aG+4kG6xokDqThSG1HMtc56mT24/FgSsOq/nSXz8gHH4KduhQp75d
WCjcuk5ZAyisAtlYXA+h3u/8hPhjs3caDKXt9GAdMB3I23P8hGXcGN1H/iSC42LLE9vg4gN+xPgE
1BDxVjpcsQzCrse9lwOVw/e7qTcvpPlw8BvHCdt5e3K3Oc37+VDg24NvsqjitZyuJyEsRcrHr/mH
N4DeWFVWJw7NZGrxVIUS40XbYc64WZeNRLkPz9uwVofUa3BE1e29rHDmz7huseEBI2O5rmk/QDd6
0/gczGrBRFPNoV8NC+hML8q0ceK6KFVY43vS9wyhZDs8sJKTUImcAuqxLAR6eYCXlkcItG4znp/q
FllawPBH6Tl3od2CKJMCwf6l7qa3hSEuMaDBQkAcNKxtPWNmr/yw1zgV2woxoQk+PQ6QsDLbra43
DsE+jyGtNYlE84NMAEDINqSubIpdm48RsaaMRgwcMG2DWHfcnAXBG8Lw+8ZQ1qL2Qh9eVlTvSLQV
Qu1b0X5ibQKUyZgFYSlATo0Sx2sw8BtElzvVLLAcGpAjOnO3G6VBMMmlu1Tl9iz75tCVAu/O8DhN
5U2JSUAsc3EGhRLrwIpDkWN8cT0IJt6rL4A5r1qym7noFWIsUUWE1Re8+X2kCZBJP8hSMwa4ZQJ6
kDgwQohwEw9Qbvg+HpfilSoNR8DADZC5DbNp2vnNpOPGmwdoJHkqpv45m7cu7NW+kjDj9NLsFe6r
3bKqNnQzv8NHNc14sotENoEOVRd81Ot8KRa4hB1jIaz7Z29SDY74rIjY1rwp9xpL5t6h6SD5DQxj
LosmqufldQUHcECKIyjyKYsP6H5cSdi5T+36ms3qDQAE2AH4rHQB6eaNXeroIUGmqc5z8SPzZXto
V7gRQMpKJ3jokFWqK89g8dyVGPYOeQPrFOtgYK+ucleMzpZM1rRhkRUJ8EGdKCZN6C2XIld3LRFT
uIKJAc+CwWHh9lRmSE+6FnpaLlUCijY/MWjYo0+7p4l2KnXtALpKyaTlV9bE+mE+6hiULiasDPRu
5cIT2pDqVjmIYITA15tyPHaO9eGQ5buuNhIycm7wsGa/RCUeIBkw0w/DgeJkqo33UG+A7wAgYcjL
jAm1OYxzc6+DZxh5iPNXggAG14eTeewWTiGGuaXpIhB7v3qmPvsZ5CywiFDMcJir0dpocWGsD+VX
7iBxlh7iIfAO4Yx/DL9ztoiG2PtKZ0gG/spJ9V3Xy4uWXEeOtX2kGBCGKqD5ETzs4+Y6EOF4t70e
KPPCwTrnK4woCkHWkD5Umut9RuFrLzrmavbDoNEzXlfpJFI4iDB7kYrCxeNWsx2ZaR+uwkP+PW/H
dhQyogWwj36rgf5izRDgpAOrgulM1jpZcEkRMiautNsDht/tIRjgSvVlGSIzKYG/rTa0189EwffI
s9numDdfFutmkShr/AZOQKEJoHDh1i6xM0BeWjsdCr/90H2GbwlQvnkOwJmNLIKfAZy7BzOZO02i
fduki1PWUfEW2OEsaetDravXuQWbOuj6BxX9CRnjS83Blphq/ZCTPI1NnebbeOlxvbmgYtdlSXEd
HrLMYliy77VE0phl0sIEDWp4kdAmhQiexzK/n8yKVHOA+2Jr8WUx8kfMVcix/fdunkAe6haRHgzM
GcR625fdsTckttx5qIpyt43jmVdyx2EvZL6t4A7pKtXjfMFRuUBAHYBwg8dGRoMDdVB70IxxUBY6
KR2owaL0YBBszYfj6WgdADR33H+SXv6w8aKNs6UPYtzyb4sj1dk4wa5j/XjoK/d6EV0jjx7Irfc1
zs6aZG0JuLuaSaoc9hp0eFlOBgbWzSCWi+GOWSZSV61zWLVQzTUDOmWHT2bniwBvBCgP4EHF5JEV
g90NROB7hnEVusDELoUlnteXua5hSVjJkx4F5qib81enuUZMiG5mxX8sA760jiS4oISIK9ovx3Fr
vrPSzfaZgfNTto6bbMg6I1fQ+lR6a5NMq43bEUcWOLEUttER3/h71iE07jTOnQ7pmmoduIy+R8K2
lDilWRmu3PVSWKlQt7yWv3yeGTiDooUTgv/qlj6DjFWv48yPODNuLXHdEOHXL14X71mxyF0/8WPG
pkOO3QaREhzILFQO7Hu4Vnw4BodZF9spB7YbuxPgruUuUHgaKwPHbg3QASByxlmC71Q4gaCE01rJ
qBRAdE023edd1aJuoHXMbOGnq0Sq5m3R1Pq4JTWYgYEDiqYZuXgZwDALOwNRS50jhO9VGlSLeq1X
MKq8vL6iv4WpNVC8ApJ2qXm1d6h81DNu6LatHlaJ4cusI96aXO1QSIAHNR0LzwLmAq3vc+kjHb16
qcm6UIQc/GEc+sPqgvT1XYbqQkbKJHN0t18d9Q73JNa9c86b4FiWZRfRkmK2QCEAGWx+8Ka5ifiV
F7osw/gzL4oHpx7IQYOK3q7ZSaP6JcJpPURSYWKFXw0vY60OmM0e20aP+7x/XIIivXqlieJXABoJ
/VpBq+ZLzkF8QLEssouatrgRTqbiMlCfzKeIvtLaFTqG3ZTUI//FtqxMOl/BZKx/EsJhEk2QUsUa
eU4uYmpQN3DZwG7YInYZy4MjOLJzx5FAN65O9SYfBlulCwumMGu2FzmWW+xP1XcRYJY3FKdUcEV8
GHvqti0/1Hna59HovGQU5EPGMhbOTU2OWYHUpcaltHb4SJBW92lTOwpyAbkaYbeaYgivMVjAILeY
MAicFE4PSyY7PKUdWMTpCGgvTzZXF3HbSrjnFbtUAQy5Ynthrg6lhnXhAxekwiYDxu7QX+VZFp6+
qRv+hukMZxSGwCOmpfleVYDk22zZI3acQutPdQrNnACS/hramqYOAsN8wxCuimcQkwZfWg/C1yAO
AkIKobR1KU7Go5JeOjGWh62Go4zn5ZvkOBj8zn0oQaNAHX+pGVePa4DIkAYSt27az8EhuNLcrI63
TJzVRm3o+HCsV9wMmS1svDlXfo1OgD51OI7ul2PcQx/IZK5QNWGjSZtxQUQnulROzo+xxKxst0Pg
IKIbrjYJukr7gZktFLI2YVYuKhGKxrlTDOdxcRLGwCARo5aoIamgFUfAUiw4goGqjN7bXBci2YLv
pRm8CwPjSnqwHJXSNG3FeVQvVqtjh3s3X3wdW2f7ENI8KqG+2qu9rm0Ntz2iU5Ydt254Qb8DLmmz
C7zgvfV9ffzjNro/dbw+m3btMRb9thLw97/9b0+Nxn/+tp7u7//wulHw7393+R+rCP/x37q2737/
1/6+4+5aevt94d0/dOj++17CvyjY/dP/8U/tuz/1Pv/YpqOC8sAn9J+W8P6+ZeMvfulvfTwsIXSx
DyMQqLpx7FtAcfW3Ph7/NxfCkmBXhuSMuxR18T/08a7LvbALAOVL+re9J7/18bCDA8vWPGwgwkY9
9GBJ8K/08URwrdv9uY4n0PIk6LRT6qL6d63r/aGOR1S5bWqErSGJGm+MO9k06M2vki50Dz5TJIYZ
L4ZvxnORnbsScIjmoMUaMptwNsGjBiid1tmvyt0yHErydvL4BfKxgLdrEOeNwXkZbu0E67Ax5eO6
/ICB+4R5BXapr7zIEFwkckSNxs7ZFIncfYHem32Xg5OnOYpc8KnWptzRPDAH6ZVe2FX2CT2xIZ6R
hh90D7KStmCAKBDdEGwHPA7MWFlXfAXMmmSbwas7W8Uvg9APjVy+jb1sWG2XrhR/Itjqe0chFxYF
S4MV48Gqh3dSbkOUb8UKVJzeeL1ZU0I3G+n6QgWu+rlYnbOZeHCSaoUB78fCbP5DXqHYMpf+gFoG
zNzM3Q2jBmlGHNB20FqwYFwZ4SVjHoAZHY7KygSEnndzvYgQedaPZWDGWAPwFD4GcLySKnTBuwFR
hAvcginH5PqLBPIGtd0trAb3PKvtQwVp7rZu0gQtGJTyfiL0CauqunhynTJ07mheJJpNIgxGuJFb
AJkyAF1DlGZTU/j3+QQOaXCTDsNutzEEMPZZfwyFOFb+eFNs49FWdQuqY8X7LO7KZjloa59zmEuo
652aKbggvnzxNE7ZEmkvGOa4wDqznvh4JaqBl6ydj2xSNpKdtw8q/u2ONIP/i1tuHk6el7B6bYBO
+B8w0wYQ8jQcWlDTZXsZ8MNCtlzBX/IVBNtpGGFtNiQpRh/6k023Rd98VHQFqEOWfT27b6Pz3lzD
vAxA8ZCRfe/tWyiJTJWHZoVSMFgKBUeu2nt6/OXR7rER3WUYi2Oz5SeRdx+OmCE363vHg9S/Plgz
sc+dXjpUARjcsw08bFv3d9yqp7YdMWcqea+n9Wnyuo/rLzQSXEzzagt9p2h1CACD+ih4rH133Dxn
t0Bh+qy45YxEViNfwzeRRBNCspy6uKaH/qcjlnePL9+rvZUN+TRgOJe8/7kxF0m9U7kY6gEYKudE
cROR+QjTC969AxGpXcw4C1wUKrajGpyvoRNNSO5sBmzTeZgJ3fuCfq9lva+LAvFx+1415CfeTjxn
MC1VdswD56SscztsQY5HsQ2DAWPcgO+r/wSmNy3FDBQ2ePADeQLTlExZu6NNcVcqfUHTOG6bxSAU
Jh9i2D5XNz+UXL/4zqs05i5z5qTMYIFAuCNYwNcDpFrZ1B+iyEiykaHfQfHh4WfNWdtPF0ojYRnm
DswZNs5xNob9jBCtJyBLsx5QnFONQWTrl04XX74q9s6MUen35LzhCMtl++fknNS8O4EowOfwHyXn
NTx5vG5ELu6gHlDvHP8qOW9rcG45Hrb/IDlnGl/HvEKM9q8n53Zr38cAUcBfJOcTn546sfzryXkl
EaOipvmXyTk3eEuhLf9Zcq6cZbiqjP9Mcu6PvReiNfRfITknzjrv62X9fyg5bxV8Md39b07O18oe
e3ge/5eS86LxP8Wq/+eSc8wxZbTK5VfmA25n04+B6Jf8znHdm6xez70F5Mire0Nxq3RPBR8ACDP7
sJL51bPFjs/2yKSKOAliztpHMrJHdUJrHf5P/zgJ98btkD+ixd4H47MLpIOAq73yjzA8oXAkwdG7
AMzsyxPuDwiDWccoBKN2B4Df6xuU4lqczLJ4y5BQ0femRNOrc5BzL6K5IZkb12pGmOA9FJn+6LX8
DsbiERbiDVH0plDvTu08N8AJrr7MrvCnH5SIl3Irztna7PssA5ZW8Q+40/DDaboQcF39Ctkb9CBU
GfCZqV0xC+n+faDZD16QfW7Lu8wsLuaOASdnsD1ailkq63F1oVzx3QOBW7vltKGIUEzlUyvJm/LE
oSq7C12gjTAkhm2ORLd8gSjZK402t/crt+PjrPw3vXo1Ct/eDqPUFxrxUWP756HrTp7vXbiLUqvy
P1qU/q5I2xOsE1BiLzxHnTsQ1/jxtuHjka3T1+YXPySzt2z1wgKUziqGw2yzvSYfz5b4yVr6qWqC
C8uRLrNxwIAFuSYyTBhrbKvsKJvNg+8L/HMFDZeOI9BPqNfUq2BUsKJOZjp9BMUI2Au4hhnA+FQ9
dK8OYDjIlR+LJbsfPJpSMkL8ZxYJDUq+dhq3C5DHDs3AO+2ljFKTlGopdovfH+duUmmTY6MFc5s5
VmvvxRNff3nD9uZi/oAl0U1hkwMZaQL+s+5Vf+9V5NmQYI7p5KBbtV2Br2HD1VU+C+u5d4EDezav
Jn2K/3XJ9pd67I9y7P87YUcIgw+H7SZ/vVzlT4vQ/yTtfv/Fvyk7+W/iukMv4Fi44l93wv6u7Lx/
89DdwN55yEhwPfjzfhN22HIEHQj1FhCsMyLy+qP8JuywaAXzuCsIE1gSjOVv4l8RdhSLk/5R2WHH
FfpP2JmEjbTYb/oPi1asz4HoKA0s7D/VOe65iIDO/J/qHAflaJJVVf8LnWOh1cFVyx86x6jdlyD9
t/+aneMiYDfNhK5Z+WMBwIP23YwJDB45qUeY/9t60Wa4c8G+pCUcqch1tyfr3TmDPFiGZSSqsy8B
R0HNTk/DUD2ZDcXFHPtkkBliakfBJRuOntrQN4OnhfbgbdP6iM9kKoRO8ml50HR8FvX6vGIPwJqP
ODbhWIdOg/ahH5gIBbABERWyYEHFh3BQOIERyvgNyQvEYYqfAZE/oA/1AB8O9+MEIWbXNnLQhjM2
D/PnAPLYvTaGfOG+i/k0Uf9x5frZtAJ3jhI/LQdv2HXVnRqyezb35MwYwA4yNiHitE9akB1Owwgl
9QRACTzz9ThVW+Kv5YXoc8bZYTLeR28MevlY1OMt85XwTj1l7za6nnPpwPNyDtsY3IzDtZxe1bFc
H5FpX/Snsv5NS8HfrEi65PSJBUV3q2nuEQkk1/dwarFlw2mTsZIQ+ctzPY5fI50fJ6wW8lDnNeLL
+LhkBQAN5XS3ohzSotgOonzXtE8C0KmwGh7AD+w81aYlt6h94NTvsQ+lUrsGHueMUEd5KDYuPEXQ
KkW76/sRBDVgK0QgPyz3I6dB7wOJUhW4b4WZxQHKwsVSHS87KmvfbYbLtd4KUH185+MPxSez/txy
HyViXIno2P1UCiuTqq69VtaQtExtF4TO1uiUqysKIOhpVUB+ZVB6UVcu+2ECg0TLGps4vn2N5KzN
YC9WrL8fPVigcIYH46R52d6wb6diZ2HmFOx1yVa06GfEqSCCdz5X+41noUfQC0FU0Sc+LCKK6HmQ
KzZOvGuyn505rpi6KXuW8JLuBKIHtO32VG5Y1tNepPLP+azuQTq95aaIDa52asFeONl9/t2tY4WW
h3eL14IlSk9GkV3lmhi7XSLj+oeV7XPS3OTMPWS+e/DoAHWNJRUoDXX1Ucgcpsx6Lw04ASdwdgq4
bSi+1YKl3UuDKqtzth4qRSJ4oeUUIxo7IdE6u8xN/Ro8H7AHW85P6waSBDsQAN4h0/Cy+g25deKj
Mjit/t2E5rbCPgM///AEtv3Y4WQDfsemEWVWZM3BuOOuD/4RSZME2oMX3ilUP2V95NWQtGAbch8k
nAWUwwfsKtqWmzpHUDB3H9MmL22JXTrO5nx15UuXOaCPEGuP5wyDNJ/GcysczMXFLcWkRHh/sm1w
6br+grIr4NPlVNRdkik01Obxds0mtIXsBWsXTrOsT1XNP0XLP+aivvdkn9Q6Q1qR76fVe/Ka7ARl
H7XtcsyG7VH3zQ2wx71VhwCWtyToBZTswnxzxz12GAUSCDutH6C145qq1z5ov1gz3g7M3Wlio07P
F26Ww6AwEJkBrCZaWct60H4NNMvewzE5rkyevMb+8IubTaBVUuE51FUeD65Jh9KkuV7S/LI46MwQ
7JGy3gc++TuSN3eZxEdE+uBhLDUKTNoNWVXsAvnhVkD/sYIMpaH15C7ut8aOgD0y+Fs9DocBGy7i
vnQfuua5c0FWBpqQMGidmx5lTNjtwYtdRvx/y/Rjm652uBMT0tasweeMsf1U9aBPO5xvSNGBnDED
E6zMv5l53QS+KBuDIcK33otG2CVbtpDIK7FMajIKraO84zHsoAPH1XBYfVPHjJoOXyaF8743T5Md
/TQrSHLl4U8uy36aYHwBVoGO2y1IjAwyaAOs67FjoZ1dQQDOY50RXSUSwCIA/F3hwSzGV5GBFBEV
amnBs8d3ZBJ5mM0riqoKUfoSVD+LrUiXwb/btpRdfUusF8EOtOaFK/PS2+xDbS4OqzlDM2daftHC
wT6or9q0zyCJumhk7EA4fS4hiQSW4YCiyi/ARy3Wq40G+zaceF6K+6WBF6ll8+2P9QHX0DfvcRVh
Rdretmuqsp6hx9i8s7FJiiF7CK5BnJnYT5XTZ3y/VKAK2Lnmpi/UK5fqhzcHpw0slEPqnQ84NPLB
oMTzuy/QNV/WAEN+qc9Wl7fK+Ym9WpFunV8oyj4MBFSeb+Zj5U1XYfGNBT3HYFujzrXAzvQLOIZ1
xLo6PFg4XN9LQp5WZ6ywygXCa1pPHpEJ5CJ2wMwfrXABgmJ5iRnbS9ZJUDwoWgGASMgASF9Xw0e+
vJkMCP4ixTP1ir3XB6+VLbDjpsJKBr4b5u7WZ0gbu+bWG7Fra21v/esJUetjhqKjMmheLc9rXv+0
2AzWzOTcTR46ThTZJ7b4nDZgL2Roi5j6wa8ZbSdkoU/W1C9D03qh4tg914j2pQYFGW6bvZn7d+CA
R6eXD1ic9mb6ApSWhRH/qwV+GvCHrvKOZEHhsvZ30zVto4tCptb/rHzwxC1JF+6oEDxdPjj53izX
Bqfb6HPgUXyZS3NmZFmRwKPOWYxVWpVOF2MNBwy6rh0vHDvQusWf05Vgd8fQZnTPO9iBI0dYf13O
0vTecMzdGyxEw0oBMWBLFkEOOaKW028yOLkuSiq+j0gshz1vr02LtsRQ1S6gQEZ+LXDLX7pEiTOH
7Uoa7Z5t0aw3+At4fPaLuMPD0EyozpobXC74lmRXYhkEk/JSlBxQzvjhARuJfX9243WgF16gvTtS
hADBSwVm4dXPhh2KUjvkNmcDs9kU1RE8yC2vyI4QwFXLCEd76sSldud7OfJ9nS/Peptep3nYG/fa
bELmSUinkCt6OB5xkQ+VhvBegI2rmA5Tvct4d2nq4Fk0zW29mT1x5hOShvvAnc9+9wQ7udUUAATg
7sXwG24l8L0SiYVnYoTci+5vvX9n7zy2ZDfObP1E0IIHYpqJ9Jnl/QSrzDnw3kQA79CPdEf3Ptj9
QLEpSmqqqaZaS+oWBxzwnCqmAQIR/9772yCyBiPfTu7w1JLjS0iREG9E00HkwAEmZfdG4IPUFRnL
CdohQ14VOjsn7MixYUFzoAL1AyiAnmRNfwoT+VmM/hkj5bHVnC02lr34xgR8l4YaUCD7JPBwh6Ql
elu/yb08GAE6hFF4REQ6W6G2weW3luam8fxtilpRDtPG9IZ9qnjNAwrP0B4rHMuG2NZdtnVPGI5W
Xd6ccNHOhLYBiwSNxh5HVNOldexbpdxdFQ/kA8MzwvbO0auDKtA5AAYkxjmJuwcjM17KOAGfN1f3
oL6PVfs85LgJkvqO0ei58cO9WeHayxvisxznFiNsMHvqIGL9PNqdv/Z4RKbSX0xha+FzE1s8fjM3
EHlzgErF9of4YeMGY2weG6U/5emILD6ujDG+aRIMiZFLYtrBH9CG+Q7XB2m69G2mmQ0jiXrKCmYp
vcW6eOyMr5FfHBnGtjReCuOq6RUyMJbiuL1CeLaR/PPpXV9eZT1N2xlrAbYAdoUMwvB1VCdew8nk
MyQwu/WWO2cABeZrw87rtXHnebiI68QMwFdagT2Vx8rqg7ytv8u+vAvxSW5hKmYcTxjFQPgKVGaM
GNCjozaMckOCNEZSmp77JNky8wi9W7mwj8R8w0BnrxTnzzD0j0RgnrmrOWf47F/0+Gwa8/fRj46T
LS/Er657MEElUY0ihTaX2N9sqzpOyVkWr66Kz3qnPrqxG0iIuFtziAMW6YOTYF/oJamayH83q+km
6oqruSzuQ819KYS/xbgRaIGy8P+k9XxERLubK/+YG+oQt0hOVrWJoMEBF4DqotgLW/mQ7orhqp78
a2+KkpUYpldXyzYRS4NXfnZOhtuthqliPWRu661zgbcXuCcCROVvJTerWeDr45dPEtmvMTS8dYSe
ViwZLeSZCTAV6eeVmOBuLF5L+5Bk7NWTYthVqfN8W+od+4jhKuJuEQaXfn0f+R+cDNYTF7g3ygtX
zpVZt4+sHFcRuCRlDQezESAhbGCkyuSe77iuptF1GR4Rso160a86HEpJ/mwqFVShOIoaKbI2hBnU
hkwoHCq7PXaVZ71aMSJE5jXh1PSvGLu0IIUC4BKarqrjHDUvHtEswkkmCV6MrHHjQAdbsr34poIh
5VgIXXMKEG5KKKljXVxrvN9qVlsojw9J6W3Nlvit1E+GE1/IBGxn3oBTIDjWZCLVTYvH3YpaUIvu
bWSWF8uWeJVccS8mL2jt3A04cx5rIqYAp7DoZ9jTsDmqIv0wbc9AStbeiFY+t2326k/hfRgxL0z6
Kw++QFXpBLK0N70cx2AU+KJk1zKO7ddmWW0aEkdlYl+0fDiDrCh5pL32mYaHbX5rBZPNTr5ZHtBT
6tLuciPZ+MLdmFO5MRVhtKhJ3/gaN+0A6ASbcijg2dmO2k0RTzOZF3tsKB4bqa7eIP2va388ehAk
20Ze2Y15n9XTWbjRUZDZiYZ5OzTDOR/tZ9OH3VhP94mZ3rG5uVMSiGtd7lRa3yRgTuKOh4YgomXH
hPLtsTx1E4QQ4VRPhpr2XBUpi4Qg3cKLlBnCjm86UFyLh5GpZgQHwlfW/dyaHlEVjCccgCxCqUqK
j0QH+1EWcltqcqVH+MvqyYbsVqVBL5vvjYg+mafuOt95bTzuwx4j5Eoo/dxrp2b0d/Cx3mWk9qHu
3ojZalYVJ0tP7hg5b1Ooha3L5l+RIaj7DXZ7w+YnOVDoSHxGtCP88chJ/CH3qluZ6/Bpst3g3LEW
EQXeh2G8Nm0cjA4pgnzexlZVr9ycq5Kddt7azOLzMdDdCEEzPxpWwwVILO0hJqM7WpUNpYxcTpXp
eDFXfwvsZoktVnT4b5xQkH3Sw38s7KYJMHrleOyJ/kmwm9ASvsoo+hG7WUrm+wYsMWwa7b+wmy6L
xD8hdtMrzpNrT38z7KYhodz29X+O3fyXfvJzVv8vGuMEHWm+iU/tl+WTv9RJugDgf/oVP4ooNpVS
Lj0CpvVTp81P9jiTf4RAdPD1pd33JxUFD5yxWOOErntIG5yq/qCiiN+JxRSHMfj33rm/yh4H4/5P
RRQexYaOb08YoKlJ1f+xPU5asAUMVeEfi5wxcGJzC+a6OcaGf8GUEu2KZ1VzzCqm6cFvE41ggqvv
zGiC0T5E1cXOQVg0Uw12t9O+dSGxxzYkt0NyUkA/KSVzyynatPb0Rn7z6ExGdB4TRlw1sRm8+tYw
M5gZzW7lYFXbmbKCGgh7MhBVdQdmkfyONpFpL7AntY2x6I7euQBlL1g+ITjm7aaezac+1b4ZVs/4
Wfchn8ctPEmrMUmh8BJrwhu+U5wb5c3reITgYPdAIyFkInIB+mgvBcLV1biMhHuRp4HkQJgtPKQ6
Mt5HmyFAmFRW0NhN0APFO1ls/GrPCLdOzQytTKJuH5dZcbCzktcUdXJTMJWMRhDelp3cK2O8AGsO
CtPKUOMBmCQtMRpfEhGWjXyMpWmz3+iSk192JXvqRXkeMx60cbT1gUAGUxtVoOowZAGg0c/QtE64
ufy9DbbikA7ilkniV1oDNnWk0x6UN8G2b8lz6Ol+Sp1NPzXEttPq3Pc+acYZHMAYJXtwaObaziPM
wnq1r5LpBSKDd613nrcvMQvA7JjDYGi1/oeoRBBBU9vMpCP8sV6PjpiDuXTeAeiz2QO+ZQ9hfxGg
Pw9ZUlyZnFlDzczetFK8Dx7isQHkvMEnGjBpSnexkX7EHVhY32w52WPtw6mFi8abvJ3XDd/nrHsa
VbOTBFqrMSaIzo4vqItqhz0Ne0HPyGUI9YoPvE5W+TgAHGrJM9RR9GL4hbXDI16u//p18bdYgf9I
et59q5bauO6fyC/8F3Xl3xcKvv/QovhHsvKPZmN++Mcl0fqdRd8ynmGLtVboNn/y45L4Fxo8sAU7
Hi5emmV/qCdlIft3YVn8bunTAS8BLIvubeev0ZU9k2X3TwzDLMqMkWmYE57u6Pofr4jQjJIisaKS
DEV9ZzEg6aeCcdZ0nknKhBkrUaO0o1PUOzcGgBdHb+CPum76CLFK2IP7BjvZRLL0kTzrezV4c+Do
IA+NuIbSUeX1Jo4W16x5iJP0UHb9dur0L2yjvmO/u7Yk0T2z2tmkj7PwqjT8B8uEdyT8HZMlMmkE
arSzMxWPTTNyGmHV1qfmZTaSYx+2D2XhvRgOcYzYI4wu9rNR3IXAg2tZgzjtz9bQXpVetytC/b0R
p9SoQQowxoMXVJ2lVx9HeD5m89k6dzKW694CFZM528F+a1qFCJRschzHcEiCvlR7mdtro/MYeuHH
P1QMRnJiC+AxdpphbqlZusa3dBSDFySlvU9I0DHCDiKGiVa5aIO7GjYjozkMvd2WdM7OSU5lY+7M
xD92mGXBUTB+KtezNW7haYIz06D3FxvXnZ87rf7uIW7MTUwpx3iX44HKfbGqtSrQk2bF3GEdgeuv
+2HDtbgyNYMYzk5qLyVLHswU1sdsX/T2OnMJexFoT2qWb0duC7h+VG6taBPRu28XjSOhy6QqQyIJ
4/62i0qAv9FtD+DYbbMPN/dgiSw9Kn35xWP2qajaa5/Bbjp62wIaz1LLEOTFZSANFYrh1PALNGF+
iK5Ec5AXkkB3tYQG1OUPia6/2Hl5v1S5kuNLUJq+ldpMsFUnW9+LL6y8JZ0qM8Gedjdb5hdEIaY7
wr61xU2buuGBGNyYE/CFNJ/N8S3GznEtyOwn8XWlNJ5eqGVN+FrCVo307gqCwq4nS9ubzWXIn1vL
PcWufpEifivm7mJyypz0N9lNe8PQ1nlLU4SWH8YZ0bnWAlOX5wiusSS05IZ3clhy32gP1UdCuH4F
BCbqm/tsAoQxpXwSKQwEJKpp6h95SisADWtbS3dzOn4vHYc2AfHuuxM2c42BTLFgyRF9Ote5VVDB
Vwb8YN2XV2NirkcjBnRL7qOfGUQwMSReN5/TEW3c4snYX5yyukG6C9vybTSGF43/rObpPZk+29q9
EpBTobs198AwXzUr+pqc8KUPm4vbiTV82WEPjBCjGE9BHfpiiWdYWxeEjNqqPOeQ52bPOXKEhwni
b1FQe8cK3Hb4kDE3JPz7jL9SwgVitFu/VptwDj9UrwMaAErYiW2uT8xf1Klw1R2AN+ZnIdY347oa
zScjq45l9J50KNCJAm1sc84/hQNAr7rId3PNj0InlSS5Z0QqATslRRnDxpfWWMYdB0ZbvYfVfIGa
+TbFYm9nTClluXfCYTsQvLaBJ2o4x9qIdqDHOA/1W+yCJ5+00pShrBZlJVYos+UlL/epk+iBFOG5
MgEJ4lwALeMvnTXc1nKqbkzyCYD68Ki70dqsNfS/VH8wGmZAGaHoAngjQUBVr1LtnKcqx2SxskSP
eJFGXFBZd5fRDALLaF2Ss99DKTGBGhrt2qvhXMDF2c12wfrJqlgyok9DcZv0YFgIunHDxwzfJufd
sxg6O/5ggfLwkaigSloMlhAMPBabKMMdV8TbzvW4PIGfVpFjblKqBsAB8a8wA0PjN3gYfY1lxPVY
40AGTye4MhdZhxejK5C7sdtXhbtJZ6dZ+3Mfgzfj70J+6UYRUEVkBCqx9e1gAHwuRsz/7gKhnkNT
nmau49UEhgvhvOPuL72r2SQlaTa0afyL3vADvWEa5Vf68Qd6A6haf9eAJIFm9Qv0hpBjB3GW9lfS
G5SOiYix+i/RG+YRPVzPSU78Ob0BMtWpY2f6d6U3eKpF4NJBIf896A2hKOCJ/TfQG7JBPzRLLcPf
jt6AaE7go4zaP6E3kCD6yOP+V9MbBIeGg5gXJtj/CHqDVMNd2Hnu5n8wvYFWoKdZB673q+gNduyw
LnePdALdDWVxV7fNlhEDZ2WYloMOWCW1Kqj/qF0YeKzGeYMXua/D6u6vPz3+r3QlL32LHKb+0lRt
MSX/v3+j9fH//p+fnx1/+skfT45kTSl2xHBs+KZFqpMA648nRwtHssMwzdINg7jpUp/6c0sytmP+
cQ3dcpYY6r+fHH9T9yMDs/+o+9Fc5mmuQwuv6fAqfh42dRUHWGfpfpwB4fydux+ref4sKvWv7sd/
yO7HUbOConN+7H6Mibu60CkAdv9x9yMsTLT34Z+n+7FS1MX5svvV3Y8hRxEAa7+m+3GIh2ejx9f0
d+l+tOfxewia/efdj5SwViphiPrn3Y+DXq0N3/p7dD/mHj6gLvW3Nl5Yx0vhVcOvoK4znmh5wqb1
39v9aHLcOUxo6b+x+7FzV7I3dpaAmT4sCnWEVD15XvngdIoWy+E4L2r2BDgUOjUKtwOep+m2JfOr
TZVbVYCDpLoR0M/j3PJPjOIox9Pdc55JHNQQHskZa/tMPMreFJcp1UqqxlZ+a+WvOIvrfdkOjJGq
m56mJy9sx21kZdgywbJ0nTj6kJmDaQZfrmPkxLSMo9nER7JNcwtXRd54Qam7nwzant/Izr/NHliP
2r4YduI9G1Py0oRdsSkmPULgd921pjJQVC7lMtGUPlDRw8gGKNEI7vU+x6ljZ5DPhXBhbAxiB0z9
yXG7G0PCIuK9Et5SEO/bDj6Qcg1ATp9ObEh8J90nsyZz5yedtnGssHhxjeHe9rrnsFGfYThjcnJU
CnAE/6m1gKrceN2ZRnhDjcHFSiktaBsGCEt422N8sm7zaAb6896NqbUzu/IB2rB+gRqPkOKkGz+C
kma47n060rvlG/56YfLiZKspO5jSCkq6s53zkfqS7i2s1WcPfWQS03nIcBKT8HXr6r2OvR0M2qF/
y/0aQJtDBQ/IMpnpgRgWKqq7nywmrvV0lXUAmMchf/Bg6wpHezzzpV+GtHxWWH+dqd35KSfvPGeq
09oF7bsw3eoKlBjTF0L/HlcZ6IW8wPucwmzrKBpdQTUS42c3jo99695lIn5HA9kUjb7W/Ry/BBbr
lMaCWoK5yuy1X/mAa7ttE8/bXsX3Bl6MkmLkIXHfqJc+pEW+adV8sp2KPhQapabyULX1LSSndRLS
ESGc0zcs4jdgKWk0c7ZO1IPHMyBdN1uJ6KJKC7fbiK9bW5eFRsOBu8Z+i6O93te+/Wyo+nPkXoDk
CtifLN7QP6Rtg/4jmbcU2ZVPY5/txJtRmA/GQl1dnCxuGD+N/Fal1+ek6h7adyeiv3gycEBnY/ig
vFcpxBUxj9s61F50QEPCn4/N5DP2WepPlNj5Lv4TbEkfII4ujabvnZnPNwOgYIPia0CF5tClnZlw
umOWMPTGTQyiNUvBG4bJTq+2EVwZJY2B2uB+By7h2guzQxvqDxrzfSjc+RXfvwmJO9rqxvQ8QMgu
9hOVVFHT7fG6HpyBErS2f5a+8Yhh+JVZThBX9S6q38OS/Gk0AQTDN++R2NeAO8PlyifKafWNW2CY
S5D7nBqqTK/w6tfR2Wn6UxqNYDj1syY1dvbxbW/RUTWkb71F8oAyizbF7AudwPqe+sVjRgaHFVez
147zVBj5hfK3O6N9mDPnwSVVCjCR/mE3e2pkfdBazLhWhyF/CfVIvbl3OUZ49Rzghv6yenkZ6u7o
ZdOm7/F9UjudVPb9pBmnYUjblYrDhzYNFyq/tqn6Ai+s8SjD6qwNyVVI82RhgWQso13T1t/cyn81
zJhlQQQKbIGuetICCcVaJQmW5A6J9DGOxEukxkOdbpg9X7uzCb2DobzA+FvzKY7NDox8LfyA/p0O
hdIlQVQO93lzLe1qw1J8pzOJb2b1wdwMHLUBvirmrTVzeWtG9JAAbgIW3xB5tdLrKKMIDJy1Ru2y
fSIwAJ2jpzqkmrovO+ufw6FPiVhBLxlcOlmbNqc92myTdTvMKAMJ5YeV9A++y8wTCPG1FpVin3jm
gUbe9yZfHFQ5gEQ6IepnRs2R9+UrqOV94t31td0GupWdiAlvErgQKMkhSaXZvBRjzL3dTueEniZg
GsMRz+QXOnd2SfBMnxSp1LR2D+AGwT9G+Y3InW+yYT0ydWoowoUAFjK5LzCVHiPzCyk6aEa4dZLi
jqnw/KBS4VNiOEHmyAz4ul+d7FhceQ6Nxti+7SuRleZmVjnRjFFXRzclZ9PJh66mo9TOIBo2uQbz
iJcH0HtJ4HrvHk2Jq7TVSh45guYvF+CwEd4mYH5X1oDVuGY907T4xp6xI7YkTToYetBYChtxmt5c
Qi9ULjQ6wH0WlMwnAkSX0JjVGyqprwsvE4vB+bakuJSLfp/ptPCNil49b9L1c5yGSycFwLdkZowf
TSQaKPID5NRJpG7Ck7ANPQyzwSS9FuZ5NIGqYFn02giOg0kfrmw/6GKpD3qnvSau/W3Gi56P7qGk
cPM4zpgh20hXFFHPH4lVpxSVx8c0dj66cMp3Vct0PevCx8HFYawDwSZZpgzSPzIL0I60LZ8Z/zco
qzncTRrptDaAo00TUaL1wVDg0J2AVTe5aCDEDt9pWqVgpG/3YYZ25ToscQ3TcS7E+RiWCAaR2V7B
L3PWS0qntx6sBMcvvX3fhUYnQjiqCT0ouwY1OZ+IfRQrOZZ34m0U6raBeXFWsqTjcuZ7KrUhKLSw
3Pkln/hsPVB8B0jOgqmH/cA9z6K/yzUZHi0LykhMkx4OfHtgSahMnq52iz++bW6SB9F5V8yhzU1v
U1Vhmv6TjnHiqqGfKhhK4+xQAHvKW8rAYZysmqR1aZ+h25faavg086um2Ho0vWQqnoa32WDT9gZ6
xUaNr/PePFE33gR+MjHKFmwM+v7TZGJEYMbp7gjqgbRsqk0prHGlmaaBBbW/w8Gitm4Cm1XJ5qzN
R+J47tFOaTmWIQbtwbrpWu4ceIRLBCFeVu/ppcpHQjpI81HcPrjLQ8QYJyNIFyplWKX7SJIWI0FI
LC5W11O/G9GIMmevza1Oy8oIPzExKCmiiqMLabNOq2bc1JpvgCnAcEB8LKRJITpgDx1OQi88Oh3J
BVkarv6584OyBpIb11sLlvTOXqBmzbJsmIuHu4ualT0BLN5D+dMusqTbp+oPUgdt3RmtDVwT/HeP
eM3HHO5iQalmmYljRbciRvF+HZWwOu2CZE+SsUgwj7rOWvnYlRhKhDVTl+LTq4m8oXPDjWSuoJ2v
fjtwT7UZ5dPcW78GuJe7ls9XVf8BuOeZ4s4r2Br+gwP34DbSpERW7B8RuJfEqVxoDH8ZuOdKeaKa
+z8C7pmZ++WCH/wz4B6AOza3mv9bgXtUntibktUGtsYvAPdUA5prhsz5m4F7yZiX/wXg3v/KOanx
o1MGa8sv+w+fpo5JaVK+/3xO+rOf/HFS6v5usfRZumU6gPYs/w8eG/t3PrQ+EA0OrHpHeMww/zAp
5T/azEktmwV/cdL8bFIqLN83PcewXRxvlv/XmGwMw/szLJ/JlJTZhM/LAyfn/onLJhxxsKS+R7ik
N86KGvqVa9LDk3X+69AUu2RKP+Om/27SCMGwo4dijzs/JaPjtWrbiBrpN48+3ZicZ7wrFl//tDj8
Paz+GrORgXGFTwTAIwowLpkAnqR0pbBnsyxyK3jX9k7akkOqw4DY90mWkE1qF5TVkjYYnP4aM9pN
pCD/0aLXWuVdY+d3+qDfg2TfEW18HokvxMQYcA0CfE6OPHxJdtv3ZT5dWVN2Mnp1dADDtpLUH3Bw
byUR4NWSlaiGaUf3IdBlYhTNEqcgVlG5+dsPL5LQ1iaDR6sM2pEd+86rlRl4YnqjrWybJ++U1mHZ
iV+LJcEREuWgwOdSE+0wiHjMRD1GIh9zXEDSp1uZ52DyDmqRxudpY7CTCBuxo5/roSE+MhEjGbX4
vRjgswgn/4B+R0cSkZOQ6ElFBKUlisI7dwNFN5IkpGIuaRXNKC9Uf3MaaDcNcRa6JW8GSS/aeGIP
Ty+bva1VCtUOzB48Trf3ySZYD5EzbVONWH5eXXM2D4zq3P2QpQGRu56I18glZ9MbgpKAJXvTE8Ip
C5K7OrEc6dSwkWOsNx8UQ2tBbI2vLTGetHLOPgjfKH6pIJfvmyXv0yzJH3ay7Qo/1dEiFOT05bNP
SNOJ6FPG4MUmwAc7gL6/aQ2H86RHuoi8KT4debCtYp0SUgpV/xgZ85VLLEkRTxqUt47aT1u29/FI
B6x24+eS4M1wuqsJN6WEnNIl7VQSe+qZb/jTJxAHqsdyy1nbveR9LdvVJMXwQcs6fpawPy39vLJP
wBaJ7dww8qortiPZTEVNmj1aotv3SyorKvJP2794hLXqUH8tZcrbJMZVDkD22QF2bmjDgGUTtRSs
C5sQDr88zuaDRt8CXoM7NJLjtGTFok1HcKwkQKYRJNMJlMUEyywCZtkcLtU2JF1sUrW5SfAqCSSR
tHbJps2E1KDIn6X+CujVIsA2E2Qz5+Jo+3QQEXCLev96JvA2d8nRHM3vRnwWSx6uXZJxsd48a0Tl
JkVmriY8RzfRDcThreaBI6J4M9mGBO1MTeeAC7Bh43BbGb07EoBsWwoPphUTClylJfz0SNZ3BSE+
CkMDh1Bf8gNzasn5+QT+/CX5p1f02EwYheaWNK1GESNV5R51raM6iSU7CEGLdLrFUSm35y0OOy6D
CDoA2+KljrC7WmaOjTntTO2qMl6Yc2wlUcVUfOGTG4gv0gpNgYn+pE05cWb1FhkMgMqi3KVcWJvK
noh4zgxK+vQmJaAW53ID0/Kpna1jyTjRIEQZctTxCVVa/GKbkKVP2LIDST8m4bFMy9t2UjRG2cZ5
bOZDIYNheZVxRZtgaHWSnJ22z4l0ZkQ7RyKedftcEPhkrndfLQlQNVkvUzk89ERD7fqdk+vaJTBq
in4n6ugSGeOp97xdhsEq5AKHmJCRe3UCneipk617gqjRRFnUqSGcmvkhEcBAat3RbfsgI8I6lHLP
crbJGAi2RFyVSW+ctbYJvg5jeB5mcCWRTQ8RH5Rl3pihOigr3zQEZzMCtJIgLSc5SOl7LWd145w+
FPyYzXRGjqdq6mnD4AhFKrcFZO+S0p0wZy9oxox9fk+K1yTNq0j1QncvyfiqJezLn+9pSdvOpIBH
0sAuqWBJOrimomEJC+sECZfwsCRFPAkK6PWwprBj1XFuG6YzbJpbLFwnJOB9s4xFBu2xUN2FOSwh
ZZjiS2i5J73sjhnDHHrPjSXYTH7rVC1RZ0LGnArH54IM9Og6+9oGypH6TIrhq1EbxuGjMQi0l9fz
lB8r8tQ2uerQBVCaDVsqPqHDks42XP4CjBSoZctQt9TMa4YqxiFS7SlS3jPzML2nxn761K5q11Rw
4p1t7pf0lPoQgqSkYnWKu89sTuiOZdAbR+6t7c3z9QBzC6AOVPyiKf2171Gzp1rztgjN+OKo5FIa
iXVLGchtOFodBfbRe49H1XcLJgnRAhYb3OmihVm+Yfx2w3VdXHdeu2rG6jzVVrQurPZgcP9ROyXV
romTU6gA8WcjFjbdBBmDJo+PkNqyTTWP1Cpj15K+lxw0gNJBoghlJma1n7Vx71eddupUvY8UlrXc
I1Y+ggSai2/GuB31rDwOJSH2yeK47FU2B+OxW+uwTWeS8XnCl9TiZTM65zOfm/PQtCdHIpnEXvTu
N+oxKT6bOIVnF5vxGkVla4pnvacKSw/Bxru75W5yR2qvyxdaQ0MM6hFtBrU2v/shlNgyv3Fn1gwG
XX0nCIMna72Tz+aYUUHURiQsV0wiKGCHXipmanm86VHT3ZdGAATimHyR07Nm6wdV+ls35VEHBOQ9
7s1rAyIc/Bs6WXFTFuXWdc3A1Jr1uLTrJk+1PeKKz0HlmmRHueL7mS6XxLrIEW5t1j8kfYPH8EDP
zqGgLysssrsuc59EAXFVFLBnwp3uFRcov2enKLEFjwei9EMxIH9UjNviaU8HwB2eNRnd0DN5dui0
BVF6arTsJPryupxnSvtcvh8QNlBdIzx9DIUnq3nFs0h1OWNkOAAqLC6jgUt437ZVdZjvODU/29zO
TAC7QW0Nfdhk9SqO8q01Oied2m2ai3a57Z5TT99Ku9vlsOsYCQXttdlMNCuR8B3P3VUaoCE9uRoB
/6i8YS53HmLniU/9GOczbscqyD2wDbMxHrsRBHNT+R9tLI7JxBZsUoPYgtRYy7oaAhFn5IIn7kvy
VglTqDkbiLSa93Q4Z/vUN6DRNwUjlUF/63r2F/idaVvrZ9gpYHL8YQjh1eZXY6m9Zwv/XoJkZn18
4YSVnnorPSdsbPfM/xgkhNeSBQKPJFSNiha5Zc6yEinZlEQX05VuEEAdVR7omqIGMhbTiuGqzkzH
g2FNfWblzGmQ9pNx8DNwVmYKGyOCq5EbOb0hps82WdbtsbQ6UIIc/umPxK3c7FQ23reiyFbzNMdH
H5fbVoF1pMbGYHoYfblR1e1cgrfJAMl/rmYzoNF9wBbDdxU4bggxaIhYSVIYi5YLVGSmKVaOvHc5
9C9x2pmsQAchCrLURfxOyZBYk5chBmtk5tqtXRrfzSvRQwHmqY4CNcunuaTnXvHdlhSJ6DXDwJdK
o1mlzcWBYPN5pIykbb66ov0cFipHNcUJd73zAvP/4lI+ZcYWxA2xxMPb20xjCp/UfhpotUfTnLiO
mVITr/J+z08sfepOopCmO1HzQVSUaHSd85AN3VfvP4ypUpe09SkEnM92o42XOOSV6ctANKHTw54c
ArCGcR7UlAau3eBO1WukFdc9ynD+TpbrzoZGtm0orwtVaEAGC5/NvMtOWdJ+0nFBW73jPM4a1cML
u0p2TbiOvIh2cbtujp7n2KvEZySWtyS3GYQ5QVGVIFZk/hpl25qJ/MxkvmVCLy0aAjW82919axlU
1S+j/IqZvgchemD8yaTf85qNbNTRQwHwUAKadBOjCyToAx06QY9ewNfI3BOSCjoCrRrIGD4W43jF
lPS1YYnNI22boz/Q8HigOoCMVHXWjcdykSli9IpmES5y13sY8ojlv9VPMMbvS5u6ybjfW4na9Ggf
JhoINt8vF03EQRsZ0Uji2dukCtbY3AB/apLqAOiJ8xgU0ZFlcNG1au1+KuXdIFLst08cI3Hqc7WT
4s4e5/J7luiAUt5oxdl2qDh6mL/FvfFZoe54abjvLIb/qD426o+th6d4zm96H26cnoEeb5Szapt5
M5mQO0Z/66Mk2YukpCnEJbHITFr1HqE6SdQniQo1okbVqFI26pTJiFuru71CtaL9Zs+iX8vnZtQ2
/qxzqcv0ytNMHzlpeihVerBRwRzUMLnIYtqAmkxbAWpZimpmNsZKoqLZqGn2IqtNi8BWK3TycJcu
utsyO61R4kIUOU5eH94i0WVodYohFCSHceWj4s2oeRWqXoK6N6LySQ86gPbQLDKRYZKF0z6ngY1g
057bWO2bKnuSyzHa0dRm0bUs1ESPKaWBumigMiaL3GigO0pn1ywy5IAeqaNLVuiTsMH3M3plxN65
QL+0R4Dd/FbR21uepDSrNNsUvdNG90zRPxN00A499AtQ0ylGIZ3IJNhNecsu6lALFiGU1AZFlcV3
YZ4fCmW9VUgLJsorBe73LUpsiyKbOV7gk6OpUGoTFNsB5ZZawzjI0XKpud3QAvQej/6db6nHaJ4+
0zOKQ01RDNJJhiY8oiDQw+euHNTiapGNi0VAHhYpOUNTxqQK1QCVWaI2h0P9XNJs9lKnyVOpld9n
vXzIKh7qWaZfTSPbSVJ4KgJ9z/xbW458Htp2hsbd92+GQxeLt3PQv9H733r0cIUu3qGPC3RyG71c
mcinfD4KHb1iTq/YRoPs/f/sncluJEmWZX+l0XsNqOisi96Y2mw0M9I4c6MgnU6dR9H5b2rZ31E/
1kcCmYmsTFShc58IBBAeEU43GtVE3rvvvnsgJgSJGrfXwnp01QCeVClG8aJ6qEgmPBOZRDxHY+6G
nBEZ43tSmarAYaLfqNE+HwnmfEz7PQ6Y+0KnsjEKbkllCFDWAF+ZBHzcAiauAVu5B5SNwFWGAjCd
xg5u8C/ROkzIvF+zpnE9SIaYyo6QKWOCriwKwu7vNZf7V5kXyInYmcrOYIv2thDQ99jr86maiO+P
rPzJUSaIUNkhlp7pRDjJ6FArs4SOa0JX9onKOs/KTpEs8uMCpPq1Dc1fEA3cNTnnQDSVDaNVhoys
MLqN06Lfe7LErjGk/tFqAaL58Y+jLB0Sb0foX1Fshq0bLvXe6+v8vaBKUnaQaInCc9a8kCR2mFsM
I5myjsTR6Nx5ECB99h9ZfslWpTKalKr9c8GybHyfcC6HEAZJGIMglMHnsSTGds9D1eePVVKwVkTa
mds8kHb1xMYSRV60W3qiPIh7IPYBnG1ECMQogcHS95usyGplv60Ii2BG5S1kRzB4vFdbNogxnzXh
EpS9//af/n9tdf9VHf0f97pP7X/+R14N//l/4/bz+/evfzCi/t2X+JvAapPxScQYW4KGEkv/ZkW1
/8AZaiq7qaVjlxD/Za/bxbiKF5UzWreIpPibwMrKN6FxiKLCtWxHB5nyrwisvvFP+ipQFRN91UDn
Rch10H//3ona9J4NHiAbaXi9sxyxjHHCUnolgWMyGDDkl6MUSHPyDqaenWQy3S1G9DsPb1lEPT7Z
PKxInSvfJDd0PrLxfTV9RmU+FZato2FG87e7DL+agWwgrOZYIEj4DuIsfYJfeZbueL+MNgC6uiT0
DLx53xFzSVX1rfXTiIEB8Di6Io2R9TMNtPEusGfPubWieKlcccz6Z1bFzosAgRTBvhCxX21t1822
bQ4TIvHiS5O4BHVm6wGHxKprdZttoPkCnI+D3NlgBQg6aT5GQBMoiD86O3xp8nNqQlmqe+POBJ7V
u+YLbffZtkBWufOFwpdwI78iYtt9HeaI4XCyBz19KyUCNdcEqewee0XJOXQ7GLa4BcfUWcPtuKvY
Td007OyvBk/79EyxrOs+JGSs2I4haYlzWJPJOPxICwNF1GWXtO+mbee3H1RECdJayM5T7W6yiTRv
B1GBBW7q6HrOAqdDgl4y1h0a9q+0EBZtLjsiFQ0XJjmM8bYzDTyA0w9JZ9O9kekHIxmO9dBdjNIa
tyFujMbXDEAaxPKNgp+4W1RHvapTIsag6up2ux6SyUZ0rO8zrX1MEpJdzVq1mjaXrOtP6KX6VO6N
nPdmLobnXBJKaXowKglfDsgo/OlYC8MucuuBncA4S39A15ADIKGai3BkP8yZsTlF+27mHmExvQw0
k+coztB5E3blvLkhARj+47oCixVkiMRkf/JP5Avel8RwgdXmV1NsfehadRd78Ox7dwq8pNeIktO+
F6e8L1yymyIBzccsp9OkY1AyauIEUUS5mPd2WT5Jh0SrPPSzzUzkZiPDS25LuFmYEktG6f1DrkTo
ouJLDMkLTa+vMqb0okM/zGaeLTfq4JwY6ygek7214AeJ+kSNjOOVO1Q5e/+fbuNl6zKZtrGREtTm
YuxyTS1gz28Iioesyuj6munT6LEy+g1JamGvq5hfNKEFv9e0VKuE8oRoQ5KkUvyvSW3vHSx5lH2k
2LuyqK+dD06nK4uzNo3ZObJ7EvP7qt1F4Yxo4PtwYbtt1Q7tTtAsrnyDtjbqs3qnVXlgL5lgSbA7
16Y5KO/hNREhAXhsMpdapK+t6JcZ44RMiD/iOjWMnavlTyVODGpJMuv1Kb11Ye6qpcI6SCY+HaTe
+3vNaZVyioOm6axjjGln08toJzzSf7sShngTV+FKi53vhuj6gIAJErQEA4NkWaVgqw/mmN8cMX/U
ksB/I0mLXdaCkTeIjhrxo9QGzpe+mqk2RXizxqbdgnJ3A0YjZ/IJOeUE6NRmBJk5ENhqJOW29scg
RjjtQk0cXfulSMczW0hYDHoGFow4omj2Vl7ki10c0xWA9nktPaiuo1lgF0h+5daoyEtjGOiLeQ0H
pNfe46gbhuSkicG4KNMMKRgyt3DHdcWJ9CbiDvOsYnt6Wh6M3HzMCRMuqq3b9SMpiXVxyPzxg9zQ
V79upk3cvgofiR+kNyMJF2KkUT/MkfPaWcxlnNGhOXO9i0y8PXcLZHPDQYKTyjJmh1hlMQvVnXxk
rTQNKmOJN01nLnTGtOf66N+ixgGg6GHA0PjNC0svcYjz1vXSnOOmIbihdDiTzAYitdIdS61d1qJr
bvEXg6KG0DKC/aQVSc5NcNe6PQeQkL5yQnXNzt0Mmcr1b9ipAUnjgqYhh+K7y19CRazxW2ZvjaLY
NIpnQ8XoYXyHcQOYmTOrzv2Noia55R0xEEXgtXW7tRUjJwGWEytqjqn4Oagx+CofQ3/YDHV+L+fX
ocd912j7xhx/ZUB44COiKIDlScDz6GB6SJHehuTQEhtwIkXzppIe05SIUvA+as8TG85Mh6ObmCOZ
8V0jAoBzcdR4P+bc5j+I6TMVxYeNn9ex0r0XLT/Eq+1DHnwYQ8t9q4hDEeghHTtRpnMHGTxqvaIT
ZYpT5CD56XTi2slXFKNE8YxmRTYaQRzBYjg4II+m/moBQAoBIVkAkSxtwZpceq/+0IPgIONEabmB
50TXgjNsmMPtAl7JB7NkR/6uK9PDAH6pfq2UnVfz8gcx1F99NT6lkf2Qu0gXEW20KOp7UzNAHCmy
U1tMBHbq/XMO9ClyFOiZ3xi547sbNV/Yuk66nx7HWZ4d0Tw64KNIMN+7BTanccHC5yvEFKgpKFfY
OuFtRhmCNsmr00ediLcIRc7ze2RrM/9yzf46GxZgo3zZtECtPOBWo/7tKNZVq6hXrGefWzBYETgs
PRKkFabkASKPsvBLYkFz0gBopZihV3YjfsrQ3GuKsdXx2Lh/UrcUfysFxFXrKG5wuRxF6MqE/lKC
7DJAd1kWHvK+f85AehnOPWl6lopNr4MU6FcO/KsDAlZ+lUP/3CowmAdHvTY28De3Ff13p3U7xwik
1dzHiisWduvSoJUyAI5FD6OijwEoaNb4sZ7S9CHSgNlC4DI3QuzGbvxSipHDcs7K1ZyLm2a/ybgw
8B2rxXe1BqL4Z64ioXEKMh2AjRYCSRsULa3+k5sWQ1DzFEst114nchM6T7de0hTPuD/clREa5xR9
2007bqxJJ7TPM1mOpn/isLy0za0j45dcXxRCiEZb3SPFgHnwvLVEnt+ZNvTcr5lwva5aTnkXbfzU
gmLpZ979MMe3zokvMteSoKurJbB1XztoXbOJl15sG/yteCeBcZEsdCYL194WYX5eYm0jyKqLmDsR
Bw6w2pGPCdGdQK6bbDumBviQabxUVWM8zbbgMrbfct7wEALztowIZyU6Q8pq5vxcsrU+duT9GqlG
CA3VmKIms/dfsI0/xl615rtYAnOYx8MSLioDFtSoa5Pemg9y1/vad59DSJstlvro99o6cc4MQo6i
JJ0Q5PregW66sq5JpN/C0dThobDUIRskFmeEomcxnlrSqCDBMWu41TzromnF1QhHiipynS6086B3
dCD2fnarRoGPMfIIls3tZjvI+k3EVhXMk99vDQTMjWMyQx7ZQK4H8gfyxSEDHpOcLOdeZZYvgZz9
UzelGNSnq9V27J8Mh3b2n2I336YVyzCxQXB9HyPctL9Hx+GLN8keS3FgifQYUT8kqfFROsvPXNhv
Fa77EUl9GN57Pz73ehjAhhfxoWX6XY6EfxS1zcCBj7XbJq+hHwUwf2DRi5fUIeK0y7442q8uo8bK
mE9w2TkxzZ2Fwpcy4oA0C/NANriQmVFE5I7KxTyHZGw00XvsU7Asy0gswnCNtP5W1+HzlOi3Ma8v
XRgfe5KVQ/erqvVvkVLXmII3whL3XdRdlYV2bKNP/tRdEnVYEtVG630iE+zjCUkAOskHofIwODWz
dmtedVn0lkvvptIpwIufxfDaxdp9GVHXcnTVY7PNeJEmXlSSlcSr0DwSnmatXsnqgume998TR5u7
jgjfo6FXz/Xoven5L2byW9P4KkLyRYzlEJn+g3JXoOXcs3F4Gvp0S5O1J/ZzZRACPJXpkxznfR56
F57168xMSlr2cZTF05yTaMzl1XmE8JJGbsF6TjyyxUdQ3DgWmP7lzr4dtZ+oiK9F5DrbUQvP/LHD
Jp+o58b44s1ng6ohGFJCV7S6vVswGwZ29zbhIvWWejv1HYIzty0zC3lsUBPjwRZMQ5wvjyMoznir
F9Gd9LFnLubdVRPiI2n5RnFN1NVQhV0d4F/9GsNmn2jJV7wrSwYoUf+7DMnwsgmzyTy3D2akng0s
Xn+VoJKu2snS6QvTmznNOhPK/qGZBUElo+AlmIkjj306B1lUFZvezX9q3ptByGrtt9qPrZFvnz2J
hdfWL4WNRVh2AY7V156GJ8AE4K8ICT3Y83QefIzYzB3IGu2u6J+/6qQ4TlGV7Zmok0huFD4T1Nn+
MsE1caLaH3Pt3MYFAxCzqrXem3hniIDQ/E/i5QPky8qgwdK9tU85YzPwrBjEmxrM8NwhF9QYjj0J
7e0YPWpDv2eav22Y0Hc9+qxo2PKc9s7AnIgWFAiffdDG/ger9vfYJPCWGuP13zLOvyLjGCzV/vf2
uHPVfg4yIyrn9/KP28R/EXHUF/iLiOP9AdpI94kGNbjzLLWj/Jd9YvcPYRP/pgsfjJEhLDx5f2XX
6n+YhiPoWYDNkmDl8eX+uk/s/2GCmBW+bdvYt3VEob9CfP8LZzj6Xf3l1/+r7Iv7ig+j/D//2/P+
KYpKjaYs0zZdhTjiFv0HEWdqZIWdfwkYG9cby9QP+lDfdJAOJ09rD7njpKfCplHGIo0L2k4EoXZu
HQUh/flVS6JzkhWcGnkiTwS+R/t2sWTQW0yydaspSLYxUKuH6Mi5TqBy7a/Zi//US0Pb+zzINrju
IwON37lIwdWUc71CkIATg/drJZgdbWTjhru2nX7JMaFuIfttPXAUlmOukV7VCIgtVnvX1frRUK6k
Sgce0jbaNW279LLMFTF9GH9GlyWp6re+7KaleB19Mjq8srsrpIRDAixjhWERxAF6eJVqL7UESCcX
Evwo93bcot56gvIBUpzRvjPDGEBKcaYuGEedGUJHmzHYw9bE2TYVk01oYFVtumjaWa1vBpGGYDw4
58bjVCNJ7k7kVbLphnDl51wzM5s/WzHvbctn+s+k25WsAbT0B0S1bhcb32HtUFfMWnXs8mnZmu2u
Ayu8NmQC40ST13RBBUe9h7Iwit89OyXa0Py2kiYnB0hh3JN4NVp45h1Ff+XEHUj8w/uetCTdjOe2
C9Njkr9UNWlKll9+JcKP103bT+oy6vaV1odBKk0Gy33DZkmrm2ujS+fP/JpCT2rqWq71sBTrXvIF
tJrkYUNjhII9fWZLaJWWyIElujQQWe8rt9oqGO35Iazda80RTj8zvoRECRFDOj/7srY2YTF7a23C
S8WsOd1UwImtWbvPdFQ9FWtIgKPLlTAX9PYttq+0bh/d8n5e+qOpsXASwzreZBq2yQQrymx7jKYd
f8PryO5cSmDcfcPjQh9qNr67jlvWU5xu+sUEMz50Rr2dW8WEJ6Lc8wTZSCGsvTHaObI/9aEIKpW4
4+MLk9beT/Vp24pKDblY0mOuGUn8MmIm1KkR1Udt0L0KQZR1gcMjC8PTXJiPXT9lsHJoQAygHc+W
Po9rXAIWhhrN3sU1jAYzOocgYoH1yo3YFWlZrKwyfe5jUBysj1hMQgdcM6QA2c60nRbbA3hQJTDo
lxiwYrgj85o2nh/ABjIhtsOlUDTbT4SUVTejFLmOgU1xtH6H7+nwMk6YKeTI99BnDdDYwQrKtB8C
dkqbg7Xou6hx31lNCExRaPwww5cwSr6wZ4Hi8oxTFP9OcqhaEdPKyhwelg7ZyY3a+hSP5TWyKv/g
TvKos4DUINEYLQhmFIaH2XEl03Q+WFW4bbvm09asj5ZtLxvSL0ChjYnHxDewP8WxNwfzgGlrNn+0
vjpRPbDIOw3MU6EtGo7EC2nhXZAuH6EicyraYl7Ul267cCA6Julxb7x4DP4ZB/uBJJpsYG5IsUCN
UKXmwSelDH/EEG7ysSZ8s9HWlQsZM6SP9iZ3ZzrVfZPRI5nDwDROdT+iTndkOBGr3Tqr1M3G7STo
/LyBCOsMezTaJhpIXu1MYu82nVleJ53ENHr7XGvK/RCzdYXB7yla6mudwZcp/E+/0d6bNpqCsCq/
BxtZo2iw7zLxwmAs7+q2fdJmd2/a9AVdPexrXe3M9jwlGjpc0u+Ulcq1mvbgWdlbUWYDcVTDexNG
LHF7w4mG8FOy7MfyF56TytDSU2vQYOXVcxeLb9I55RW/BmpIjK000iCLjXb1FNdZyEazrSQkBFDk
1EAoW2lT5U0wj3q3ntqeRaAChpOGfYlZs6KGQFdIKnZc+laCXi2N16m1rnbKChUbbLCzqYSN9rOM
ISB4ShAtcqS/xGkR05jQC+8zc3JjT7u5AWS+0+3eIeStzzemZa/zKgoDt7ufkAIOYReFnML4KlM8
CGXkBpaEfpwQqT446P1Joe8Gm1B3x21+yDpiOpAGWZHq27Z+LEvD5IPpLAE0myAVbrgS1NI7dyJF
L/KblbSH70ngM5CVIqNn8UdGUOmuIVoQk6+7d8g5DfqtFS7jRgtNVvqxGaZLrUG9YGs2TMp3Q+RX
15YMKCOC1boScZpNn9CZAU2X1sZPRkEX6GD5ZV+vDEP71A3DgQx95zDrg0EGaV4FLqo7m1YFE9Kw
zDcxJk/9oU7qYe0YhOX5ubGpy2I3kTNnJP3e8JZ3e+KxxfvWEGEGCoqGuVpSZM6YkNrU19ioq7QV
/LFsI32HxbXUcbgaSTrTcAfHDBKBHDN0YYMq8GVClx7OJ89ML5nRvPcTSPmwqvDSVN9xaK35jj/1
0X1MeV+ShixbLijRYd0EUg0km49qsZU5CWWz+xPGPHakOiAZDSFR3KTG+o9S94sv4fSfBf7K0g0l
X7Lu1ikueRBRnFBN/No01s1yKmfVRMam5DUjt0Tbzl6Y94f5PiwhbBAECE08t14zi7xb9sppuD0G
/9HY3gnV2iKqcHyEBPZFdNdh6vDYVabYDtaRldZnvwX2lWNN5sOcaSsNDpU+DeBOIjdbs2W8KRKa
g3kgiY+APjx3Iav+uIxkuiXHOOg0r2CFMXzPm3ad2+Owgr4Fs96CklINWAxylgHn6anQYpYrR+Zd
+Avx7Ysgo8vBi+OhH05pxGVvMVi2zAB/OGapcFpHVg0SvWoYEke3picmPyFuwF3uCUOEnNp7L2lu
Y3wTjBhGk205/12J9myQpVNQSNWhRObTLB7yjn60YvoCbGllTCbrDrr/sgz+2xLZ7LFic8p7sBrG
yMusrI03tV9udcrs/uJN2q/aHp+RfB/KJl8OgMgprMphIyRRnZnF1UK8IQwX6hEzbj66ZEczZSKi
5HdVGzZIxERh8iBMSI9urV0RoL6jcHyIxwKqUjGwOB8fHZEIOnKk+GickKqy4bzYF4iBJoyZ+EFO
y62ml4316ML+BrsIkEBAaSTghUbbpPNTvPZ6QVQe+h/MZhPL7j1d/MjPajTPstS1wxR+j9Bu1yYu
BDYTyz1kt0uaGk9yWU51ZYuttOqXLE9rfFzyZNOSsYmZfpjtuRXaFeV+XpmG9DcJ3iW7p6aIQq8P
fiwvLPAclQfBG2p07jkxpzGw/fg5HXTGJCnjCtMvEH0fEs/VNq2ZsC1tsAZRFYKd+TZbpVl0DxrD
wUPCWWWnkcVkyDm0tskyIsKJbiwBrcW9pUmBMQualssZonnzCQ/poajkGMzh+CSgB0UNzn3Tli/+
RCxlLVnieImk862zQkw9SUecsTTALnWycqr0pHfWgbn0NUz7nXCHZ6h2BBekN100117UaNIie3Uc
jsk0mt5HmzY5jEsGbeM98ZabckR3Gknh9Kv6ru1w8eHSsmUVZPLJ8uutbU8nIaJL3RFkSFTn/Nul
K46T4gqrIjCTYjMSG40SzBJ5im1Bb9mX/POltn3zaKDTap682eMD2QO/CNxAtSZdMxBmeKwTiNXz
w0QIY95qmEZTptPYbSZwh0xXjWvJ8AQq4cq23aNlThdEn2ezZasnTVCySo8DMD9M8ZttBwY6JW66
6CJb3d35g9yzkw6v+TkOjX3X2y8I4UzScqgnhcHU5ubXwNkydtExZf2WFO+9ld7VQmtWWSkuVpU8
eAasP9SVvAqJq8XYhpy/+EywnN9RLIl6fbBSfccAHDM1cJksuWvtZNfxNxrFmZ6iLm/T6OLqIrLP
7g8WyNr1ZHtv7sxcx8PbwoNQP5dy+oV6yT5EZX6VhF0s8xgjo1WfppddDFxmho0PWKYn+C1f2ghT
u/GKx7xWYyDGnqtp8eaRJFp5BkAY7Ua8XT2lwr4ai53jRMtaY3RHUYkRftJ6phcRKkiG2VuWxHKP
nbcaxiUP9t2QFdvKshpmM6BSM80udjJ9sIYBt07a/DhTcTeMHQewZb6isrK4shBp4frbLMJB3efu
Ry+9l6Q6EoS1GTD4rGy2RBrYgYwDnr0/mxJBZVLPrLvIZfvnn+3iqs1ZyGEeOW5ccGp5325dDw8y
5CsfpQyaWGh0h87iUbYAYDbN41xb3hWLskbH6jJS5wk2Imx0doEX99/qyr+iroj/MabtCi2s6v87
cwy/9S+6ivuHL3xP/eV4+DJ1nDd/0VWcP1wBckBnl4VUOBYQ/15XQTYmFhy6kIBE4P7d9qH/hwHe
CVytLTwdZUX8K7oKbpx/oh5QghKtY2DTMdWW5D8IK7W+1FETNZzBZA0Zi/85Q8gcpXHEvIwlvHtg
TFdOOd1Ck627CYA7TWDl24EmzVNdZmezi+7bVjzbWBIKjf0B7tadHqYBhRUns/VVSqLyKzhXrf7W
mmZMeSFOXQs8Dcdwyb9Y+0WMA65G9Bh7RR/AbXg1jC1e9ZypCkG7hOc/tZkldt3C+ozfL94BvRQa
FSJkyAVQWeFzmEzPxlTJa6iFzq7JJrHzZ2JhLDPh0osORIlL7kH/GGstL1Azq50szP6WFhjxekeQ
vGzHj/lc8BVGhIbC5WyWGHTscEjh204xXC7DugtFbd8t9CTzMuMnZRFk5dTa7c9MZy8Z36YEuFo9
1m8EarBn2dnOzic86VA6/Vs7VSgByXxMDOejc/z1MA+gM20KfZGSltCaE/lShvtEqopHYAcFTy+T
vaHre8bT86G2WIcCgkJkTJgHQ1WBKFsMU2EoFeiP9JusNW9m6DEnDmNtj//eMwFkgkXFNDhvS7tO
LnFkf+TTnK8Rr1gvq1mtQPk5lh3dzkgmxdpc7ss6r7Y9wPOV1zXErOcbwVi794djZaSHRYdbag3b
qnGPMyOgsBl/1CYhuo61Ebb+ZGpssiY501ZuChlt/UqsgVHvwLnW5HeQwpRmm7zODjjQ2XhYlnVj
RB+4x9MtkTSfmLRH+9J5VY2Pt7o0rr/vZPtCOoiOi1LuM48Scck2XX8kB2Q7ChLHB8iAG8MwjoVb
v+gjIIUoxQs0G81tFhuZs9RqYCTYkEqBVxVHDJ4PWAlB00hzZUU4DSzCj8KzwgJL/m641GIuN7QW
TEpi15gPIynURfOjcxGGY5CqezGxQgrr+QzO72BzceZcoG5E4ThwpXZcrSNXrJ4nuylXESrZLan1
q29o8NB5buzUBNwleIS5I3rYiSw4qju84DI31a3ukEQ0vBVTcRjnFiRXk74tsbdqC/+5FPOFWv0o
VZVgNSeST66zqh4KVUeMFBQFhQXCxbaaHxrKDYOyY1T1h1SViENJ4owPkS+ZUYQrScGC8aLcwl2i
fKOY4WrluVL1jUWh01PwJBQ+HgVQRiFEe01RZFAcORRJNsWSbj35WR2YhPtISil+rncTpRVjGsi2
WrtJKLosVX1NlGEZ5Zir6jKrZtI2wNHLbECXPbTxxiQFqXvWKOksPtmCEs+l1MMzDtpCFX+qCvzz
pcaqMETgoUwMKRctysZY1Y+12qrLlyfDHDEhUImmk37yVUYINr6VpVN8hpSjtapLQwpUKNcnnUoU
gi1+OFXDmqqapXO+D1V9S3D2Gi424Ruq9nUmgTf4SiQSlqeMMZ0mJzK2DO0pVZUzNpCzQSnN2sLB
VrU1uqYqtOm8yyCl9rZUEV6ocnww/asbnxEDProBvKvHT1F6IV4ZKvlGlfRsMp2gGD9p1PozNT/i
ogb2LV3Wc/jdqbYgpj/o6RPMrmXZLmEpvKGHYNTElp9qKyLTvia5eQaWEAj6joX+I6EPIRRn39GX
5PQnrmpUdPvS0LfEqoFpVCvjqqampLspVJvTFdlL5PcPaCnfWutf2VRDzaQx0lETVaOEpHU3qtap
TyCPNx8mHdWoWqtcNVmGardm1XhldGBu5M+HxHceGnoznx7NW8aLRrp73n8Z2QDPzZuf5oKAc3rH
lWa63zrvaF27L2FJE5zDiskAytga52PSPFQcOEUJ8Y5F4CkwVBMZ++8TPWWnmstMtZmm6jdV4wmD
giFEdd/SkRp0pqZDDJnZQ5jw5nUSCmM9AlfvKSRZhV62OsXpIN9zut1Ytb0O/e9EH1yqhrinM85V
ixyyJSez/lVbWBGaSn2AXSkRleMPLsWSScISgJDGXrjuVQOu0dwuqiUvVXPe+t6mZ+lrnXGtraIK
D5Vq5QvV1IeqvXfm+rmNTw5c2m2oM9CzCrlqHGGieBPZVC8sA0VFd5cJnKRDVhJT5KH8pbPzOk8s
GNpORTgQikOvpIfIQYSoUCNaVAn+k7NyOucmbTN+JRJqxQ0BghApo1KiRom6EXfTpy5l+dU2Tzgs
Yy0Zg0pRJcLERp/qwh/p8rpFgYyGdJKjoXCtbiS7I0pa4XPA/jZ1q/YZobxobvNdZ2jshmCLNu/e
vSm/qCFpPBSowl0xBbkRJoFP4Z9CX/UWtoYhKPF5NEkwHJQA1KEEJUoSqpQ4ZEU4zoRoevwjrn1y
wO84aEk4Mt9NtCX4qO/5UO5ETJJQK4d1zz5GjAyGq+BxypyvVu8FiX3VshI89qbev2ONZwE5Pw1l
9G0mxHWVSXyX5OFH0zLJmPIfQ7fNbWTr+A9HH0+8ZExTe+3JSYoXpy9IB3Lnk8yi2+jx0ypZIHZJ
0YELlZLm4pO5XzRi2NXY09oosTd//h+GrNIgjUZcb0Ozzvk/8YkGPRc2H6mIqzdj85JlEiQQg2Mq
dLgxejKrmDbB8mA9zTGic7NUMzezvC1y6Z9zmrFtBiJpU/RQikyWn1myWAwkLFM243Go+lPityb+
/YrvKyR/aTa8q9OlbdBa0Udr2XhU2hfQCWzOGlCTQ7wan1nuY7Aix2+Vm7iq/PLCLAvt2hmmTVn2
bFMR9jLbGXEN1gcrHdlmLNOLZ3U8IWFNk1fZXw2uOVyKXpC745pAJ+458S6bj6ypDkPE5mMrAZD4
XshGewQ+N7fZjC04kPvZvdhTsSsBk7gVG+y20zxFuZvsnSa676xUYxyVFnyX6GrpuB3yVm571nw2
XtjvFK7aUUcZa3qoYsmtEl4SeLgd72IL/FZrUYR1CfzrZQCO6VX8KOFwk64YEzY0s+kchXtHXNDo
WDRNYKNDFjW3mpXyURvWWWpH+LS1e5sG+jTSEm6nkv1iQiF+pkQ7zVo0spI6bYuK/Rwfd5QusbFo
CrDVLCNvTU52E8/FPU5ZGm5MRcZQhEQK1o9OT8pTomvxgYnXalj0X1mDZ6xu5hhbMw9pSLWjDV68
thz6QWumou+YIhjSQ+9sqIjzujhKFjbMKNqwYKcwPOitLROGbY5tBcZHF3T2jMSExaVFC9lRMuNt
tprj4I3aaimafD3hXNksWLulNd83YEz6RX9JMs8BAc6R2HnNdVZQMOiv8GqL0tyEUXMY23KEr+1z
WYQWKJ0fnsHs6BV+e+9r9tpyKbOM7dgLF+6arW2myb9jJrktTYTYtGKs6zD6NFlyNBOjhpXOusos
yelI117q/4QjrJJ6Nm/ewC54wtoozjk9oHi5sfM+B22DcoKld1ppjFuxpTtTkMa4E9NiL8qx3Fgz
WyxNhxbbswHIUOY+ZUWm7/3LEtaf6QTmoyjfQXLgcQhljE3YWtcOhDe7DZfXOtMPrNbwCocwOWZT
+lbZ+N2TJn0wtQ7lOmVjuciRMQlK3Fgde6kA6/V12TUs2rTR84KpiMAHnJ+kuQZ5intpaSv2anrv
odCnKtCs+cnP9UeED7auR9a60WqdI67NTWTcClwf21l9iGK9huraDvYqkfVWS1E7sffk6CbAdugL
JLEazHOraKFkitb5sNxpAKBWk8HqDRkU7/VMX+GS3YJ2DP29Mg8R1wSu6Re21jGncnCP/fICYpnR
UGEgO6j8Pd05LAO4WqcjMqH0my25lVubZDlRXvDgvflkmwRmCi/YIgczLRgATQ9pZoiNmJvdgJy4
t3prk3U8WHEB5WewH3rmCBtpR3Dbwc8LCy28/X/snUdyI1mWRVfkaa7FFHBogAKUwYkbVbjW2lfQ
W+gF1b76vLDMUm3Z1jmvSVmWZTKCBAH/779777kUTsUKoiOh+Ho2jlF3haqwtsJvDaUgb+JrTql9
0DhXi5L7oXlTzPZm0vE0V3b1HJsZTpWy4hApsud4eJwwlWN08r61tsLWPjvblIQyrstlOVSDtTWt
+Zyr3sru43dnIENXXHCo47LLYYnR/z1XXBSVS7zcEgMr8RsxwY4Gkbe9agV8Ahvi81a811LvCTNg
RX7rlejnx9Jq8w5IiIGbH8s7Lp28qy5jX2ydxUIft+aPJaS61XQ3WqKesl7fxUrNydzNj2r8RnFK
sZ5nCt0+uzblo9fz003rKl2O2DR/Jha0D70/qgX/wqzcaz6632FrrLvxva+j2yTJz+PsueB4UWiH
N4d3ou9M3BEDNRMcLcFv72Q40Y86jl4amzJsL4ovIaAMZ3la3OUd0RpUT4m7rOXoI2rKsk/HFDnv
tKrYG03CR61KfjoQ4ajz/TmWGETNiftHGW4Sl82jpfQc2HZ4YVVM3dWY+4upsaPXDr0EY0DVPPXV
9xSEt2mpfncj7jb2DgzacfQ5NtXzEtTPPc+jwIrZmy87XpG72U523VC8NwnSaj/CJW1x1GPzpsDr
uchKxGRdP8Rx92KlzWYke8lt0CGT1+bTKkFxhJenEXPESBCC7A2Co5ewBeFEKMZnp4o+Fo78U59p
/Aiqu9On6pFpCzO8xgdncovMN6bMOaB7HZywNoGBRFw1koQi9WDCxon72iDEjOt5koTkwJ7Sfi5r
79vWkWwam1jMVNcs9DBOLZF28lCR9tbAQwKt5k72iNl3N3Xvoas8Fy57EyTL24hagFWMu4AP6lOd
GNcmmEYss/WhLkwsc56zRy/52VHeQwHQSzIo2irqPrQ03ho5O9AkT/yl8a6AsXB2huWdohl3YW99
KEvxPRInVc7hwKW9KelbK3ZZyiYo1TMuldbJ4SZT9j8m3TmxZD+qDWkRNzvP03yIvPBSFO2mgSRJ
9uRgd/0lJ7GfjvpWI/MMsuor1aKXqVf9bpg/WhsVl0aDg+YWd0qsX2ze5m6vrTvOOj3cZ01547XL
gxrKScfZlmk4Bf6z6/xLu07id3/uJLt7b776j/jPlp187d+TgK4tK03MCtSyGh7Lxt+XnRZ2MLGX
6YizzG36vyQByXPa5h/7UdmD/sNEhnnM9jyP1SluMsv4K8tO/GyYxMpsDstC6mjFvIYjTbUsEzMX
//DvpLUw8jquRvmAD7i/zlyLXcixvlysfMJjPxjuQ2tn2b/EMYUGc9YWqlPeNOVwsxjtVQu+o3Ke
KaCbgVPAgzmXYbQL7MhENXa+YXyE26WauBTXJIwyTNa7KuzXY5vFaDiYawlfnCxmrkUwTOk0mevM
DikM02+KxmqPiRH0hO94VNSkPVoCvvt6hF7FHznuRvzIdN11l0BnXZYkSk2TS5fi+upWmjpB1kqY
H7Cen1uSyed8YtZVGkVUBRpiuZjps7Zz8UCrNSTj3IFtSo/7vRe43xBT5BFtkcnlJNY5klM5m/Xp
Hgt+QxZo2Jkc3rBCjbUjxznHOkEPm0PeNZNmywwPonQqrkXq4kvSx1WkcYFWoBJMDAt6NLKVyq2P
wVCfI8aJWsYKm2dOodsPGeslFPXlxywzSBgwjeSMJbmuoFBOG1XmlcVqtrRQXeNi4k4/vywOrKSi
3JJfY9KRmceuO5jq/ODkzK4LY5Et81HoLkAUZGaKGv3BUdTHoMHMFA7uvSrzVS6TliczF0aHsypT
2LTET0vXh5TB8vC1ZFZTGNoKmd4GmeNMmejqOrsvq3hapUH2qoZFcsx1XCFAkw+2TITZAPtgGC2f
PS7vEJkbbQbIgiueMbbvea3cpAyYukyafeHXjnCAVFwLukyjJKQ4PtDXZU4NUyZWW2bXVqZYhvB5
PaXmNcX8AmeaWddh6EWkM5gD24sn4zBjcSbjMe90biT1Lc5HFp1snJqaGHfmkKYkPoMT/2zLtD2G
FLfNnUGolJ5ai3U8czmzeIpMydsY7c8mrLaeZIgHYnJgFWVs7E7J11jHoF9YLX6hFIcgf/SZiBww
aAJIU7LciXdwxqlEBD1jscKhHXGbSOVaobkNWzVM9JWSvfRatMeXtU9UE7/g9GK4/LlOOKqszIzE
98zy1KXZPqrxKtpoKdvMsjsgBqi9Q3JXUh6oLFxaTI87ktF02dZREt/su/k8WO6LyXwNU21cdmnI
ANvbfBpyZWXTAuA3gmayTUD1aZNfCr1c8+oBDGmKMxp0erKU7j6vKL/oluINgF10BoTzPA7dd5JW
zMzKcm1Ixo4kZF2SsjGJ2UGiszYZWurP1wqZ2oFsrUnGtiZrm2KiwYbCmjl4TsniRmRy+9Z4GMno
ZmR1CzK7OdndvuGDsFTw3+YGlkFjnes4vClyNt1dz+rEmnQW38SKhkrFildXlzZ6GnGXGg00C9O8
5naz8fAtRbb2Mw9wqfIvNuEgegbJ4z6pa3I8OhiCqNooGVt/oiZ3yBqXLAgfG4e1Qyc2/pi/aMVt
+LMg5WySUh0k9pykwUVPxtuYw570xKhEEo9uN5kEpvPgqgTeV9oOZ6JYpyR2DvgJ4AaRtLawWLYS
vS7IYEOhB2xnX1yM4ZM4xNkOfIVT/7PGccsLsHXES+5iKk9xXVaptyOFtdaqeAtEbz9gRNcZQ9us
P44aD52lhuWOXd3Gth6wpy7AR4Q6dD+uCJjby9Z5D3BFpYqKFYDITM/KMM7Nq9sYb1zKuAVhlNc1
i8yheOdXnCvpvsZQD1vw0+xuEZsgV4rjPrOHi4YFv7fx4iMaVOsae74rPv1BHPu6ePdjTPy28h1g
6R/F21+LyR+zfyau/wH7vyk5gEkSAXnfEA6IiAmYsgqrCA60kiBIJEtgoduRHSFfkEnSwJbMQUn4
IOq/S8kioLlr0YfYZYGLfVSSWEgku1Db6a2hd7fFBD/TPrcgd5SoPcWSeUhj+8bKzY9Q0hAN30Ep
+YhMkhJsRk7pAJSFNWsWvhahyYeQFoWkzAPWURkx4/Iy6solJ4SRSxpjQjXhECQyGSe3eDMJbNh7
pd/WgCcnDIJz840Yvm0k5dHo9tlIXxbCH1ObP3aEQRZCISmvzRQ7N2067bUoeuyt+a4HPlGZREDq
eNvm6qkLxrtOzQkuOPdVgbl5MXEaflREUpbsM4vtV73NnxZLO3YDb6VaBakP44Z3qlZjFRgqh4OS
w8NJPOzeEej9BtUikz4Tkyy1d4cUMWhMnyXGitK+9oRoeknTLMRqFOI1peRsPEncJERvavMusS3C
7M2m7KbdREAHKe2mJ7DTSXAHuUKXJE9FpGcm2pN3u6oPj2VT3HTKdK0JAEUEgRwCQSrBIC6DmKnD
H7QyvCJyXkrYmy7fpNu2fmi/W8SLBvOeDSrmZn1HS8eqhC1W4HMM+/K2IpyUElJir/hsLNElxzfJ
muel67141ev6+9IzkRh0QmCmPODLJvwUZOElC7sfIzFMx1zPpv5aEpXCU/Q2ugHmrvjImbCOw2gf
zjwXtaL6Jh7PZYyDZLQN4s8phD7nsSKWZRHPUolp4bR774htUUFKfsvD0Jz+cm2kFA30TvhgWC5/
uYUHptgpDlW7aAdsJhdzZys5rEUqFzkN09Z3oxbfYp/o29rsE5rR1Z8MluxkgIzFD3S/rlDFqm0W
Gv0BqAotrjFVlW0YI1ILMiAqWOb+IkghHreHtjcsv2ygvziYd/XGXedxkPhxTOja5ico9EsS9JfY
jZV7HURre81BcOlj/x0W2jumENCaHLqDM98vS0Siz0iL9QiGZ2VjYJ0M1DYpgNEzNIKlDLBIKi47
yh+lW3uIUXqwVdFqe8zIWzbt8WG56HrxyF0LI07dMwkoynpiGGSpiJ1EkGqNwNUKKGu54NZiAa/R
vpvuB/1hFiRbJL/QUSVKiaFYoG2D4Nu4vK8nAbpFgnarYbxVwnoT6JuST8fJ5OjjCeHDvVnbanvM
WweDVX4OlfLObua9DkeOXcjZzM52NvoalLn6toM4l0KeGyDQFZG+Bcly1uqY0zQnuOpwNOOWbKE1
Ie+QphxistdciKHbzddaUHfqvhfuXZ5dxtDYGwLEq22MrN0PnQlzRRSPnGkqWg+57hyaHmuC2wq6
HtHok6nb21zIyND3flaA+CKAfAtgvu4XoS9B8RnAShXn0FrO6lJeaHbeNWn56gL4a36B/tIrKe/H
zE0PMD7imYkVLOAAHrCutEth44HPapAF7LNMI12XAAWBHPUwH/BErXnpfZ1Pok68P0ArV8ERhmAJ
Q8N8rxkgOY89dpQ6m7LXCoxhJTzDALBh68xPLqBD4gBHpYZ8SLwB0jJbiSG9qub84oJIpG7pNIBM
jIvkA374nRq4d96kv485bQ+c2tm8TYtXC1M+fpSjltu7BWpxijkzH1+0NGTSwZgQuwq2tpxkAGsq
cI6mcB07AI/pUp9VgI+WkB9TEJCz3FFAQhIJXdvCiJyEFgkALeHXAEFSHbaF/q2rNFJbifqkjPJi
TrCDVE05Dc20L3Sv3MdTCKKEzVEYJMmBOWEduvrCWmTBQmAFyUYF1sYqcOx8fph4hQn+ZAv/UpVx
KwOJOVUo0XFWnxsHpV6omSTP7gLhaCJr4DwTtmartxBTwG3iIXgHrtXuKZC4z4XISf8Xk4rOo26C
1uk44zUQuWiOMXd1wvQ0hO5ZC+eTsIDKlpNnfPs5CAkUaYg9Y4F/hOgnWhi80OAGt7WjUi5VvmMo
flHG5lTMEEYNYY1OQh2dhT+qAiIdhAxAwxREy3l8GbznuePV/s8+4i/tI4D4/B/7iGz5/tt//Umm
TeNLf19HGL+55NNcT3ctnYsp/+L3bYT+m6kamu1BLfJIJosp6h+RNjYEeEI1zdS5a8uf9sc2wv2N
9QG1Xr/6Nk3b/Uvgd9cT7tC/biMsMIaGYfAEc8Xm9a+RtqV3JzAaEN+UEdVzMJCaHTzCq568+7qZ
04Nbuw/AE9s92IzJi3cF+QVcLdropyGMrYJoF3FmdG6XuWALpvcpr+3l1ub2NVZaxgPJBGtBTXNB
IgY/Q+cdOwbo3lZ2lRoQVf1V7SElH+BhYgwDpJfshpOMIpBD6bowa1TIJ70OfTHW841pqsXOlBIR
qNMsjg2/oHxJl5oRpWGB6qpUj2jj0vPcjg69FbFDAUQMvQAOnlGMw6aR+hJ4wz7kJ2PtSbUJtnb1
NrO4QXFpIgWtt9OtYsGCGzOKV2hHSaUmRZfCFEfwf5F0qEyteF7GbWypr2Ndp8e4SHkZDMAHZW/d
jRNUJgIxeyrR2QKox5G2FgJq6Zo+gGkbFt01NKh0cRouSB3rCSyb3GzUrLsGBnbVyf0sFBSh1tNs
umIWAgKsNU6xOfP9zutMqmQqOmViZSF6MqPTavTNAICcWZTTQNMYNnB82Ps57TS21NQM9NUQLSGj
LxU2oEmfe5PnLpE6KNGld1M/O65e3zUtLITE1ohN1dK4s/DnDyGWjNmiaiMyXKrd4nQBI6td1KUA
IeQVBtx8RJiiIJjYLvNRS7MvEwnd97wQPwoWrp6Lxn4ezBczyPcIWW/ObIT7mUvHbtC4acnY31gw
mIoF8N6Ie3U7emm4VxF0doXOL7WnjmqdjHCLapUUoNmq8WrxTNSezK58u0i8lat0loAPT2M9tI8N
icZVbo3GKdYf666PTu7Mrb3wzllXEW+IWfb3mrtvvenWVYLFJ69w3xYEUcYMpz/vNGguCsHGYSkc
ELzGboYnDvvCIMHuxRtNTeA0xPRuJXa5hVMh7FF8TDrlTNwIlpNSGsrBdYv9mMCfcuai9ud+mXzV
MZVVpRMyKkI7Ok5W+5Dze9nqXmT6AjXqJ3y1tIxfSeiBh+EnhyCqEVlPlJ27eN/J2HMvsQMGx+Ba
YY9SULihVthPaVNSK8DfXRqvsZtto3o9ptknL6TFrmClCZemQTWn+KDyjV1bAkrMvJC4tXJuAvL4
wYJ9viVAVUzeAnVnucmbDF67pb5zNb0La4ogWbtgp9EiQj81zURuQgy/N2ibm/vhOFDOFHZ1sk/g
VKyM5WoYdY+bBc5IARtccxK+jRZGudazohiGxPRNQpdrLDMi7zbGiQjjKq2MR7mwzcmHqpIzSqOG
NU4JXT4yhveQmOluSC2ByZISAosutZThuB2tiC6iTpcragROOzHDNbnRbWIs2jGEc192Gjc9gyM7
UbsLyu7TBKh/N+Lk27bz8g2WpfcVRR/oYYxr32O5dUzb7EcWDoKQgk44l0wxM5AVjIy72osskONM
F+nQ2D6VapeKDrBDD8+5dA2fBYbVbYMs3xvSsxp5e0ON3gqvvAg5ZJ5NRJBlsxjxIcgTdquQoISj
MBZnzHnUGGLvSXdA3QE6YE1iACj64TSHuOunt0gF9J+qz7q23I6NeyYMj+lluCrFaZLUHc6oreny
hm+WDaagD9PPtOpHoueenwH4Uotpbya9H5vNx8ROMVJ3hLK3wBLXs2MdU/6TuizOGSN+SAISuLVr
KmuwYWxIDJ+1TU8Nq0uMs7rUDab6KPjsO+uHW9YPAXE4mC32TTJ/YlB9D3tjD2r1VWkoicS/VJR3
Vtld1M7Yp4zN0XKu5Va1sJ8x+RiMmsBEYrCl7nijS1ZVkz4w27r3IpQxq8zhhafK1rPnKz6Q99Ky
WDwPQAsSNF0idl7m13XzNJA2ccQj1IOYSHgWKG39YNXveMDwNGjZB+Qts5y2ve5eWXn6JI/6oD9r
dJCMy0xtYHaw6ngT2cF6DEG05m9BQRedXV8mL3rLouVixNYpN58B01+sBuYrj6rRIhKjjPeN7fxg
L33hKXgiBorhlZMF70C2RPdGxTsuwfr52SZ2gK3yznX0+y7BYT+E6ldl1zv6ClemVkN/6rwvb8Bk
lisLW7Nvxw4PtUuwd4yyB25lr2WePHq5tmPfeS2r/hK0xXMY6B82gBLP60/daB5h48/AOwvSWrxR
HV45zuOyuQ007dnsii+PClOQQM7FadKPiX1HvAR8T9k2j6A4Gz/jujwmYbfeOOm3io2gxOcm3hdr
3CbV5JPOZR1V4SUwocMm+yXwNp5kpZRXnFz4cDc2WidPYIDHOKrSdK3xa6mV0s9dKr1aaG1jd4Uz
ulEMe6/O5U/HXl7KED92quwUxfVVg6ZY3plegiI3l+t+tI9OqO3s+DSCYE4SPv+xturKnArBcgfM
dD9m20GliA97yGzr+4niMghbx2SMb0N83WU/7PJiPlYUXuh4Q3AVdbYfYkTC+7SvusCvupyfIt6Q
p8fA/dbDhe0Nd43feT10V935cFz0eV4ZUvLnmepAKEcAXBrvVATqe+m0O7NvboBNUblXboKOVk0t
vzaJt18i4m1Wxm3CeY3M6lHV4mObla8cyz5AVbJAdfrUFMGZJ9wRZzCazY7fu59rLp2XwQ2+Xh+G
+MoyWWbTa/iuVXSsqV9l223jODmorgFW2uC2llUbPYLPa6ss7GZ8h35WPfDYgTRC46U/esZb0EXb
pp2JqzH5hZgF7Sczr3Z24NFOwkKdh7oPx/A8FcgybMS5VV3roLwOfbknV/KWo6ZmWA5h0fKCJ62v
4asmsAxcn93IUORXkLjXOW4x51t+E86g5xgO3RIXZQQdUrzzhPFz34xGl0d8Pq6yIlE2jk29IXFz
fsc8JpxM32KabUT3JcM+Lkd+XQ7vo2qbsDsEQoTH0YSCpadQmFTq4CbjceTo2CjFzC3OY+8XVFQN
2QZsndwB79NnvQsmUPSeERqQNV7qGlJQ1VDpMiHHrYpy1phdmPyUFgN2zxU/dquPxnEPtlfyvGDP
kdYVAXtba9cYF7FAKuUmd/tyNymQ0oe30KrPjkZVUoC1caxqyi/z7EdZ1NiwoueMOtR1kfLaQ1sH
XA0Pt7s0hvOMG9qfJ26qOn3k6HHN1L9lDknhIMB9nDoexYwTprHY9p44bu6HgqEwb/Fy9ZkNYUmH
Q29EO5KWbxMR2bWXV18C0k5HM+MHTOpjg7DUm8o1jZPt0nVnMwU8xcoKmzDjZZ6nuxxKeIVH+pQo
h0783cU0YcZWlmjftDTVJjiyE4VsVZxY+qpYyo8cEa2qcHLUpvvoWOF1MeMK0HDj+VZVv06KE51r
RnRjSLpDkxrMQKMZbZ2mpsH2qxuVeRNUCS2B6ajuIgXEe82PRRmJtjWwxldxe6f3OiaySWPUHBQA
o7qOONN+6v14sfPRO+Qm4IBUd6gmYnhoQcKy2qJbKjQL39AAYIYZ/VMlngA1sjaNC3GemsQXhb2Y
kWCAGyPzx9RGzkZx1AkYm+2nWjMdu6X8GaCMkpfFrpNUirFZyCqvDVvLTok1M7vzKam68hCWVEwm
JQXHWX+PtlmuMAqyBMOjGFUKg75rwT5CyCwDnZYMYCO7AMmy3oh465oBr55rV6uq5X/qiZnHbqIX
eYRTXXDbw3pibuy+yQe/ETVxtg0R3EAfDiFqN5oDT9Nm2OgDDk2wB+3RO4x5zDjGVOQbw95QhruS
UAfPjIBAr4fDRxXZNOPzhCGJpIiW4rFHYSRPHAz3Yc3IOFH/5+t97NK/gTfRWtZDha/NRj9kCuB+
pgXQxoKCzqeKmqyMT/vWMBvaNqW0lUJHbkmMfFUbiyUVg5oV1wN7RjPdK5rz4KQldcWw72duw2s+
q7w04rEw2XQpxjG2+r1WTRTxmGjSYM6pGdvMk4ZSaV7JYxzYW5GZNGxl1VHusAmUvN7z2XpL4K8T
PjjjR4IzSABPSzSAJeX0ZgRBeKAFslyz7IuGy4QqFsbxVcla9ZAvOAuFlPqfVcr/a5XimVyTBKTz
54uUh+5v//39RYne978vU/7+xb+vUqzfWFU4nkclnqFTmff3VYrBKgU0EAE3Fc4NOJN/XqXYEn2D
2wMix3Lli/5YpXi/WarOF2HrUS2VNctfMXawK/lfKTbNcEE8m9hONI3vk5TdPzOedW8JoGHm1Xr6
DOfqGtlWTk5+hKIPysuT9toqQfuuXBxyLFAgzT+JPamSxltFa26IcZe7AVNDQ9/DKp5wEyjSlIv/
YR9Jdy4L3J91lTa7ONVoti/RIOu09zvabuXp0vAEgiZYFPVVFVh/JB29QadBxB0MbaPmdKOyRm+Q
joIns0rgfyhWxvXb+ZjG+BhJA7BiamRczWndSztwLj3BVuAcBs88RzYFwpSdeoVSYSDuP6oeEIBL
2fDoQfEvpX+YvC0OdOkkzjiIWVLAscDQkPYQg0KrWwMqnLdR1w0rLYtyLAX0HPfSeMyV2Abwkuxz
ypBHC6eeVvH11CTDyN2EOKJbamjquLYx0qo/g4BhvTZjWsqXhjtzif9sxkezNdhCBFQyo+ISV+3N
U/KrrZnaZqfGDzlAwYgbhf4e6XYGtvlez4rJEhWORFtx8w+hK6CDYo9hcfBYd2dN2qLnid5ol0lr
4wgIz7ZolR694KZ1sgo6pxAj4KqYuvI8SRf1PEypX5t4O2wuMtl3QL746DF7/3okEo/s/VDWRAEl
142S3y12Ruy5sg+aM/lxrVMtnWjppTe8L5Wr/tGuSCvF6jmIcjZu2qJTKxS8YaVjqU3V9mKk3Pi8
xo9yCmWljXvkK8ubWUnqFzNu2w3Jf4mMJO8RRd6BNHrn0u3tUPLdltL23dP7zQbn2EoTeNXQCZ5b
CZmScULf7NWEOoHuhV30l40tw8cTiB+G9mKHUxjYLwyamurxuEatlS5yTVrJq6W4N6sa4qvGgzvE
7xOx0lGAe+gghNm40aYivSogq+iml66Vmv/8qNBK7gMwDvg1AHyRbpbcsp7qLAJCaXSfQaalJ/7f
qzcF2kPstmvTBki5ONZ1oPSlbd2jPgByskwoNjmimF/FBAErxbQ2dW++DDFvPjwJvvGrUWbSzori
nXrpmmndR4aJL3VxHsdRXzMuYn+ZAR+X0lMzuw1qqnTXsAMh7g2itiaPVkUpXUPYESwKbxKKb9D0
0l1MPqV3QDDE7mtIQR6gC1wUqtN9GtbXyGioUKbTUqozhtStGP2rVh1b6dxhjFClg4c00rPeUQdj
YaQHz6LfOJUNqILmHjK5HLrS5mNR6xN49PskwYEMNwxsd3gdE9ZWSk/ctWh6FoOYy1rpCcroVvCH
IvEHhvWugjdOo1BceXgVAIagm7W7uU++9JBrQUoPEcMIhYSA3Y/UPUDspK5I3FE7u3NpMOrOjsls
nc7NUdfxJ6UabUep7ZpbjQIkR5qQDKajQ2hxVyn4qM+20qHhszKGFbas3EqvqfWTXiWMuHZULjeB
dC7JSnRlSg9TTyHT6KrtOq3uAk3F3hCr7Ooob9KlxSmZXlkR0Opk5PO6p+gppvDJpXaQeFPop60m
7RJknAKX+9XFFr2TcrUYZzQPjtgLtiHlhZsGOEVF9ZaopYbopoUoqCpLKuhGEAMIP5AORbsRvbUh
q9hh7WpEiY2QZHuz+e6T8mgT4XK3iei2KQJuLUruiKTLlSSPk9S3Res1EH0rxF/XA3rWW317+PXO
j0Uj7kUtbkMiLRiykVNFS85FVS5EXxYjX/KgF/QAuZwQjsjQMAzWdV7rW0806kbU6tRKwC2PVDeO
omWDoEMQQ93Wkbl75G4T2Rsc8kPd8YBJwwgzV8RZwsEKFtHiUTIrsV+zWVtN8FAdAzCqIYjU5Rcs
VbCpY1u9Akypt5UgVUvovizA0mupg1tN2anYBclTuX34jVtisc2tG62pqFARYKtqgm6tq/GiNrzl
oZsZ6zwjS0vDydW8j6MQfIwAYHVIsC1EWPzw9mUQSOxivg0CjR2gx7rSiqUPOrmfNrW3RiqkpHo8
WLyp2K8BoKXrSlknMGkhyEcQalU7ABWu0QPVC762+wWydXuM/Aumd13bTqicVeu+2ovc5HT90Wvm
mykBi9sIINcmicgOqH1YYOeWGY52XE8riO6bArouFwBrW2gAd8Mo5fcDlTsWGC+17htb8Ly9gHqJ
VSXrSoWxpyZXlsjuHchvgytstBlVanZmsh0fJuxfrJPZGbEIyJ3LUR5DCG5rz9z2Ag1ugQdP2o2h
2p8MNb1vCV7YFtDwHH6VAh5uufsWXbCz4hjiRlztrfY1LYrCt1tDMLdkbmsxrLctrKIoMNBr4sOU
uO0hSjXs+MXiXiPXxfgwH0ssZKcpnpWzTmHwqsgumsYvw26KeUdX4U20xPNGpeKVo7J9C2buSwVt
UzsHX8CURvcgoihyJCG4K/tL5Uw/Ozu/hmpqXtTRaNaB3uPcr+Mvj1pQpWX7MFXCF5wqOCIo5ocw
98pDq9stEazmUQmhZvDCFAciegS0LXgYGq4RdrrmmdVeravPSNUDqn0Qb0uVW0ctc1VoMAhZjf44
wV4pnPiBWPPX3N5invPOFf4JPj/xugmNy0JKNTOWAOvYd2GlINFi58EcyAr0i0mvZEHaygTmdp4Y
oPLY8ieeyJv0V3S6Kb5J1fe7oTLaG865IT8FitGtnN7CzD4lT1O77B2Vb6XKEh3uojf6mTs9VZ5W
3wMMeS+QbIhL5Tgw24DLVbu8jub8jU2AU7JPIN5Rm0hQoIwIhDXHNJribYjgtjLwbsEeam91sk5b
j98ZUUo6CkF2oMnEVCIpffdSuS1P26611rXJ+iQdKtwcnQoFmKarOsPcB3Xnbizcr8IcCvpNyxGM
kEvPGHxytHka6wrrUvBookKtWdP8g1Re2F+ZqoVk2qy7KQ2HjdF4dyaf7cCVYHGg5weW+5gINfyS
bvPSpjN6SshfBtcxw/daFtt+cJJDxXURZwhIZhKUiJBZRlHGMNK3qjabpMUrGxCWdRblahACpIpu
t4TRfaQA//YUFgNcXue6/yTlPe+RalYJbT5wr6Yz8c5dojX5nkIt0+/Cii1qyjnNodqdR81ip+nq
x8bW7J1lEE5u5uqFISSBsuS1R6sDpO91g7NT8q+BbhSMhLzZwUmitPA8TbqY2jQVnmWE7TOmo+xk
4SFYVY1LZVQaMJcP0zmB73utQ+t5KtJiZ+Boo1QzPJo0RiSx9WiPCqJEBL8YAUDH89OCT9Be9SRo
TqyIY/qcdddn38YRDWxw0wZFcKzDChYf7791q1BsaEHyWvUDPSKWcUaxjI6DNy906rp8Pm1nX7f0
4zWjsSYmHG8jLsP7KGwPsTGQVA4a46JryXbIE3an7XvfZ9u6aMmE1TR7jh/6YGUPPavXtvLmW/ht
fteUziHrB+zEw8hp3ATJasR6ErduueeDh4agshZ0lU/Qn99Um3sn+lGIodZPZgQ3NfN4nLjtMFJi
XRApajXog5NztFtYFJzRMKOQEVedyWDemgAKax4KdGigyWCj6v0GmWYQvQaovblz2vQJFDhqgqLw
7OPToHDrMEbY0VEebTH0ohiIFkQIn1caE996ocZuO+GBZumHesRilzD3XNINgLTkisbkYmUmUYbu
NCUfJpukNNYezR6ZQfSpQZQqEx/Vuhf1ShUdSxVFSxVtaxCVC5nvpIvupS/XWHQwpIdk3yONLaKR
dSKWdcFyGCx7AK9T5ixXIF2DjzY3oJLvWuS2THQ3lOybXJQ4UzQ5D3GuFpVuRq5Lke1clWtEctDS
qvJT0fVUBD5TlL4k3I9W8UlIcQ4LMoyvqqiCCfKgknl0+bBzZXuGwyt8KBESY1EUwel/D6IxKiVq
maiOuuiPC0JkoAEHVEOkyR5ZKxO1chTZUvTLUpTMxUHTJAjGsrRDOBuNYfHdie2uaKClqKGYfNdM
wOijUfCzFsnUEPFURUVNIXxtBouEWI1JPEJp7UVyXUR8NdMh8M2MrH1aZrzudnyvklHzW1iU+di5
+5CoHOk1CoxQdj0U3kakXirZ9LHgl9UB3QjduKUHaTipQwlxtlYYWCMNATRw2HaCEyMnOc3bWMTl
TmTmXATntF26XQizficwpW0uwnQtEvXwy6OKaj03FLjYImTj/WKxlO+ZZl46kbp1wZaI+B1yqwW+
m30hRx9pBnc3VHeSsM4xC4B3COnLWy6WCOqhSOuTiOy9yO3cIeZVJRK8Ec0mvlnIUCw0m1XbEZKO
ba5NISzQlW7QncHmIzgO4XgtcSedXYMtpKZwWhTpk/M/7J1HkiRHdoavAps1oxnCQ9FsZpE6szJL
i+7ehJXq0FrHUbjjkos5BS7Gz0sMuhqCGNQYp402C8AMqKrITM8I9/f+94uM7jlRPGKw3W4xMZyY
9Wz1m8KP+33rDmf/xpflZtqQV3NdQ9OnO6mxLmGSORXIZtq1Ot5oND9paDGxaZB5YHhlLMo0X+Po
ni/yEsUws81FP5RrNa6vnbr9ouQW5qyZCSW7MDaujhdK4pMuwIjmzpoISK90gUWNFrn7zg6Im3Bv
GbvGnw0gX2KCj6V58RZaaXtwgZVVK9DmnWXf9qY7LbqpAhxUzwJ8JZcR8PMi9SzJ/ST7NC/ZAtQy
cjaTmzkn0Pc/JlSjm548Oc9MdEZ54aZKK2cR+MyK1Toi9X4sd0NkLvXGiVCrLV3wxLmmB/XWQNYK
idp7wH/yjHgVhnVidDaErxy1olX3qg+r1+oxHMI5CKpiEqzIDkQQJ+KUKosprNlp4ZFL0MqC+MMr
lVZgNkaCg1sncEfXxph45XqRtMPBduIL9hhllhTuwfQ5COB3Dgtm2+k2Elm94WRC3Oy13kpH3Fzz
cBwVghl1mBtg+Y4AONVuI6nj7gjlrt0kWrSe6GaJpZkkXVSHwDTECnS24bHyO2wLioGWq44TdM7S
6ddKDxNTb3SBFZHOnYpCxWiM5eAEXwDlrs00qZZDxcAPg6K5P1b2Pvdija6T9zU2w46zxDriqDoP
8K1eGBwKc0vzunXf6Zglt2jbDTLQ1k2B+NFfWKPm70OnhTHQf7bJPFjibdLjqSNczBs5w9Wi0udi
ch5LZiSLnGH1XCASZnTfgnOPGO1y2HjLtuovx8JOZ9nNiN4SEz7r0KhGsUMktrKNqVv8C8v9XViu
BufHhWP5m2juj/9ZN4+/JtLjL1+gXPGBpgEpnKvZumsbMg/vb7Q4Fz6aDciraxb72VeOZNoH1XQc
h1Ai7UWJ94rlyrg+pHaIRLkeAjPT+nuwXEdIqPYtLc7gYgxMbN6g4GO/hXI9SGGJn+UFUT/ZJ5oN
nKlIS1mMFpNWZ2JuULBfwPuRHoh4dGK0R+1CLWrvJk1fuxNSaVVX+0Uqax2mrLjFx81VShkkZD00
Uhi1Y/iA0Oxz7BfOqoSOs2FZoLHSRo54CuzRjGNaJHqbbBBMuWT11VCG6UOSXqTRdOeVjIip0zoK
tsq+nYoq3XpmvNID3TiMmTrMm7bBaKEsN4nlBCtF03H7BA9j2uxsHIrDVlaJnawXp97cp4q7bWyQ
mroFVolkdTkaQNCk0Xu7EH+kpeX3+Tp0ATg7WZlqskaNtI+DrFk9r8A7ISlQsyhYQwd6azJ+PUGk
sKuitto2RUWSdWVf4/0ONG5TnTuUyDBHYKMUE/hQYRRHXc/JGMqaGqelC0dW2aqst+nCGPraFtKN
ByBMe5109FIdvINdIet1xa1uEt4OOjtq+VBW9Z0jdiCD++Sp4K9l7T/KLiCU/UDrkm3qBSizRuKw
k3yWFwUB61p1j/cJVDBGf7K7YFR8Rm4hErn43qL9UNhqTzMMpiofYZPnGf1uUtLjIKWQ9mT/kstO
BgZEvE1HtPQKKPx8kh1PJXufMW9v0skZyJdjPw6UdOvKTskfCTivlFM3wuPIpZlKZVdVyPYqFmSA
xHQdoLozKMLmgZt/R3gQg0zX3SRh2y8mhNLY5nsPbYN8RPZyiie7ulI/iWSfV8iOr33q/WQX6Hcw
4rFomSuyQ7SfekXZNbZ6ACoetCdCdpRgohxRCMuXkJys+LTvKw6ErpkOQQYM6bXAwmpTzBpTW0eD
d+aMYpe5rHFSwdHPa9PBHkks8ATBgEPr7ujCl1bMBBBp+7ptyFScCJxbR1Kh4uSTufJ0ZTcunzBW
J+f5Mpp6ZfjIRsPcPYyNu+Y0Wt5l6t0A832y6i00PFIBUZRN/YkTxZ+MsXsoRIPjAib2kz3LodGR
P59FDYZs7mVZIzqrA4f4HHAqxyQGmQZLb65Ct5jbon8IInulT14CGc37KMbuwmydx6RgoN5v1Oia
VGwQyQbjG4gBSVQetNzZJgUkOy25VCaki954lDn1LIvzL/gxQyVqKX66UL8w7K6hxuehIiXj1O+0
TZ3AATOaz3ZMd5OFCdmUTjBTGlBkgpf61eSsw6DAk860kMGH0PvGfBNP4V5XreuyGj8VXb0CeMZD
PlWuouCzFmAHY/vHHk+N4XtfAi+9GzrzPEYSN+EE6KrlMcget3VX1vPi3vWKjW+HH6cQdwEVh3g0
AS2CEn3ZAf0CoTXLssLw1BmIu1TnhW5Rayoefl44wcztcmsk/ZVS6He5sOe2rC6U5qKMta225064
yO3qogeJ1cG1/LDfuWO0Gv3pJtXb87LvBTS1y0pYy0akZzhxbFpn2leTeeyfk6p5XSfjp7ZTdqGq
PpqOgiFR7mF+n1yqFU9KXcKSCi0BwCn8BcRgu/mUCQQudgvXMaK8SoP+wsDfcB0HkB1se4+xoLsY
ixApbnIPyr7Sgspdw4deWvRB69rypb8HO4EisPnR+uuxZKuJCnFSBMww2vZGWBj4gFj3ayGRvLbG
pAFYf54I5ZC19lZQtalN5M0Q9G6t0MbNx4PT4pHewOe6GOBeQC3KFlUeQ3/Twn6r1+k1XD7oWK5+
EyfJFyUyjoqpvQ7T/GPfBkRwJ+xFdTkeaoN8bRgC42CSVgi7BmOv0ZkP4wP+GrLV3EZje5/ZMRLN
B7PH58sy9ZEkCXGslSn0jQKtxJTeF3azBw2HOMrpsMLH0Jx3I3PB0BXQufI6X7bY6blkCm2RE55k
jnMdwDExW+VjhS3LMjFkeJVR3temcmPIvDtuQNsTNP0ZhCJUx2AuczVtU4hWGjOGgQbLDk9szaI9
SKJdpfuL3MFbrIiVnVaPq6ZIMQmWBo89GkaXYCyiZ4OFl9fZPN22KnDYUEMWAJYOFFqHoa+IMnMh
C28DE28GyXqg67O/2KkZ4BgJr1xJk9MCY5w+LRp4gHZEl0uSrS8r52gBxELMoCC6dailc7Fzb7cW
/FuBGt91gmVMQ7bEoxQaGwDukdZ3cw4if5anPJ+jqR7ZUAeUHku/wkSXStYl1BxBSpYeHzUWKJBF
OiI87Oiht9Ewa5MVzFBlfhy4d1a6YJ0FVJy5IQoi4dTpNi4YdGQB29xkYxpl5JaNoL496XSc9NrB
KYkXBA1x0PLEsKugViBRwiarcMW00c37Amfmue1jWp2SqLC04LmslTa+MW2UvJGTZktMVRB3Y8ae
WBVqehy5ViLDgRCpzwI3sYKAMO6VIunXVBjFvJ9Q2oLjsZHfVYpNmyobHNNATRUB6M1ts7jWhxhC
ZJvNhShUPr8xLWIrvsgGaYjZ55BwXYiVcSuADxzvk440vyBgHmNPtyHPAosvyGeNvh9843xSNRW3
/sydZSruc75dtcyJsRDNLabZkXMRl5nAtBkWv6L1K90pI0nANIFtT5oaJSqqmGVekG2SB0hprJgu
NBtiRnKTZKLhKjiXb0sdNQ3NZuMscK5s564P0ixs78JC6F7kdrYgzuImVQB9tAGfsuq8F+TJxQAR
mDQ3X+yiPMmYMtIX4bo8QSiKKuzvRjvyEezDTmf2kA5kbqSa9PKvrF1gG8fagAi96tlVU3TuSndv
JVACXUWd6ZVcN39Rde0tM+AVooTBBYOBxDBz7Bz7/ehzqWnH2Yi7E7YEJK7j7DIb8XxK+12elnSB
fbR0W/HR7bVzG2YkEVjaRe9dkhQR4x3zoOlb+2AFylYdDeWCL3oTK8V1VvQPU2cvMXSF9Zo7c71k
f2WUqOA/E6dLO7oJTG494bCO3BlI7CqgssHAzyHAoZ7mkjk/oY4iUDAjldrVNj7NTOOgFBFpqzlY
aYshZh0RlOdmjzXBPYcSs7xMhge35UytxFXpjjClbcQePIS4fS0HHZdfbSAFQI+4U3HwkelBYO6e
9qCwN8642W7yKUGXPiDoShg5wDujOM6OMX19iEmANJln47/HW68mdc/MfzcoxhUqkXJVK9ohdupH
19OZbFoMoQPorHO/Vc7gKX+JJgtTGdvZZV6zirrmMkcgV5sEV9T6uRUV87YgT2xMj23Vcmd6b0Mr
xD6YIEbwBH2flmmKzre+1eB/L01ABqsT6VGBbX07wREnzYnIxAIpJJENfLK5cFHXIPHBxMHGTUPA
jJu7g0sYkzFi9ahj5hlgVbWYBrsF3Dzi2CWoluwlJhvuZwqGh8iwr9FHLDQ3vzEdFM/WwxQX6aLT
YbpG3q51HLKi8uKKSuDezcVw1E0RhFxD3CsGplpqtPMKGhQw/fOkMzm9QjFAsQiQGpZasRxBdPHh
yuxjj3HWaoAvNsK7hvOu97iskufjEd490/F3ZKQk1FXuBtrCrDtofng4oOSxJ9xfw8ks5wbatyWW
ArPCjO6YKFB2xQcc4cYj02b+EwuKAVWnJnFjdvDY1/NdKP9FSiC1SEEPAo96BZgSrFzDj9eUl/YK
5v4a+z/c+hxI0kT3oPxp4O4p+i0qAfzVFBf+WwO13XPPpIOnyrvvDDQGGsfjGukPvUSPF+kQ65up
EQH2JPhVcp0hKM8TkjSws8eWHZazOVjJXslJbB8KTpKxuolC5sOlzRg7Ui+1QsHvzPLZHBtkx665
6sb81MWDdEEPuzVizk9SjYYjHu99aIZEomabehqyQ5KhIhhiilq7gwxjB0d+4qlnhnXVoCGIpJgg
kLKCQgoMUnNNylK8GqT0IJUiBMYt8b9gjR/+HlhDx6jn10lqn5Mf/5p9y097AUTkX77AGs4HxHno
+aTND4ib8ZP3EAF2mrDAOoQpXlyJXtR+Ah6aAQ5APtaTDtDmj14pag6BeKTWyCsx1rfVv8t7yLIw
RXoLaxjYHqlCtWxh6KqBePANQy2YghRn7BZXRpoKyNs4M8JXnasZ9IoiqPAoD/KWFBOY8ExASYti
A1+JqGZeExjmagjUczdpvojBT44LuOPO1A7rbrC5NStOJXvw1Y3OaE2BVO8a5FZFUVyvqmBUDgWu
RvVURjcVHJRZkIsSUUpKV882MWtU0F3ifU6yTF17ZqodfNs9CVVjaeBwtu01alsnkZt/YOPNEA2r
oiEMK3Zb5ASucJ9fglHwws4JygkHLGNFo4nzfCIvW5QBgdtMySs72SiZTRsn0m6RjldRiIcoJg1J
Cn1V7/rkXFQ4iMN6I5Fo7JCxOzh9u/0412IDP9iuh10Gz3iFKO7CGmmIcAGLN4VCH66kHhkoU7+x
ndLfxeWDhbXaHN8Gf2dm4z43c6i+w0CIStnt+G7qXSzyY9H2hLw02QHOcHwqBCUWDcV+MjgLyg5y
O7EiEsjxkXGV+FIUNDnJNNw6sA0PHP6HMsjwshHZJq+of2QAgyGjGNgxSyyZbGBXZJdTQWBDVV6I
TFsFnrSfSbqt4+Ow7Y/0/g6V4j6XwQ+OvzFkEIQuIyEceteefRAf11VJZgTMKzRYMkYCM5urCj84
Ut5mUqqHDAtTOlxnyJ/oyKFIfMTI0NRX0aSdpjKqQq+1myiDOFU68Z7UvS9mR6xFE50lMuYCRg2Q
moy+AHhLV9teBmI8vXZDRkYiwzJs5v+jjM/oZJAGLh8lqWyEaxSkbHQ5cRuDxK1xwFjrBd25k5PJ
QZsIfxl7IkRO8UUUWHx7YXZXkOVR6nj7GtqVIOODscYtqXI4mpD+AZh+lwXIYHNyQSiJr1wZFOLI
yJDRdD6aGiEietlgxhFStDPjyLhpOoiQYCoGAp15Uio19zcMG5xG0xp7DlVhdj9p2MGS4S794LWe
aUiGRbyh6zto7+gNpHu85kj74p0+RssKREnBQqZMcGChhr8uWwZdcXZcwKVedJpxnG61WvlcNyrp
p6n3SVNByA3wihhD+wpje3Kb5hjmUbxjee9gfe8XyjJIizP4ERdRoe7NcbzUQPd9hsL4WDSM5JKT
DDP9AVP9EXN9Mli2aU3AbFIQ1pVQvZc73RdAK9KXf8pPfZ1p31TaE3MoDb4OvgSxdPNPpa9/iMF/
Lp3+ayz/e1+nEsJVPGC+JjMB4JYBo1Q0ADIvwPWDZKUgCGWOLB0qbBOwRSYM5EQNRDJzAILNRpMp
BJbfEn4WOfuyMy9rg6QCZiHQniwmyXD1UiR47gL61OdpModdp2YLNriPAcG3W/ip1lrIPISyLz6O
MiGh1pqPT+qwEOZkoDK9LQUh7FnCh1AUsQ/HWuzrrgnmzOyiZSpBJKtUQYr8cJeOpDSoxDWAjkTr
WCY4qH7UndehAkwq8x3MxNkptladWL6C6GcMl+YIe90qSIWQ+RCM3OoTl8iIjOgIV3NO3KjZTCVz
OATGzrYYRqo6q9fWOoDyZcT8EhONBM8TRt8nCBobPzaP8VlfQzBFjGGOwSJSpRNjtK1j9QjggHva
HT4qTX1MnPRS77S7sclP6gw2EtQvspnQOwcYQFQ8CURoMGg54IN51IcmMitMkYnaUPElr0zs5Wxi
4vLqrEAJKCwVtbM40Yjq0GxES9IMUZG2iBrcfddABVrg+DY5R1VlXHoGjCT2wsYql3kYndGM3dWd
dt/n8VGulUdmSbT9CM+/b05MntggKZeRNxyl+I4XZXVomIdNojpCQr/EvfhEg9AlzArmgTP3Ilzm
8EX2FNrFa29SHsgkxW5mwgG/L+8CxN3UW8dGjdU89bti0z3nKIWNmBBAOyG6wYJ7PC2RdnIM6ksR
ONwD9SpBIJRm9RonsdPWLo+SPtzYhXeLB2krQ1NH71QlTjEdwqVb5R8HeikSgXwSCwDxsEe7dDRo
IkmLuTYq0brZZwUk3aBfjAmOOEQ7eImyD4b8uKnci/AhGaOO5GJvRQAGlfY0no2tslHMiEp45qv6
Etbdid7oeIzwj5keT/omNyTjAw6IhQOKPa487zIypIrROKnGBhT2Hm/Esy4EFQM3QAOy0Izgo9L5
Z1YA+dQtDvKDe6m5wQYfYGJadTkhFY5y6HmfrVT8f1K1YWWKYRsrTP5HUS0bA5pZFhJvSNlcdzDw
iMOj4m6hwaSkU7frirGody/y7LjKlDVmfrMaHjzA3Fkuh5Fq56Bvo8cac2zxY6dfld24UVSMg8OJ
/k1rjSPUlzRyWoe+OGXU1+BDMIvKwp3BsQtwBo5uxx7MZPSdeddB2aAbnk2jsRIhvlgpAAsWOJ8L
BuLwoNcjTE5B/oILBQL9lYflXiMcjMWsT5YJdlNWzc6yilXPjHgQa9CHdYekKvMN4iKClYA30xl4
/AuQkwAL1Frg1tGcB2RM6EBL4fg5HNQtXzEslvLEpClNHQDsEPxeMCVO422t9Rdomh4KvEzq2D6Y
SrFsi3gX+DaaUJyxsvxMc41ThgH3HFvrXKsWfuscDw/9pB6M9CLK40XQ41oOTeaYEm/b594uU/q9
CNpTutG1GPqNO1abEu4/bY115wp9W1d7tUwOdqouu1bdZUStBpO9VKFsm864ykV7T/QouwmIASeS
uvdr74zG8LQRJV7YBMlPGn5do19cRWAloXUU19bnaGpIPfDSg3KZtj7+t9OsaseCtnc6wrnXnrtZ
dE6je44j5Z5U4GqmieMG44gR09mydO8MXRKwKgjCNgeklxNJi1WvjXOP5Ie6w6J0uyuvrq6Udjhv
oDx5KRALIs+8jU4iG6QxQQinaztlrIaZXEPs/BfpRLpuVceXTXfpCFJL/LK9bnSbqXZtbxvzVDem
y1AB/NEBzdZJVp9GE5EpCeqhAWANQnJ/24MXkob4KetQpLr68f+zufG/3w//QRT24ra5RVMSNuNZ
+1iN5491mzT1a3C2/CnhFBlAyB/7pd++0O9r2aQLK/f5Nw3b09t6es+/dZXklo/WPjz++U80Xhie
wALQLEtlZCxNX5M8819+rIkPdEnCpVOCTus4spuiQfxqlX5tHX77Iz4v6G//zpsPcJ+3SHz4Ivww
z2g1n76bJzNZ3vCblvVXVuCbC7xZAZs2jObSeFZOYTTz9QpgmMv6IJx6iWT/Jy3A7UMKVT6smyq8
b75eAARilqMzvP89q/DNVX5aBUkeoFd2Yb88Z51BU/h6FbgPLHjKNrcA4q4nrsI/5T745gP8dB+8
EjP+AQthQA0zLIHa6iXy7euFMEEjLNMWOhQMTZim9r3dD7QBDMBBSd53Q8iNwQHBMcFqtKed4e0N
YX2woNK63A/PC8X98n3eEL9zf/jmxnrzZNh4yqNIYzEMCRm9XQjxAVtsNJSkBLJWxAt+rwvxrbP4
r2yUv7oQ3BFskNz3KruAfAK+2SitDxqLoDkYfJmWy9n0vS7Eex8N9koIUSoSVxBL8EqDPeDrLUL/
YJs6clsNw3Sd9Xi+A//vz8xvvsmf75XPt+pPFc8fuCOEZmDPJtgI8WojA/PNQpgf0CGbqonvG964
3+Ne+czm05838XctBMan+NsZBlsi+uxvqiiyRyHzweWjwlLh7323j8Y/oJy0bdvSLZU1gDwIB/HN
HcEEwJXhA4ZJoWFZ3+1eydb2rnJKzjMgXnAzvMTNfvNkGB90HVddh6eHKkNIbuX3dXr+zXbgXcsg
q0rijzXDYN4ju4dvjgzxQd4HUGCppThe9e9uGV6ryufq5o9vECyECWcGHalgrKE+WTB8fWRgkIm0
0TTI2LDpRP5ZXdb/dmL8bD74B04MXVcJWnapp37hhrA/2JSTrIQqdFsX1vPG/LuOzt/xS39r4OdB
mDwsZQ8ZPta/1OH/2i+8dqw///nblvTN78G8f3x+6ecjWP73X94s9VND/dUPXxvsp5d5+fOXz/fz
V37zWq8f6vV/bsLH6ra6D8anH4wv7/L4NqX3n/OK1W3ywywPHtPw9pum8tmy5Kc39ec/vXnLX22Q
v/UapxXOdo/fXPq5X33vpS/ytgl++c2/ICP/mFc45NVt93Z5fuqx3vsSp08Oul+vz+uWw1b53osf
3cLb7sYfrm+r8fVqEjN5fQkK4fe+hJQ6/PjXH7Lbhx/2t3eP6esVv34ZNs/3vsw+vHusHu9fL/T1
1Sm13nv1TXX78Hj/w1H143+xXj/+9+sVv34ZCpn3vsxretObx+H1u2DLf+/1r8caB6Ewe/Mkv16f
Uuu91z/B2Txvf/FL4OB+79U/k2rxepWvFv6JWPKE9sl98I9tQi9PsHIRJo/1N0/yTx3Ab3+AX9p+
/waE/nxTfgU4f+nP3h448jfuk8fb6i//AwAA//8=</cx:binary>
              </cx:geoCache>
            </cx:geography>
          </cx:layoutPr>
        </cx:series>
      </cx:plotAreaRegion>
    </cx:plotArea>
    <cx:legend pos="r" align="min" overlay="1">
      <cx:txPr>
        <a:bodyPr spcFirstLastPara="1" vertOverflow="ellipsis" horzOverflow="overflow" wrap="square" lIns="0" tIns="0" rIns="0" bIns="0" anchor="ctr" anchorCtr="1"/>
        <a:lstStyle/>
        <a:p>
          <a:pPr algn="ctr" rtl="0">
            <a:defRPr/>
          </a:pPr>
          <a:endParaRPr lang="cs-CZ" sz="900" b="0" i="0" u="none" strike="noStrike" baseline="0">
            <a:solidFill>
              <a:srgbClr val="262626">
                <a:lumMod val="65000"/>
                <a:lumOff val="35000"/>
              </a:srgbClr>
            </a:solidFill>
            <a:latin typeface="Arial"/>
          </a:endParaRPr>
        </a:p>
      </cx:txPr>
    </cx:legend>
  </cx:chart>
  <cx:spPr>
    <a:noFill/>
    <a:ln>
      <a:noFill/>
    </a:ln>
  </cx:spPr>
  <cx:printSettings>
    <cx:headerFooter alignWithMargins="1" differentOddEven="0" differentFirst="0"/>
    <cx:pageMargins l="0.69999999999999996" r="0.69999999999999996" t="0.78740157499999996" b="0.78740157499999996" header="0.29999999999999999" footer="0.29999999999999999"/>
    <cx:pageSetup paperSize="9" firstPageNumber="1" orientation="landscape" blackAndWhite="0" draft="0" useFirstPageNumber="0" horizontalDpi="600" verticalDpi="0" copies="1"/>
  </cx:printSettings>
</cx: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3.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image" Target="../media/image4.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6.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7.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8.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9.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1.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0.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2.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4.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3.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6.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5.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8.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7.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0.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19.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1.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2.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3.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4.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5.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7.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8.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29.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0.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1.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1.xml"/></Relationships>
</file>

<file path=xl/drawings/_rels/drawing45.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4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803850</xdr:colOff>
      <xdr:row>0</xdr:row>
      <xdr:rowOff>810000</xdr:rowOff>
    </xdr:to>
    <xdr:pic>
      <xdr:nvPicPr>
        <xdr:cNvPr id="2" name="Grafický objekt 1">
          <a:extLst>
            <a:ext uri="{FF2B5EF4-FFF2-40B4-BE49-F238E27FC236}">
              <a16:creationId xmlns:a16="http://schemas.microsoft.com/office/drawing/2014/main" id="{1B1F16F4-4339-455B-B156-20872C6A929D}"/>
            </a:ext>
          </a:extLst>
        </xdr:cNvPr>
        <xdr:cNvPicPr>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242000" cy="81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20</xdr:row>
      <xdr:rowOff>104775</xdr:rowOff>
    </xdr:from>
    <xdr:to>
      <xdr:col>12</xdr:col>
      <xdr:colOff>646460</xdr:colOff>
      <xdr:row>44</xdr:row>
      <xdr:rowOff>40822</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104775</xdr:rowOff>
    </xdr:from>
    <xdr:to>
      <xdr:col>7</xdr:col>
      <xdr:colOff>85724</xdr:colOff>
      <xdr:row>34</xdr:row>
      <xdr:rowOff>59872</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13607</xdr:rowOff>
    </xdr:from>
    <xdr:to>
      <xdr:col>7</xdr:col>
      <xdr:colOff>200024</xdr:colOff>
      <xdr:row>45</xdr:row>
      <xdr:rowOff>68035</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645795</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9524</xdr:rowOff>
    </xdr:from>
    <xdr:to>
      <xdr:col>9</xdr:col>
      <xdr:colOff>911679</xdr:colOff>
      <xdr:row>43</xdr:row>
      <xdr:rowOff>147411</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140722</xdr:rowOff>
    </xdr:from>
    <xdr:to>
      <xdr:col>9</xdr:col>
      <xdr:colOff>906531</xdr:colOff>
      <xdr:row>42</xdr:row>
      <xdr:rowOff>104776</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467846</xdr:colOff>
      <xdr:row>36</xdr:row>
      <xdr:rowOff>22411</xdr:rowOff>
    </xdr:from>
    <xdr:to>
      <xdr:col>14</xdr:col>
      <xdr:colOff>112057</xdr:colOff>
      <xdr:row>44</xdr:row>
      <xdr:rowOff>33618</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366431</xdr:colOff>
      <xdr:row>36</xdr:row>
      <xdr:rowOff>33618</xdr:rowOff>
    </xdr:from>
    <xdr:to>
      <xdr:col>14</xdr:col>
      <xdr:colOff>489695</xdr:colOff>
      <xdr:row>44</xdr:row>
      <xdr:rowOff>22412</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44823</xdr:colOff>
      <xdr:row>36</xdr:row>
      <xdr:rowOff>22411</xdr:rowOff>
    </xdr:from>
    <xdr:to>
      <xdr:col>3</xdr:col>
      <xdr:colOff>359147</xdr:colOff>
      <xdr:row>44</xdr:row>
      <xdr:rowOff>33618</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5</xdr:row>
      <xdr:rowOff>154622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922"/>
          <a:ext cx="1082828" cy="63720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333379</xdr:colOff>
      <xdr:row>35</xdr:row>
      <xdr:rowOff>19050</xdr:rowOff>
    </xdr:from>
    <xdr:to>
      <xdr:col>12</xdr:col>
      <xdr:colOff>326572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424815</xdr:colOff>
      <xdr:row>35</xdr:row>
      <xdr:rowOff>47625</xdr:rowOff>
    </xdr:from>
    <xdr:to>
      <xdr:col>14</xdr:col>
      <xdr:colOff>474889</xdr:colOff>
      <xdr:row>45</xdr:row>
      <xdr:rowOff>81643</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19050</xdr:rowOff>
    </xdr:from>
    <xdr:to>
      <xdr:col>3</xdr:col>
      <xdr:colOff>314324</xdr:colOff>
      <xdr:row>45</xdr:row>
      <xdr:rowOff>72119</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265342</xdr:colOff>
      <xdr:row>35</xdr:row>
      <xdr:rowOff>38101</xdr:rowOff>
    </xdr:from>
    <xdr:to>
      <xdr:col>12</xdr:col>
      <xdr:colOff>68036</xdr:colOff>
      <xdr:row>45</xdr:row>
      <xdr:rowOff>47626</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408214</xdr:colOff>
      <xdr:row>35</xdr:row>
      <xdr:rowOff>9526</xdr:rowOff>
    </xdr:from>
    <xdr:to>
      <xdr:col>14</xdr:col>
      <xdr:colOff>485775</xdr:colOff>
      <xdr:row>45</xdr:row>
      <xdr:rowOff>80284</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38101</xdr:rowOff>
    </xdr:from>
    <xdr:to>
      <xdr:col>3</xdr:col>
      <xdr:colOff>314324</xdr:colOff>
      <xdr:row>45</xdr:row>
      <xdr:rowOff>72120</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0000000-0008-0000-1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311606</xdr:colOff>
      <xdr:row>35</xdr:row>
      <xdr:rowOff>19050</xdr:rowOff>
    </xdr:from>
    <xdr:to>
      <xdr:col>12</xdr:col>
      <xdr:colOff>95251</xdr:colOff>
      <xdr:row>45</xdr:row>
      <xdr:rowOff>89807</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38100</xdr:rowOff>
    </xdr:from>
    <xdr:to>
      <xdr:col>14</xdr:col>
      <xdr:colOff>514350</xdr:colOff>
      <xdr:row>45</xdr:row>
      <xdr:rowOff>89808</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95251</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7</xdr:col>
      <xdr:colOff>247650</xdr:colOff>
      <xdr:row>45</xdr:row>
      <xdr:rowOff>104775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219075</xdr:colOff>
      <xdr:row>23</xdr:row>
      <xdr:rowOff>76200</xdr:rowOff>
    </xdr:from>
    <xdr:to>
      <xdr:col>13</xdr:col>
      <xdr:colOff>653142</xdr:colOff>
      <xdr:row>45</xdr:row>
      <xdr:rowOff>95250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292555</xdr:colOff>
      <xdr:row>35</xdr:row>
      <xdr:rowOff>38100</xdr:rowOff>
    </xdr:from>
    <xdr:to>
      <xdr:col>12</xdr:col>
      <xdr:colOff>435428</xdr:colOff>
      <xdr:row>45</xdr:row>
      <xdr:rowOff>66676</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425904</xdr:colOff>
      <xdr:row>35</xdr:row>
      <xdr:rowOff>38100</xdr:rowOff>
    </xdr:from>
    <xdr:to>
      <xdr:col>14</xdr:col>
      <xdr:colOff>466725</xdr:colOff>
      <xdr:row>45</xdr:row>
      <xdr:rowOff>88447</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00000000-0008-0000-2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238127</xdr:colOff>
      <xdr:row>36</xdr:row>
      <xdr:rowOff>28575</xdr:rowOff>
    </xdr:from>
    <xdr:to>
      <xdr:col>13</xdr:col>
      <xdr:colOff>244929</xdr:colOff>
      <xdr:row>45</xdr:row>
      <xdr:rowOff>29936</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285751</xdr:colOff>
      <xdr:row>36</xdr:row>
      <xdr:rowOff>19050</xdr:rowOff>
    </xdr:from>
    <xdr:to>
      <xdr:col>14</xdr:col>
      <xdr:colOff>342901</xdr:colOff>
      <xdr:row>45</xdr:row>
      <xdr:rowOff>104775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68036</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00000000-0008-0000-2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278947</xdr:colOff>
      <xdr:row>35</xdr:row>
      <xdr:rowOff>66675</xdr:rowOff>
    </xdr:from>
    <xdr:to>
      <xdr:col>12</xdr:col>
      <xdr:colOff>190500</xdr:colOff>
      <xdr:row>45</xdr:row>
      <xdr:rowOff>31297</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45</xdr:row>
      <xdr:rowOff>73620</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81829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306162</xdr:colOff>
      <xdr:row>35</xdr:row>
      <xdr:rowOff>66675</xdr:rowOff>
    </xdr:from>
    <xdr:to>
      <xdr:col>12</xdr:col>
      <xdr:colOff>244928</xdr:colOff>
      <xdr:row>45</xdr:row>
      <xdr:rowOff>21772</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66675</xdr:rowOff>
    </xdr:from>
    <xdr:to>
      <xdr:col>14</xdr:col>
      <xdr:colOff>514350</xdr:colOff>
      <xdr:row>45</xdr:row>
      <xdr:rowOff>2414</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81560</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00000000-0008-0000-2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292556</xdr:colOff>
      <xdr:row>35</xdr:row>
      <xdr:rowOff>38100</xdr:rowOff>
    </xdr:from>
    <xdr:to>
      <xdr:col>13</xdr:col>
      <xdr:colOff>0</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257175</xdr:colOff>
      <xdr:row>35</xdr:row>
      <xdr:rowOff>28575</xdr:rowOff>
    </xdr:from>
    <xdr:to>
      <xdr:col>14</xdr:col>
      <xdr:colOff>371475</xdr:colOff>
      <xdr:row>45</xdr:row>
      <xdr:rowOff>95250</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00000000-0008-0000-2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00000000-0008-0000-2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319770</xdr:colOff>
      <xdr:row>36</xdr:row>
      <xdr:rowOff>38100</xdr:rowOff>
    </xdr:from>
    <xdr:to>
      <xdr:col>12</xdr:col>
      <xdr:colOff>462643</xdr:colOff>
      <xdr:row>45</xdr:row>
      <xdr:rowOff>123825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381000</xdr:colOff>
      <xdr:row>36</xdr:row>
      <xdr:rowOff>47625</xdr:rowOff>
    </xdr:from>
    <xdr:to>
      <xdr:col>14</xdr:col>
      <xdr:colOff>495300</xdr:colOff>
      <xdr:row>45</xdr:row>
      <xdr:rowOff>81733</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38100</xdr:rowOff>
    </xdr:from>
    <xdr:to>
      <xdr:col>3</xdr:col>
      <xdr:colOff>314324</xdr:colOff>
      <xdr:row>45</xdr:row>
      <xdr:rowOff>114973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00000000-0008-0000-2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00000000-0008-0000-2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265341</xdr:colOff>
      <xdr:row>35</xdr:row>
      <xdr:rowOff>12248</xdr:rowOff>
    </xdr:from>
    <xdr:to>
      <xdr:col>13</xdr:col>
      <xdr:colOff>95250</xdr:colOff>
      <xdr:row>45</xdr:row>
      <xdr:rowOff>28577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376919</xdr:colOff>
      <xdr:row>35</xdr:row>
      <xdr:rowOff>12248</xdr:rowOff>
    </xdr:from>
    <xdr:to>
      <xdr:col>14</xdr:col>
      <xdr:colOff>385083</xdr:colOff>
      <xdr:row>45</xdr:row>
      <xdr:rowOff>123826</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12248</xdr:rowOff>
    </xdr:from>
    <xdr:to>
      <xdr:col>3</xdr:col>
      <xdr:colOff>314324</xdr:colOff>
      <xdr:row>45</xdr:row>
      <xdr:rowOff>54133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00000000-0008-0000-2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319770</xdr:colOff>
      <xdr:row>35</xdr:row>
      <xdr:rowOff>29696</xdr:rowOff>
    </xdr:from>
    <xdr:to>
      <xdr:col>13</xdr:col>
      <xdr:colOff>258536</xdr:colOff>
      <xdr:row>44</xdr:row>
      <xdr:rowOff>36499</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372836</xdr:colOff>
      <xdr:row>35</xdr:row>
      <xdr:rowOff>29696</xdr:rowOff>
    </xdr:from>
    <xdr:to>
      <xdr:col>14</xdr:col>
      <xdr:colOff>487136</xdr:colOff>
      <xdr:row>44</xdr:row>
      <xdr:rowOff>114301</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29696</xdr:rowOff>
    </xdr:from>
    <xdr:to>
      <xdr:col>3</xdr:col>
      <xdr:colOff>314324</xdr:colOff>
      <xdr:row>44</xdr:row>
      <xdr:rowOff>95386</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4</xdr:row>
      <xdr:rowOff>138777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0</xdr:rowOff>
    </xdr:from>
    <xdr:to>
      <xdr:col>0</xdr:col>
      <xdr:colOff>123825</xdr:colOff>
      <xdr:row>23</xdr:row>
      <xdr:rowOff>135106</xdr:rowOff>
    </xdr:to>
    <xdr:graphicFrame macro="">
      <xdr:nvGraphicFramePr>
        <xdr:cNvPr id="9" name="Graf 8">
          <a:extLst>
            <a:ext uri="{FF2B5EF4-FFF2-40B4-BE49-F238E27FC236}">
              <a16:creationId xmlns:a16="http://schemas.microsoft.com/office/drawing/2014/main" id="{00000000-0008-0000-2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306162</xdr:colOff>
      <xdr:row>35</xdr:row>
      <xdr:rowOff>47625</xdr:rowOff>
    </xdr:from>
    <xdr:to>
      <xdr:col>13</xdr:col>
      <xdr:colOff>435428</xdr:colOff>
      <xdr:row>45</xdr:row>
      <xdr:rowOff>85726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390524</xdr:colOff>
      <xdr:row>35</xdr:row>
      <xdr:rowOff>47625</xdr:rowOff>
    </xdr:from>
    <xdr:to>
      <xdr:col>14</xdr:col>
      <xdr:colOff>398688</xdr:colOff>
      <xdr:row>45</xdr:row>
      <xdr:rowOff>78648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116594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292556</xdr:colOff>
      <xdr:row>35</xdr:row>
      <xdr:rowOff>47625</xdr:rowOff>
    </xdr:from>
    <xdr:to>
      <xdr:col>13</xdr:col>
      <xdr:colOff>81643</xdr:colOff>
      <xdr:row>45</xdr:row>
      <xdr:rowOff>95250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361950</xdr:colOff>
      <xdr:row>35</xdr:row>
      <xdr:rowOff>47625</xdr:rowOff>
    </xdr:from>
    <xdr:to>
      <xdr:col>14</xdr:col>
      <xdr:colOff>476250</xdr:colOff>
      <xdr:row>44</xdr:row>
      <xdr:rowOff>135829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24765</xdr:rowOff>
    </xdr:from>
    <xdr:to>
      <xdr:col>3</xdr:col>
      <xdr:colOff>314324</xdr:colOff>
      <xdr:row>45</xdr:row>
      <xdr:rowOff>114300</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32384</xdr:rowOff>
    </xdr:from>
    <xdr:to>
      <xdr:col>13</xdr:col>
      <xdr:colOff>636935</xdr:colOff>
      <xdr:row>45</xdr:row>
      <xdr:rowOff>108856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21</xdr:row>
      <xdr:rowOff>32384</xdr:rowOff>
    </xdr:from>
    <xdr:to>
      <xdr:col>7</xdr:col>
      <xdr:colOff>533401</xdr:colOff>
      <xdr:row>45</xdr:row>
      <xdr:rowOff>114299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xdr:colOff>
      <xdr:row>22</xdr:row>
      <xdr:rowOff>53340</xdr:rowOff>
    </xdr:from>
    <xdr:to>
      <xdr:col>6</xdr:col>
      <xdr:colOff>142875</xdr:colOff>
      <xdr:row>42</xdr:row>
      <xdr:rowOff>129268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22</xdr:row>
      <xdr:rowOff>109039</xdr:rowOff>
    </xdr:from>
    <xdr:to>
      <xdr:col>15</xdr:col>
      <xdr:colOff>438150</xdr:colOff>
      <xdr:row>42</xdr:row>
      <xdr:rowOff>154305</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00000000-0008-0000-2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7620</xdr:colOff>
      <xdr:row>26</xdr:row>
      <xdr:rowOff>108878</xdr:rowOff>
    </xdr:from>
    <xdr:to>
      <xdr:col>4</xdr:col>
      <xdr:colOff>169545</xdr:colOff>
      <xdr:row>41</xdr:row>
      <xdr:rowOff>61610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243840</xdr:colOff>
      <xdr:row>26</xdr:row>
      <xdr:rowOff>101258</xdr:rowOff>
    </xdr:from>
    <xdr:to>
      <xdr:col>11</xdr:col>
      <xdr:colOff>369570</xdr:colOff>
      <xdr:row>41</xdr:row>
      <xdr:rowOff>61646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25</xdr:row>
      <xdr:rowOff>24131</xdr:rowOff>
    </xdr:from>
    <xdr:to>
      <xdr:col>5</xdr:col>
      <xdr:colOff>45717</xdr:colOff>
      <xdr:row>37</xdr:row>
      <xdr:rowOff>3175</xdr:rowOff>
    </xdr:to>
    <xdr:graphicFrame macro="">
      <xdr:nvGraphicFramePr>
        <xdr:cNvPr id="2" name="Graf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352422</xdr:colOff>
      <xdr:row>36</xdr:row>
      <xdr:rowOff>107950</xdr:rowOff>
    </xdr:from>
    <xdr:to>
      <xdr:col>9</xdr:col>
      <xdr:colOff>66675</xdr:colOff>
      <xdr:row>44</xdr:row>
      <xdr:rowOff>114300</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489584</xdr:colOff>
      <xdr:row>25</xdr:row>
      <xdr:rowOff>16510</xdr:rowOff>
    </xdr:from>
    <xdr:to>
      <xdr:col>12</xdr:col>
      <xdr:colOff>512441</xdr:colOff>
      <xdr:row>37</xdr:row>
      <xdr:rowOff>41274</xdr:rowOff>
    </xdr:to>
    <xdr:graphicFrame macro="">
      <xdr:nvGraphicFramePr>
        <xdr:cNvPr id="4" name="Graf 3">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13</xdr:row>
      <xdr:rowOff>22858</xdr:rowOff>
    </xdr:from>
    <xdr:to>
      <xdr:col>7</xdr:col>
      <xdr:colOff>751410</xdr:colOff>
      <xdr:row>28</xdr:row>
      <xdr:rowOff>115306</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11</xdr:row>
      <xdr:rowOff>139494</xdr:rowOff>
    </xdr:to>
    <xdr:graphicFrame macro="">
      <xdr:nvGraphicFramePr>
        <xdr:cNvPr id="4" name="Graf 3">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00000000-0008-0000-3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242455</xdr:rowOff>
    </xdr:from>
    <xdr:to>
      <xdr:col>8</xdr:col>
      <xdr:colOff>515470</xdr:colOff>
      <xdr:row>22</xdr:row>
      <xdr:rowOff>80631</xdr:rowOff>
    </xdr:to>
    <mc:AlternateContent xmlns:mc="http://schemas.openxmlformats.org/markup-compatibility/2006">
      <mc:Choice xmlns:cx4="http://schemas.microsoft.com/office/drawing/2016/5/10/chartex" Requires="cx4">
        <xdr:graphicFrame macro="">
          <xdr:nvGraphicFramePr>
            <xdr:cNvPr id="2" name="Graf 1">
              <a:extLst>
                <a:ext uri="{FF2B5EF4-FFF2-40B4-BE49-F238E27FC236}">
                  <a16:creationId xmlns:a16="http://schemas.microsoft.com/office/drawing/2014/main" id="{DE29362E-8493-47D6-8B84-60791E5F70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242455"/>
              <a:ext cx="6846794" cy="33120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0</xdr:col>
      <xdr:colOff>0</xdr:colOff>
      <xdr:row>21</xdr:row>
      <xdr:rowOff>148326</xdr:rowOff>
    </xdr:from>
    <xdr:to>
      <xdr:col>8</xdr:col>
      <xdr:colOff>515470</xdr:colOff>
      <xdr:row>43</xdr:row>
      <xdr:rowOff>8914</xdr:rowOff>
    </xdr:to>
    <mc:AlternateContent xmlns:mc="http://schemas.openxmlformats.org/markup-compatibility/2006">
      <mc:Choice xmlns:cx4="http://schemas.microsoft.com/office/drawing/2016/5/10/chartex" Requires="cx4">
        <xdr:graphicFrame macro="">
          <xdr:nvGraphicFramePr>
            <xdr:cNvPr id="4" name="Graf 3">
              <a:extLst>
                <a:ext uri="{FF2B5EF4-FFF2-40B4-BE49-F238E27FC236}">
                  <a16:creationId xmlns:a16="http://schemas.microsoft.com/office/drawing/2014/main" id="{1D662F20-00CD-412F-A731-EC8A6A60C9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3465267"/>
              <a:ext cx="6846794" cy="331200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xdr:col>
      <xdr:colOff>305920</xdr:colOff>
      <xdr:row>9</xdr:row>
      <xdr:rowOff>26894</xdr:rowOff>
    </xdr:from>
    <xdr:to>
      <xdr:col>2</xdr:col>
      <xdr:colOff>182095</xdr:colOff>
      <xdr:row>10</xdr:row>
      <xdr:rowOff>103094</xdr:rowOff>
    </xdr:to>
    <xdr:sp macro="" textlink="">
      <xdr:nvSpPr>
        <xdr:cNvPr id="6" name="TextovéPole 5">
          <a:extLst>
            <a:ext uri="{FF2B5EF4-FFF2-40B4-BE49-F238E27FC236}">
              <a16:creationId xmlns:a16="http://schemas.microsoft.com/office/drawing/2014/main" id="{00000000-0008-0000-3200-000006000000}"/>
            </a:ext>
          </a:extLst>
        </xdr:cNvPr>
        <xdr:cNvSpPr txBox="1"/>
      </xdr:nvSpPr>
      <xdr:spPr>
        <a:xfrm>
          <a:off x="2390214" y="1461247"/>
          <a:ext cx="481293" cy="233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670">
              <a:solidFill>
                <a:sysClr val="windowText" lastClr="000000"/>
              </a:solidFill>
              <a:latin typeface="Arial" panose="020B0604020202020204" pitchFamily="34" charset="0"/>
              <a:cs typeface="Arial" panose="020B0604020202020204" pitchFamily="34" charset="0"/>
            </a:rPr>
            <a:t>4 950,0</a:t>
          </a:r>
        </a:p>
      </xdr:txBody>
    </xdr:sp>
    <xdr:clientData/>
  </xdr:twoCellAnchor>
  <xdr:twoCellAnchor>
    <xdr:from>
      <xdr:col>1</xdr:col>
      <xdr:colOff>304240</xdr:colOff>
      <xdr:row>29</xdr:row>
      <xdr:rowOff>99172</xdr:rowOff>
    </xdr:from>
    <xdr:to>
      <xdr:col>2</xdr:col>
      <xdr:colOff>183216</xdr:colOff>
      <xdr:row>31</xdr:row>
      <xdr:rowOff>18489</xdr:rowOff>
    </xdr:to>
    <xdr:sp macro="" textlink="">
      <xdr:nvSpPr>
        <xdr:cNvPr id="11" name="TextovéPole 10">
          <a:extLst>
            <a:ext uri="{FF2B5EF4-FFF2-40B4-BE49-F238E27FC236}">
              <a16:creationId xmlns:a16="http://schemas.microsoft.com/office/drawing/2014/main" id="{00000000-0008-0000-3200-00000B000000}"/>
            </a:ext>
          </a:extLst>
        </xdr:cNvPr>
        <xdr:cNvSpPr txBox="1"/>
      </xdr:nvSpPr>
      <xdr:spPr>
        <a:xfrm>
          <a:off x="2388534" y="4671172"/>
          <a:ext cx="484094" cy="233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670">
              <a:solidFill>
                <a:sysClr val="windowText" lastClr="000000"/>
              </a:solidFill>
              <a:latin typeface="Arial" panose="020B0604020202020204" pitchFamily="34" charset="0"/>
              <a:cs typeface="Arial" panose="020B0604020202020204" pitchFamily="34" charset="0"/>
            </a:rPr>
            <a:t>1 584,2</a:t>
          </a:r>
        </a:p>
      </xdr:txBody>
    </xdr:sp>
    <xdr:clientData/>
  </xdr:twoCellAnchor>
  <xdr:twoCellAnchor>
    <xdr:from>
      <xdr:col>0</xdr:col>
      <xdr:colOff>0</xdr:colOff>
      <xdr:row>22</xdr:row>
      <xdr:rowOff>22410</xdr:rowOff>
    </xdr:from>
    <xdr:to>
      <xdr:col>1</xdr:col>
      <xdr:colOff>582706</xdr:colOff>
      <xdr:row>23</xdr:row>
      <xdr:rowOff>89647</xdr:rowOff>
    </xdr:to>
    <xdr:sp macro="" textlink="">
      <xdr:nvSpPr>
        <xdr:cNvPr id="5" name="TextovéPole 4">
          <a:extLst>
            <a:ext uri="{FF2B5EF4-FFF2-40B4-BE49-F238E27FC236}">
              <a16:creationId xmlns:a16="http://schemas.microsoft.com/office/drawing/2014/main" id="{A6A9EF72-760E-45B3-AF44-20498C23C79C}"/>
            </a:ext>
          </a:extLst>
        </xdr:cNvPr>
        <xdr:cNvSpPr txBox="1"/>
      </xdr:nvSpPr>
      <xdr:spPr>
        <a:xfrm>
          <a:off x="0" y="3496234"/>
          <a:ext cx="2667000" cy="224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cs-CZ" sz="1000" b="1" i="0" baseline="0">
              <a:solidFill>
                <a:schemeClr val="tx2"/>
              </a:solidFill>
              <a:effectLst/>
              <a:latin typeface="+mn-lt"/>
              <a:ea typeface="+mn-ea"/>
              <a:cs typeface="+mn-cs"/>
            </a:rPr>
            <a:t>Instalovaný výkon v krajích ČR [MW</a:t>
          </a:r>
          <a:r>
            <a:rPr lang="cs-CZ" sz="1000" b="1" i="0" baseline="-25000">
              <a:solidFill>
                <a:schemeClr val="tx2"/>
              </a:solidFill>
              <a:effectLst/>
              <a:latin typeface="+mn-lt"/>
              <a:ea typeface="+mn-ea"/>
              <a:cs typeface="+mn-cs"/>
            </a:rPr>
            <a:t>t</a:t>
          </a:r>
          <a:r>
            <a:rPr lang="cs-CZ" sz="1000" b="1" i="0" baseline="0">
              <a:solidFill>
                <a:schemeClr val="tx2"/>
              </a:solidFill>
              <a:effectLst/>
              <a:latin typeface="+mn-lt"/>
              <a:ea typeface="+mn-ea"/>
              <a:cs typeface="+mn-cs"/>
            </a:rPr>
            <a:t>]</a:t>
          </a:r>
          <a:endParaRPr lang="cs-CZ" sz="600">
            <a:solidFill>
              <a:schemeClr val="tx2"/>
            </a:solidFill>
            <a:effectLst/>
          </a:endParaRPr>
        </a:p>
      </xdr:txBody>
    </xdr:sp>
    <xdr:clientData/>
  </xdr:twoCellAnchor>
  <xdr:twoCellAnchor>
    <xdr:from>
      <xdr:col>0</xdr:col>
      <xdr:colOff>0</xdr:colOff>
      <xdr:row>1</xdr:row>
      <xdr:rowOff>62752</xdr:rowOff>
    </xdr:from>
    <xdr:to>
      <xdr:col>1</xdr:col>
      <xdr:colOff>582706</xdr:colOff>
      <xdr:row>3</xdr:row>
      <xdr:rowOff>51547</xdr:rowOff>
    </xdr:to>
    <xdr:sp macro="" textlink="">
      <xdr:nvSpPr>
        <xdr:cNvPr id="8" name="TextovéPole 7">
          <a:extLst>
            <a:ext uri="{FF2B5EF4-FFF2-40B4-BE49-F238E27FC236}">
              <a16:creationId xmlns:a16="http://schemas.microsoft.com/office/drawing/2014/main" id="{6679F263-A97D-4764-B879-CC536C3B8A85}"/>
            </a:ext>
          </a:extLst>
        </xdr:cNvPr>
        <xdr:cNvSpPr txBox="1"/>
      </xdr:nvSpPr>
      <xdr:spPr>
        <a:xfrm>
          <a:off x="0" y="320487"/>
          <a:ext cx="2667000" cy="224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cs-CZ" sz="1000" b="1" i="0" baseline="0">
              <a:solidFill>
                <a:schemeClr val="tx2"/>
              </a:solidFill>
              <a:effectLst/>
              <a:latin typeface="+mn-lt"/>
              <a:ea typeface="+mn-ea"/>
              <a:cs typeface="+mn-cs"/>
            </a:rPr>
            <a:t>Výroba tepla brutto v krajích ČR</a:t>
          </a:r>
          <a:endParaRPr lang="cs-CZ" sz="800">
            <a:solidFill>
              <a:schemeClr val="tx2"/>
            </a:solidFill>
            <a:effectLst/>
          </a:endParaRP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xdr:colOff>
      <xdr:row>1</xdr:row>
      <xdr:rowOff>49696</xdr:rowOff>
    </xdr:from>
    <xdr:to>
      <xdr:col>14</xdr:col>
      <xdr:colOff>963457</xdr:colOff>
      <xdr:row>32</xdr:row>
      <xdr:rowOff>107280</xdr:rowOff>
    </xdr:to>
    <xdr:pic>
      <xdr:nvPicPr>
        <xdr:cNvPr id="2" name="Obrázek 1">
          <a:extLst>
            <a:ext uri="{FF2B5EF4-FFF2-40B4-BE49-F238E27FC236}">
              <a16:creationId xmlns:a16="http://schemas.microsoft.com/office/drawing/2014/main" id="{FE3603B4-CFF5-9E69-56D8-6371ADA21163}"/>
            </a:ext>
          </a:extLst>
        </xdr:cNvPr>
        <xdr:cNvPicPr>
          <a:picLocks noChangeAspect="1"/>
        </xdr:cNvPicPr>
      </xdr:nvPicPr>
      <xdr:blipFill>
        <a:blip xmlns:r="http://schemas.openxmlformats.org/officeDocument/2006/relationships" r:embed="rId1"/>
        <a:stretch>
          <a:fillRect/>
        </a:stretch>
      </xdr:blipFill>
      <xdr:spPr>
        <a:xfrm>
          <a:off x="1" y="215348"/>
          <a:ext cx="9544239" cy="51928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115933</xdr:rowOff>
    </xdr:from>
    <xdr:to>
      <xdr:col>15</xdr:col>
      <xdr:colOff>523875</xdr:colOff>
      <xdr:row>44</xdr:row>
      <xdr:rowOff>9252</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42</xdr:row>
      <xdr:rowOff>15876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171451</xdr:colOff>
      <xdr:row>24</xdr:row>
      <xdr:rowOff>57151</xdr:rowOff>
    </xdr:from>
    <xdr:to>
      <xdr:col>13</xdr:col>
      <xdr:colOff>612323</xdr:colOff>
      <xdr:row>42</xdr:row>
      <xdr:rowOff>47625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601981</xdr:colOff>
      <xdr:row>21</xdr:row>
      <xdr:rowOff>128270</xdr:rowOff>
    </xdr:from>
    <xdr:to>
      <xdr:col>13</xdr:col>
      <xdr:colOff>653143</xdr:colOff>
      <xdr:row>45</xdr:row>
      <xdr:rowOff>81643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128270</xdr:rowOff>
    </xdr:from>
    <xdr:to>
      <xdr:col>8</xdr:col>
      <xdr:colOff>198120</xdr:colOff>
      <xdr:row>43</xdr:row>
      <xdr:rowOff>114300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35</xdr:row>
      <xdr:rowOff>53340</xdr:rowOff>
    </xdr:from>
    <xdr:to>
      <xdr:col>2</xdr:col>
      <xdr:colOff>567690</xdr:colOff>
      <xdr:row>45</xdr:row>
      <xdr:rowOff>121919</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25</xdr:row>
      <xdr:rowOff>66946</xdr:rowOff>
    </xdr:from>
    <xdr:to>
      <xdr:col>2</xdr:col>
      <xdr:colOff>241575</xdr:colOff>
      <xdr:row>35</xdr:row>
      <xdr:rowOff>80282</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525781</xdr:colOff>
      <xdr:row>35</xdr:row>
      <xdr:rowOff>29116</xdr:rowOff>
    </xdr:from>
    <xdr:to>
      <xdr:col>8</xdr:col>
      <xdr:colOff>122008</xdr:colOff>
      <xdr:row>45</xdr:row>
      <xdr:rowOff>40730</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25</xdr:row>
      <xdr:rowOff>133621</xdr:rowOff>
    </xdr:from>
    <xdr:to>
      <xdr:col>8</xdr:col>
      <xdr:colOff>141562</xdr:colOff>
      <xdr:row>35</xdr:row>
      <xdr:rowOff>52342</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379911</xdr:colOff>
      <xdr:row>35</xdr:row>
      <xdr:rowOff>57691</xdr:rowOff>
    </xdr:from>
    <xdr:to>
      <xdr:col>13</xdr:col>
      <xdr:colOff>483718</xdr:colOff>
      <xdr:row>45</xdr:row>
      <xdr:rowOff>69305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504825</xdr:colOff>
      <xdr:row>25</xdr:row>
      <xdr:rowOff>105046</xdr:rowOff>
    </xdr:from>
    <xdr:to>
      <xdr:col>13</xdr:col>
      <xdr:colOff>574950</xdr:colOff>
      <xdr:row>35</xdr:row>
      <xdr:rowOff>23767</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NOV&#193;%20STATISTIKA\Zpr&#225;vy%20TEPLO\Ro&#269;n&#237;%20zpr&#225;vy%20TEPLO\RZ%20Teplo%202025_cz\v1\Kraje%20mapy.xlsx" TargetMode="External"/><Relationship Id="rId1" Type="http://schemas.openxmlformats.org/officeDocument/2006/relationships/externalLinkPath" Target="Kraje%20mapy.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2"/>
    </sheetNames>
    <sheetDataSet>
      <sheetData sheetId="0">
        <row r="2">
          <cell r="A2" t="str">
            <v>Hlavní město Praha</v>
          </cell>
          <cell r="B2">
            <v>4949.9829559999998</v>
          </cell>
        </row>
        <row r="3">
          <cell r="A3" t="str">
            <v>Jihočeský kraj</v>
          </cell>
          <cell r="B3">
            <v>6673.2435030000006</v>
          </cell>
        </row>
        <row r="4">
          <cell r="A4" t="str">
            <v>Jihomoravský kraj</v>
          </cell>
          <cell r="B4">
            <v>6965.158680999999</v>
          </cell>
        </row>
        <row r="5">
          <cell r="A5" t="str">
            <v>Karlovarský kraj</v>
          </cell>
          <cell r="B5">
            <v>5743.1459809999997</v>
          </cell>
        </row>
        <row r="6">
          <cell r="A6" t="str">
            <v>Kraj Vysočina</v>
          </cell>
          <cell r="B6">
            <v>3622.2041240000003</v>
          </cell>
        </row>
        <row r="7">
          <cell r="A7" t="str">
            <v>Královéhradecký kraj</v>
          </cell>
          <cell r="B7">
            <v>4224.2585400000007</v>
          </cell>
        </row>
        <row r="8">
          <cell r="A8" t="str">
            <v>Liberecký kraj</v>
          </cell>
          <cell r="B8">
            <v>2337.1339419999999</v>
          </cell>
        </row>
        <row r="9">
          <cell r="A9" t="str">
            <v>Moravskoslezský kraj</v>
          </cell>
          <cell r="B9">
            <v>23572.454058999992</v>
          </cell>
        </row>
        <row r="10">
          <cell r="A10" t="str">
            <v>Olomoucký kraj</v>
          </cell>
          <cell r="B10">
            <v>6363.2240269999993</v>
          </cell>
        </row>
        <row r="11">
          <cell r="A11" t="str">
            <v>Pardubický kraj</v>
          </cell>
          <cell r="B11">
            <v>6228.4351619999989</v>
          </cell>
        </row>
        <row r="12">
          <cell r="A12" t="str">
            <v>Plzeňský kraj</v>
          </cell>
          <cell r="B12">
            <v>5563.1681189999999</v>
          </cell>
        </row>
        <row r="13">
          <cell r="A13" t="str">
            <v>Středočeský kraj</v>
          </cell>
          <cell r="B13">
            <v>23817.494139000002</v>
          </cell>
        </row>
        <row r="14">
          <cell r="A14" t="str">
            <v>Ústecký kraj</v>
          </cell>
          <cell r="B14">
            <v>30990.070284000005</v>
          </cell>
        </row>
        <row r="15">
          <cell r="A15" t="str">
            <v>Zlínský kraj</v>
          </cell>
          <cell r="B15">
            <v>6284.5150580000009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2"/>
    </sheetNames>
    <sheetDataSet>
      <sheetData sheetId="0" refreshError="1"/>
    </sheetDataSet>
  </externalBook>
</externalLink>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60CF5-BCA3-4397-93C4-788D644615C3}">
  <sheetPr>
    <tabColor theme="0"/>
  </sheetPr>
  <dimension ref="A1:K49"/>
  <sheetViews>
    <sheetView showGridLines="0" tabSelected="1" showWhiteSpace="0" zoomScaleNormal="100" zoomScaleSheetLayoutView="70" zoomScalePageLayoutView="70" workbookViewId="0"/>
  </sheetViews>
  <sheetFormatPr defaultColWidth="9.140625" defaultRowHeight="12.75"/>
  <cols>
    <col min="1" max="1" width="6.5703125" style="205" customWidth="1"/>
    <col min="2" max="2" width="83" style="205" customWidth="1"/>
    <col min="3" max="9" width="9.85546875" style="205" customWidth="1"/>
    <col min="10" max="10" width="10.28515625" style="205" customWidth="1"/>
    <col min="11" max="16384" width="9.140625" style="205"/>
  </cols>
  <sheetData>
    <row r="1" spans="1:11" ht="87" customHeight="1">
      <c r="A1" s="242"/>
      <c r="B1" s="243"/>
    </row>
    <row r="2" spans="1:11" ht="265.5" customHeight="1">
      <c r="A2" s="218"/>
      <c r="B2" s="244"/>
      <c r="C2" s="217"/>
      <c r="D2" s="217"/>
      <c r="E2" s="217"/>
      <c r="F2" s="217"/>
      <c r="G2" s="217"/>
      <c r="H2" s="217"/>
      <c r="I2" s="217"/>
      <c r="J2" s="217"/>
      <c r="K2" s="205" t="s">
        <v>216</v>
      </c>
    </row>
    <row r="3" spans="1:11" ht="52.5">
      <c r="B3" s="244" t="s">
        <v>325</v>
      </c>
      <c r="D3" s="216"/>
      <c r="E3" s="215"/>
      <c r="F3" s="215"/>
      <c r="G3" s="215"/>
      <c r="J3" s="209"/>
    </row>
    <row r="4" spans="1:11" ht="6" customHeight="1"/>
    <row r="5" spans="1:11" ht="12" customHeight="1"/>
    <row r="6" spans="1:11" ht="18">
      <c r="B6" s="245">
        <v>2025</v>
      </c>
    </row>
    <row r="7" spans="1:11" ht="6" customHeight="1"/>
    <row r="9" spans="1:11">
      <c r="B9" s="214"/>
      <c r="I9" s="213"/>
    </row>
    <row r="10" spans="1:11">
      <c r="B10" s="208"/>
      <c r="C10" s="207"/>
    </row>
    <row r="11" spans="1:11" ht="303" customHeight="1">
      <c r="B11" s="246" t="s">
        <v>322</v>
      </c>
      <c r="C11" s="207"/>
    </row>
    <row r="12" spans="1:11">
      <c r="B12" s="208"/>
      <c r="C12" s="207"/>
    </row>
    <row r="13" spans="1:11">
      <c r="A13" s="210"/>
      <c r="B13" s="212"/>
      <c r="C13" s="211"/>
      <c r="D13" s="210"/>
      <c r="E13" s="210"/>
      <c r="F13" s="210"/>
      <c r="G13" s="210"/>
      <c r="H13" s="210"/>
      <c r="I13" s="210"/>
      <c r="J13" s="210"/>
    </row>
    <row r="14" spans="1:11">
      <c r="A14" s="210"/>
      <c r="B14" s="212"/>
      <c r="C14" s="211"/>
      <c r="D14" s="210"/>
      <c r="E14" s="210"/>
      <c r="F14" s="210"/>
      <c r="G14" s="210"/>
      <c r="H14" s="210"/>
      <c r="I14" s="210"/>
      <c r="J14" s="210"/>
    </row>
    <row r="15" spans="1:11">
      <c r="A15" s="210"/>
      <c r="B15" s="212"/>
      <c r="C15" s="211"/>
      <c r="D15" s="210"/>
      <c r="E15" s="210"/>
      <c r="F15" s="210"/>
      <c r="G15" s="210"/>
      <c r="H15" s="210"/>
      <c r="I15" s="210"/>
      <c r="J15" s="210"/>
    </row>
    <row r="16" spans="1:11">
      <c r="A16" s="210"/>
      <c r="B16" s="212"/>
      <c r="C16" s="211"/>
      <c r="D16" s="210"/>
      <c r="E16" s="210"/>
      <c r="F16" s="210"/>
      <c r="G16" s="210"/>
      <c r="H16" s="210"/>
      <c r="I16" s="210"/>
      <c r="J16" s="210"/>
    </row>
    <row r="17" spans="1:10">
      <c r="A17" s="210"/>
      <c r="B17" s="212"/>
      <c r="C17" s="211"/>
      <c r="D17" s="210"/>
      <c r="E17" s="210"/>
      <c r="F17" s="210"/>
      <c r="G17" s="210"/>
      <c r="H17" s="210"/>
      <c r="I17" s="210"/>
      <c r="J17" s="210"/>
    </row>
    <row r="18" spans="1:10">
      <c r="A18" s="210"/>
      <c r="B18" s="212"/>
      <c r="C18" s="211"/>
      <c r="D18" s="210"/>
      <c r="E18" s="210"/>
      <c r="F18" s="210"/>
      <c r="G18" s="210"/>
      <c r="H18" s="210"/>
      <c r="I18" s="210"/>
      <c r="J18" s="210"/>
    </row>
    <row r="19" spans="1:10">
      <c r="A19" s="210"/>
      <c r="B19" s="212"/>
      <c r="C19" s="211"/>
      <c r="D19" s="210"/>
      <c r="E19" s="210"/>
      <c r="F19" s="210"/>
      <c r="G19" s="210"/>
      <c r="H19" s="210"/>
      <c r="I19" s="210"/>
      <c r="J19" s="210"/>
    </row>
    <row r="21" spans="1:10">
      <c r="A21" s="210"/>
      <c r="B21" s="212"/>
      <c r="C21" s="211"/>
      <c r="D21" s="210"/>
      <c r="E21" s="210"/>
      <c r="F21" s="210"/>
      <c r="G21" s="210"/>
      <c r="H21" s="210"/>
      <c r="I21" s="210"/>
      <c r="J21" s="210"/>
    </row>
    <row r="22" spans="1:10">
      <c r="A22" s="210"/>
      <c r="B22" s="212"/>
      <c r="C22" s="211"/>
      <c r="D22" s="210"/>
      <c r="E22" s="210"/>
      <c r="F22" s="210"/>
      <c r="G22" s="210"/>
      <c r="H22" s="210"/>
      <c r="I22" s="210"/>
      <c r="J22" s="210"/>
    </row>
    <row r="23" spans="1:10">
      <c r="A23" s="210"/>
      <c r="B23" s="212"/>
      <c r="C23" s="211"/>
      <c r="D23" s="210"/>
      <c r="E23" s="210"/>
      <c r="F23" s="210"/>
      <c r="G23" s="210"/>
      <c r="H23" s="210"/>
      <c r="I23" s="210"/>
      <c r="J23" s="210"/>
    </row>
    <row r="25" spans="1:10">
      <c r="A25" s="210"/>
      <c r="C25" s="211"/>
      <c r="D25" s="210"/>
      <c r="E25" s="210"/>
      <c r="F25" s="210"/>
      <c r="G25" s="210"/>
      <c r="H25" s="210"/>
      <c r="I25" s="210"/>
      <c r="J25" s="210"/>
    </row>
    <row r="26" spans="1:10">
      <c r="A26" s="210"/>
      <c r="C26" s="211"/>
      <c r="D26" s="210"/>
      <c r="E26" s="210"/>
      <c r="F26" s="210"/>
      <c r="G26" s="210"/>
      <c r="H26" s="210"/>
      <c r="I26" s="210"/>
      <c r="J26" s="210"/>
    </row>
    <row r="27" spans="1:10">
      <c r="A27" s="210"/>
      <c r="C27" s="211"/>
      <c r="D27" s="210"/>
      <c r="E27" s="210"/>
      <c r="F27" s="210"/>
      <c r="G27" s="210"/>
      <c r="H27" s="210"/>
      <c r="I27" s="210"/>
      <c r="J27" s="210"/>
    </row>
    <row r="28" spans="1:10">
      <c r="A28" s="247"/>
      <c r="B28" s="247"/>
      <c r="C28" s="247"/>
      <c r="D28" s="247"/>
      <c r="E28" s="247"/>
      <c r="F28" s="247"/>
      <c r="G28" s="247"/>
      <c r="H28" s="247"/>
      <c r="I28" s="247"/>
      <c r="J28" s="247"/>
    </row>
    <row r="29" spans="1:10">
      <c r="A29" s="210"/>
      <c r="B29" s="212"/>
      <c r="C29" s="211"/>
      <c r="D29" s="210"/>
      <c r="E29" s="210"/>
      <c r="F29" s="210"/>
      <c r="G29" s="210"/>
      <c r="H29" s="210"/>
      <c r="I29" s="210"/>
      <c r="J29" s="210"/>
    </row>
    <row r="31" spans="1:10">
      <c r="A31" s="210"/>
      <c r="B31" s="212"/>
      <c r="C31" s="211"/>
      <c r="D31" s="210"/>
      <c r="E31" s="210"/>
      <c r="F31" s="210"/>
      <c r="G31" s="210"/>
      <c r="H31" s="210"/>
      <c r="I31" s="210"/>
      <c r="J31" s="210"/>
    </row>
    <row r="32" spans="1:10">
      <c r="A32" s="210"/>
      <c r="B32" s="212"/>
      <c r="C32" s="211"/>
      <c r="D32" s="210"/>
      <c r="E32" s="210"/>
      <c r="F32" s="210"/>
      <c r="G32" s="210"/>
      <c r="H32" s="210"/>
      <c r="I32" s="210"/>
      <c r="J32" s="210"/>
    </row>
    <row r="33" spans="1:10">
      <c r="A33" s="248"/>
      <c r="B33" s="248"/>
      <c r="C33" s="248"/>
      <c r="D33" s="248"/>
      <c r="E33" s="248"/>
      <c r="F33" s="248"/>
      <c r="G33" s="248"/>
      <c r="H33" s="248"/>
      <c r="I33" s="248"/>
      <c r="J33" s="248"/>
    </row>
    <row r="34" spans="1:10">
      <c r="B34" s="209"/>
      <c r="C34" s="209"/>
      <c r="D34" s="209"/>
      <c r="E34" s="209"/>
      <c r="F34" s="209"/>
      <c r="G34" s="209"/>
      <c r="H34" s="209"/>
      <c r="I34" s="209"/>
      <c r="J34" s="209"/>
    </row>
    <row r="36" spans="1:10">
      <c r="B36" s="208"/>
      <c r="C36" s="207"/>
    </row>
    <row r="38" spans="1:10">
      <c r="B38" s="206"/>
      <c r="C38" s="206"/>
      <c r="D38" s="206"/>
      <c r="E38" s="206"/>
      <c r="F38" s="206"/>
      <c r="G38" s="206"/>
      <c r="H38" s="206"/>
      <c r="I38" s="206"/>
    </row>
    <row r="49" spans="1:10">
      <c r="A49" s="249"/>
      <c r="B49" s="249"/>
      <c r="C49" s="249"/>
      <c r="D49" s="249"/>
      <c r="E49" s="249"/>
      <c r="F49" s="249"/>
      <c r="G49" s="249"/>
      <c r="H49" s="249"/>
      <c r="I49" s="249"/>
      <c r="J49" s="249"/>
    </row>
  </sheetData>
  <pageMargins left="0.59055118110236227" right="0.59055118110236227" top="0.39370078740157483" bottom="0.59055118110236227"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theme="0"/>
  </sheetPr>
  <dimension ref="A1:U45"/>
  <sheetViews>
    <sheetView showGridLines="0" zoomScaleNormal="100" zoomScaleSheetLayoutView="100" workbookViewId="0"/>
  </sheetViews>
  <sheetFormatPr defaultColWidth="9.140625" defaultRowHeight="12.75"/>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1" ht="20.25">
      <c r="A1" s="141" t="s">
        <v>260</v>
      </c>
      <c r="N1" s="196" t="str">
        <f>'3'!N1</f>
        <v>2025</v>
      </c>
    </row>
    <row r="2" spans="1:21" s="60" customFormat="1" ht="18">
      <c r="A2" s="194" t="s">
        <v>261</v>
      </c>
      <c r="B2" s="21"/>
      <c r="C2" s="21"/>
      <c r="D2" s="21"/>
      <c r="E2" s="21"/>
      <c r="F2" s="21"/>
      <c r="G2" s="21"/>
      <c r="H2" s="21"/>
      <c r="I2" s="21"/>
      <c r="J2" s="21"/>
      <c r="K2" s="21"/>
      <c r="L2" s="21"/>
      <c r="M2" s="21"/>
    </row>
    <row r="3" spans="1:21" s="7" customFormat="1" ht="6" customHeight="1"/>
    <row r="4" spans="1:21" s="7" customFormat="1" ht="12">
      <c r="A4" s="258"/>
      <c r="B4" s="259" t="s">
        <v>42</v>
      </c>
      <c r="C4" s="260"/>
      <c r="D4" s="261"/>
      <c r="E4" s="260" t="s">
        <v>43</v>
      </c>
      <c r="F4" s="260"/>
      <c r="G4" s="260"/>
      <c r="H4" s="259" t="s">
        <v>44</v>
      </c>
      <c r="I4" s="260"/>
      <c r="J4" s="261"/>
      <c r="K4" s="259" t="s">
        <v>45</v>
      </c>
      <c r="L4" s="260"/>
      <c r="M4" s="261"/>
      <c r="N4" s="175" t="s">
        <v>7</v>
      </c>
    </row>
    <row r="5" spans="1:21" s="7" customFormat="1" ht="12" customHeight="1">
      <c r="A5" s="258"/>
      <c r="B5" s="223" t="s">
        <v>8</v>
      </c>
      <c r="C5" s="158" t="s">
        <v>9</v>
      </c>
      <c r="D5" s="224" t="s">
        <v>10</v>
      </c>
      <c r="E5" s="158" t="s">
        <v>11</v>
      </c>
      <c r="F5" s="158" t="s">
        <v>12</v>
      </c>
      <c r="G5" s="158" t="s">
        <v>13</v>
      </c>
      <c r="H5" s="223" t="s">
        <v>14</v>
      </c>
      <c r="I5" s="158" t="s">
        <v>15</v>
      </c>
      <c r="J5" s="224" t="s">
        <v>16</v>
      </c>
      <c r="K5" s="223" t="s">
        <v>17</v>
      </c>
      <c r="L5" s="158" t="s">
        <v>18</v>
      </c>
      <c r="M5" s="224" t="s">
        <v>19</v>
      </c>
      <c r="N5" s="159"/>
    </row>
    <row r="6" spans="1:21" s="7" customFormat="1" ht="12" customHeight="1">
      <c r="A6" s="263" t="s">
        <v>117</v>
      </c>
      <c r="B6" s="264">
        <f>SUM(B7:D7)</f>
        <v>30010.318861999993</v>
      </c>
      <c r="C6" s="253"/>
      <c r="D6" s="265"/>
      <c r="E6" s="253">
        <f>SUM(E7:G7)</f>
        <v>12492.291046</v>
      </c>
      <c r="F6" s="253"/>
      <c r="G6" s="253"/>
      <c r="H6" s="264">
        <f>SUM(H7:J7)</f>
        <v>8395.3319199999987</v>
      </c>
      <c r="I6" s="253"/>
      <c r="J6" s="265"/>
      <c r="K6" s="264">
        <f>SUM(K7:M7)</f>
        <v>26195.149057999999</v>
      </c>
      <c r="L6" s="253"/>
      <c r="M6" s="265"/>
      <c r="N6" s="253">
        <f>SUM(B7:M7)</f>
        <v>77093.090885999976</v>
      </c>
    </row>
    <row r="7" spans="1:21" s="7" customFormat="1" ht="12" customHeight="1">
      <c r="A7" s="263"/>
      <c r="B7" s="227">
        <f>SUM(B8:B23)</f>
        <v>11343.689448999998</v>
      </c>
      <c r="C7" s="157">
        <f t="shared" ref="C7:M7" si="0">SUM(C8:C23)</f>
        <v>10404.305332999998</v>
      </c>
      <c r="D7" s="228">
        <f t="shared" si="0"/>
        <v>8262.3240799999985</v>
      </c>
      <c r="E7" s="157">
        <f t="shared" si="0"/>
        <v>5385.6958020000002</v>
      </c>
      <c r="F7" s="157">
        <f t="shared" si="0"/>
        <v>4431.3834989999996</v>
      </c>
      <c r="G7" s="157">
        <f t="shared" si="0"/>
        <v>2675.2117450000001</v>
      </c>
      <c r="H7" s="227">
        <f t="shared" si="0"/>
        <v>2529.1830219999993</v>
      </c>
      <c r="I7" s="157">
        <f t="shared" si="0"/>
        <v>2578.0161079999993</v>
      </c>
      <c r="J7" s="228">
        <f t="shared" si="0"/>
        <v>3288.1327899999992</v>
      </c>
      <c r="K7" s="227">
        <f t="shared" si="0"/>
        <v>6681.1730380000008</v>
      </c>
      <c r="L7" s="157">
        <f t="shared" si="0"/>
        <v>9011.7368769999994</v>
      </c>
      <c r="M7" s="228">
        <f t="shared" si="0"/>
        <v>10502.239142999999</v>
      </c>
      <c r="N7" s="253"/>
      <c r="P7" s="60"/>
      <c r="Q7" s="60"/>
      <c r="R7" s="60"/>
      <c r="S7" s="60"/>
      <c r="T7" s="60"/>
    </row>
    <row r="8" spans="1:21" s="7" customFormat="1" ht="12" customHeight="1">
      <c r="A8" s="127" t="s">
        <v>40</v>
      </c>
      <c r="B8" s="225">
        <v>1363.7116829999993</v>
      </c>
      <c r="C8" s="154">
        <v>1284.9580559999995</v>
      </c>
      <c r="D8" s="226">
        <v>1203.6146889999998</v>
      </c>
      <c r="E8" s="154">
        <v>783.891795</v>
      </c>
      <c r="F8" s="154">
        <v>734.31773099999987</v>
      </c>
      <c r="G8" s="154">
        <v>485.61260300000026</v>
      </c>
      <c r="H8" s="225">
        <v>406.06166099999996</v>
      </c>
      <c r="I8" s="154">
        <v>381.5384259999999</v>
      </c>
      <c r="J8" s="226">
        <v>525.45830100000001</v>
      </c>
      <c r="K8" s="225">
        <v>947.52040899999997</v>
      </c>
      <c r="L8" s="154">
        <v>1211.8063689999997</v>
      </c>
      <c r="M8" s="226">
        <v>1377.3425789999994</v>
      </c>
      <c r="N8" s="154">
        <f>SUM(B8:M8)</f>
        <v>10705.834301999997</v>
      </c>
      <c r="P8" s="8"/>
      <c r="Q8" s="101"/>
      <c r="R8" s="101"/>
      <c r="S8" s="101"/>
      <c r="T8" s="101"/>
      <c r="U8" s="38"/>
    </row>
    <row r="9" spans="1:21" s="7" customFormat="1" ht="12" customHeight="1">
      <c r="A9" s="127" t="s">
        <v>39</v>
      </c>
      <c r="B9" s="225">
        <v>65.403718999999995</v>
      </c>
      <c r="C9" s="154">
        <v>57.423310000000008</v>
      </c>
      <c r="D9" s="226">
        <v>54.509625999999997</v>
      </c>
      <c r="E9" s="154">
        <v>42.920927000000006</v>
      </c>
      <c r="F9" s="154">
        <v>42.126553999999999</v>
      </c>
      <c r="G9" s="154">
        <v>27.285050999999999</v>
      </c>
      <c r="H9" s="225">
        <v>27.065645</v>
      </c>
      <c r="I9" s="154">
        <v>27.461017000000002</v>
      </c>
      <c r="J9" s="226">
        <v>30.72175</v>
      </c>
      <c r="K9" s="225">
        <v>45.24946400000001</v>
      </c>
      <c r="L9" s="154">
        <v>54.944156999999997</v>
      </c>
      <c r="M9" s="226">
        <v>62.972553999999981</v>
      </c>
      <c r="N9" s="154">
        <f>SUM(B9:M9)</f>
        <v>538.08377400000006</v>
      </c>
      <c r="P9" s="8"/>
      <c r="Q9" s="101"/>
      <c r="R9" s="101"/>
      <c r="S9" s="101"/>
      <c r="T9" s="101"/>
      <c r="U9" s="38"/>
    </row>
    <row r="10" spans="1:21" s="7" customFormat="1" ht="12" customHeight="1">
      <c r="A10" s="127" t="s">
        <v>38</v>
      </c>
      <c r="B10" s="225">
        <v>870.3534719999999</v>
      </c>
      <c r="C10" s="154">
        <v>810.05852700000003</v>
      </c>
      <c r="D10" s="226">
        <v>600.44884400000012</v>
      </c>
      <c r="E10" s="154">
        <v>337.64337399999994</v>
      </c>
      <c r="F10" s="154">
        <v>257.04708199999999</v>
      </c>
      <c r="G10" s="154">
        <v>101.686954</v>
      </c>
      <c r="H10" s="225">
        <v>87.044272000000007</v>
      </c>
      <c r="I10" s="154">
        <v>139.691497</v>
      </c>
      <c r="J10" s="226">
        <v>189.99255399999998</v>
      </c>
      <c r="K10" s="225">
        <v>488.30998100000005</v>
      </c>
      <c r="L10" s="154">
        <v>641.93127299999992</v>
      </c>
      <c r="M10" s="226">
        <v>706.05444899999998</v>
      </c>
      <c r="N10" s="154">
        <f>SUM(B10:M10)</f>
        <v>5230.2622789999996</v>
      </c>
      <c r="P10" s="8"/>
      <c r="Q10" s="101"/>
      <c r="R10" s="101"/>
      <c r="S10" s="101"/>
      <c r="T10" s="101"/>
      <c r="U10" s="38"/>
    </row>
    <row r="11" spans="1:21" s="7" customFormat="1" ht="12" customHeight="1">
      <c r="A11" s="127" t="s">
        <v>60</v>
      </c>
      <c r="B11" s="225">
        <v>6.3607150000000008</v>
      </c>
      <c r="C11" s="154">
        <v>4.7087909999999988</v>
      </c>
      <c r="D11" s="226">
        <v>6.9140030000000001</v>
      </c>
      <c r="E11" s="154">
        <v>6.7608839999999999</v>
      </c>
      <c r="F11" s="154">
        <v>4.2276379999999998</v>
      </c>
      <c r="G11" s="154">
        <v>5.440607</v>
      </c>
      <c r="H11" s="225">
        <v>3.5802480000000005</v>
      </c>
      <c r="I11" s="154">
        <v>4.6553050000000002</v>
      </c>
      <c r="J11" s="226">
        <v>3.8970020000000001</v>
      </c>
      <c r="K11" s="225">
        <v>4.2012969999999994</v>
      </c>
      <c r="L11" s="154">
        <v>0.94229799999999997</v>
      </c>
      <c r="M11" s="226">
        <v>1.20855</v>
      </c>
      <c r="N11" s="154">
        <f t="shared" ref="N11:N21" si="1">SUM(B11:M11)</f>
        <v>52.897337999999998</v>
      </c>
      <c r="P11" s="8"/>
      <c r="Q11" s="101"/>
      <c r="R11" s="101"/>
      <c r="S11" s="101"/>
      <c r="T11" s="101"/>
      <c r="U11" s="38"/>
    </row>
    <row r="12" spans="1:21" s="7" customFormat="1" ht="12" customHeight="1">
      <c r="A12" s="127" t="s">
        <v>61</v>
      </c>
      <c r="B12" s="225">
        <v>9.5330251026095763</v>
      </c>
      <c r="C12" s="154">
        <v>9.3342340693443422</v>
      </c>
      <c r="D12" s="226">
        <v>8.0064010847745504</v>
      </c>
      <c r="E12" s="154">
        <v>7.0968053894828902</v>
      </c>
      <c r="F12" s="154">
        <v>6.781664815806546</v>
      </c>
      <c r="G12" s="154">
        <v>6.2585455153167091</v>
      </c>
      <c r="H12" s="225">
        <v>6.0420482925794188</v>
      </c>
      <c r="I12" s="154">
        <v>5.6196771032848112</v>
      </c>
      <c r="J12" s="226">
        <v>5.7306238499682545</v>
      </c>
      <c r="K12" s="225">
        <v>7.4202455093167776</v>
      </c>
      <c r="L12" s="154">
        <v>7.6629511480590393</v>
      </c>
      <c r="M12" s="226">
        <v>8.6379511194570924</v>
      </c>
      <c r="N12" s="154">
        <f t="shared" si="1"/>
        <v>88.124172999999985</v>
      </c>
      <c r="P12" s="8"/>
      <c r="Q12" s="101"/>
      <c r="R12" s="101"/>
      <c r="S12" s="101"/>
      <c r="T12" s="101"/>
      <c r="U12" s="38"/>
    </row>
    <row r="13" spans="1:21" s="7" customFormat="1" ht="12" customHeight="1">
      <c r="A13" s="127" t="s">
        <v>62</v>
      </c>
      <c r="B13" s="225">
        <v>0.12739300000000001</v>
      </c>
      <c r="C13" s="154">
        <v>9.1897000000000006E-2</v>
      </c>
      <c r="D13" s="226">
        <v>5.6682999999999997E-2</v>
      </c>
      <c r="E13" s="154">
        <v>0.26817599999999997</v>
      </c>
      <c r="F13" s="154">
        <v>8.1819000000000003E-2</v>
      </c>
      <c r="G13" s="154">
        <v>0.103688</v>
      </c>
      <c r="H13" s="225">
        <v>8.0396000000000009E-2</v>
      </c>
      <c r="I13" s="154">
        <v>8.3158999999999997E-2</v>
      </c>
      <c r="J13" s="226">
        <v>7.3440999999999992E-2</v>
      </c>
      <c r="K13" s="225">
        <v>2.5090000000000001E-2</v>
      </c>
      <c r="L13" s="154">
        <v>1.3119E-2</v>
      </c>
      <c r="M13" s="226">
        <v>9.1149999999999998E-3</v>
      </c>
      <c r="N13" s="154">
        <f t="shared" si="1"/>
        <v>1.013976</v>
      </c>
      <c r="P13" s="8"/>
      <c r="Q13" s="101"/>
      <c r="R13" s="101"/>
      <c r="S13" s="101"/>
      <c r="T13" s="101"/>
      <c r="U13" s="38"/>
    </row>
    <row r="14" spans="1:21" s="7" customFormat="1" ht="12" customHeight="1">
      <c r="A14" s="127" t="s">
        <v>37</v>
      </c>
      <c r="B14" s="225">
        <v>4955.4071460000005</v>
      </c>
      <c r="C14" s="154">
        <v>4489.5337689999997</v>
      </c>
      <c r="D14" s="226">
        <v>3455.9127059999992</v>
      </c>
      <c r="E14" s="154">
        <v>2272.0009360000004</v>
      </c>
      <c r="F14" s="154">
        <v>1692.8291860000002</v>
      </c>
      <c r="G14" s="154">
        <v>800.11364999999989</v>
      </c>
      <c r="H14" s="225">
        <v>750.97698100000014</v>
      </c>
      <c r="I14" s="154">
        <v>789.16677600000003</v>
      </c>
      <c r="J14" s="226">
        <v>1168.969063</v>
      </c>
      <c r="K14" s="225">
        <v>2656.9513789999996</v>
      </c>
      <c r="L14" s="154">
        <v>3826.3874699999992</v>
      </c>
      <c r="M14" s="226">
        <v>4506.484684</v>
      </c>
      <c r="N14" s="154">
        <f t="shared" si="1"/>
        <v>31364.733745999994</v>
      </c>
      <c r="P14" s="8"/>
      <c r="Q14" s="101"/>
      <c r="R14" s="101"/>
      <c r="S14" s="101"/>
      <c r="T14" s="101"/>
      <c r="U14" s="38"/>
    </row>
    <row r="15" spans="1:21" s="7" customFormat="1" ht="12" customHeight="1">
      <c r="A15" s="127" t="s">
        <v>72</v>
      </c>
      <c r="B15" s="225">
        <v>165.86682000000002</v>
      </c>
      <c r="C15" s="154">
        <v>151.68985000000001</v>
      </c>
      <c r="D15" s="226">
        <v>87.451080000000005</v>
      </c>
      <c r="E15" s="154">
        <v>66.523839999999993</v>
      </c>
      <c r="F15" s="154">
        <v>59.34796</v>
      </c>
      <c r="G15" s="154">
        <v>33.010529999999996</v>
      </c>
      <c r="H15" s="225">
        <v>31.632920000000002</v>
      </c>
      <c r="I15" s="154">
        <v>17.291270000000001</v>
      </c>
      <c r="J15" s="226">
        <v>43.377840000000006</v>
      </c>
      <c r="K15" s="225">
        <v>99.826299999999989</v>
      </c>
      <c r="L15" s="154">
        <v>109.69416</v>
      </c>
      <c r="M15" s="226">
        <v>102.88159</v>
      </c>
      <c r="N15" s="154">
        <f t="shared" si="1"/>
        <v>968.5941600000001</v>
      </c>
      <c r="P15" s="8"/>
      <c r="Q15" s="101"/>
      <c r="R15" s="101"/>
      <c r="S15" s="101"/>
      <c r="T15" s="101"/>
      <c r="U15" s="38"/>
    </row>
    <row r="16" spans="1:21" s="7" customFormat="1" ht="12" customHeight="1">
      <c r="A16" s="127" t="s">
        <v>36</v>
      </c>
      <c r="B16" s="225">
        <v>0</v>
      </c>
      <c r="C16" s="154">
        <v>0</v>
      </c>
      <c r="D16" s="226">
        <v>0</v>
      </c>
      <c r="E16" s="154">
        <v>0</v>
      </c>
      <c r="F16" s="154">
        <v>0</v>
      </c>
      <c r="G16" s="154">
        <v>0</v>
      </c>
      <c r="H16" s="225">
        <v>0</v>
      </c>
      <c r="I16" s="154">
        <v>0</v>
      </c>
      <c r="J16" s="226">
        <v>0</v>
      </c>
      <c r="K16" s="225">
        <v>0</v>
      </c>
      <c r="L16" s="154">
        <v>0</v>
      </c>
      <c r="M16" s="226">
        <v>0</v>
      </c>
      <c r="N16" s="154">
        <f t="shared" si="1"/>
        <v>0</v>
      </c>
      <c r="P16" s="8"/>
      <c r="Q16" s="101"/>
      <c r="R16" s="101"/>
      <c r="S16" s="101"/>
      <c r="T16" s="101"/>
      <c r="U16" s="38"/>
    </row>
    <row r="17" spans="1:21" s="7" customFormat="1" ht="12" customHeight="1">
      <c r="A17" s="127" t="s">
        <v>35</v>
      </c>
      <c r="B17" s="225">
        <v>129.153864</v>
      </c>
      <c r="C17" s="154">
        <v>135.43069500000001</v>
      </c>
      <c r="D17" s="226">
        <v>137.94095799999999</v>
      </c>
      <c r="E17" s="154">
        <v>103.97585599999999</v>
      </c>
      <c r="F17" s="154">
        <v>125.52646299999999</v>
      </c>
      <c r="G17" s="154">
        <v>127.20835599999999</v>
      </c>
      <c r="H17" s="225">
        <v>103.18007899999999</v>
      </c>
      <c r="I17" s="154">
        <v>91.426521000000008</v>
      </c>
      <c r="J17" s="226">
        <v>94.177973999999992</v>
      </c>
      <c r="K17" s="225">
        <v>142.91414600000002</v>
      </c>
      <c r="L17" s="154">
        <v>145.43534099999999</v>
      </c>
      <c r="M17" s="226">
        <v>176.78681800000001</v>
      </c>
      <c r="N17" s="154">
        <f t="shared" si="1"/>
        <v>1513.1570710000001</v>
      </c>
      <c r="P17" s="8"/>
      <c r="Q17" s="101"/>
      <c r="R17" s="101"/>
      <c r="S17" s="101"/>
      <c r="T17" s="101"/>
      <c r="U17" s="38"/>
    </row>
    <row r="18" spans="1:21" s="7" customFormat="1" ht="12" customHeight="1">
      <c r="A18" s="127" t="s">
        <v>34</v>
      </c>
      <c r="B18" s="225">
        <v>1.3836190000000002</v>
      </c>
      <c r="C18" s="154">
        <v>1.7792539999999999</v>
      </c>
      <c r="D18" s="226">
        <v>1.3543179999999999</v>
      </c>
      <c r="E18" s="154">
        <v>0.61654399999999998</v>
      </c>
      <c r="F18" s="154">
        <v>0.64588599999999996</v>
      </c>
      <c r="G18" s="154">
        <v>0.251114</v>
      </c>
      <c r="H18" s="225">
        <v>0.33622199999999997</v>
      </c>
      <c r="I18" s="154">
        <v>0.36943799999999999</v>
      </c>
      <c r="J18" s="226">
        <v>0.39330700000000002</v>
      </c>
      <c r="K18" s="225">
        <v>2.7985230000000003</v>
      </c>
      <c r="L18" s="154">
        <v>7.7689870000000001</v>
      </c>
      <c r="M18" s="226">
        <v>8.2765220000000017</v>
      </c>
      <c r="N18" s="154">
        <f t="shared" si="1"/>
        <v>25.973734</v>
      </c>
      <c r="P18" s="8"/>
      <c r="Q18" s="101"/>
      <c r="R18" s="101"/>
      <c r="S18" s="101"/>
      <c r="T18" s="101"/>
      <c r="U18" s="38"/>
    </row>
    <row r="19" spans="1:21" s="7" customFormat="1" ht="12" customHeight="1">
      <c r="A19" s="127" t="s">
        <v>33</v>
      </c>
      <c r="B19" s="225">
        <v>368.46904999999998</v>
      </c>
      <c r="C19" s="154">
        <v>330.72717899999992</v>
      </c>
      <c r="D19" s="226">
        <v>307.92089400000003</v>
      </c>
      <c r="E19" s="154">
        <v>310.97607099999999</v>
      </c>
      <c r="F19" s="154">
        <v>282.30615499999999</v>
      </c>
      <c r="G19" s="154">
        <v>200.382417</v>
      </c>
      <c r="H19" s="225">
        <v>170.72438699999998</v>
      </c>
      <c r="I19" s="154">
        <v>193.406691</v>
      </c>
      <c r="J19" s="226">
        <v>220.25016400000001</v>
      </c>
      <c r="K19" s="225">
        <v>261.63047499999999</v>
      </c>
      <c r="L19" s="154">
        <v>300.70797100000004</v>
      </c>
      <c r="M19" s="226">
        <v>340.256821</v>
      </c>
      <c r="N19" s="154">
        <f t="shared" si="1"/>
        <v>3287.7582750000001</v>
      </c>
      <c r="P19" s="8"/>
      <c r="Q19" s="101"/>
      <c r="R19" s="101"/>
      <c r="S19" s="101"/>
      <c r="T19" s="101"/>
      <c r="U19" s="38"/>
    </row>
    <row r="20" spans="1:21" s="7" customFormat="1" ht="12" customHeight="1">
      <c r="A20" s="127" t="s">
        <v>32</v>
      </c>
      <c r="B20" s="225">
        <v>210.53552900000003</v>
      </c>
      <c r="C20" s="154">
        <v>203.30978200000001</v>
      </c>
      <c r="D20" s="226">
        <v>192.95013599999999</v>
      </c>
      <c r="E20" s="154">
        <v>160.342187</v>
      </c>
      <c r="F20" s="154">
        <v>178.16947699999997</v>
      </c>
      <c r="G20" s="154">
        <v>128.47075899999999</v>
      </c>
      <c r="H20" s="225">
        <v>113.57530199999999</v>
      </c>
      <c r="I20" s="154">
        <v>118.63211499999998</v>
      </c>
      <c r="J20" s="226">
        <v>175.68422999999999</v>
      </c>
      <c r="K20" s="225">
        <v>196.14779300000001</v>
      </c>
      <c r="L20" s="154">
        <v>197.62647099999998</v>
      </c>
      <c r="M20" s="226">
        <v>232.09597999999994</v>
      </c>
      <c r="N20" s="154">
        <f t="shared" si="1"/>
        <v>2107.539761</v>
      </c>
      <c r="P20" s="8"/>
      <c r="Q20" s="101"/>
      <c r="R20" s="101"/>
      <c r="S20" s="101"/>
      <c r="T20" s="101"/>
      <c r="U20" s="38"/>
    </row>
    <row r="21" spans="1:21" s="7" customFormat="1" ht="12" customHeight="1">
      <c r="A21" s="127" t="s">
        <v>3</v>
      </c>
      <c r="B21" s="225">
        <v>0</v>
      </c>
      <c r="C21" s="154">
        <v>0</v>
      </c>
      <c r="D21" s="226">
        <v>0</v>
      </c>
      <c r="E21" s="154">
        <v>0</v>
      </c>
      <c r="F21" s="154">
        <v>0</v>
      </c>
      <c r="G21" s="154">
        <v>0</v>
      </c>
      <c r="H21" s="225">
        <v>0</v>
      </c>
      <c r="I21" s="154">
        <v>0</v>
      </c>
      <c r="J21" s="226">
        <v>0</v>
      </c>
      <c r="K21" s="225">
        <v>0</v>
      </c>
      <c r="L21" s="154">
        <v>0</v>
      </c>
      <c r="M21" s="226">
        <v>0</v>
      </c>
      <c r="N21" s="154">
        <f t="shared" si="1"/>
        <v>0</v>
      </c>
      <c r="P21" s="8"/>
      <c r="Q21" s="101"/>
      <c r="R21" s="101"/>
      <c r="S21" s="101"/>
      <c r="T21" s="101"/>
      <c r="U21" s="38"/>
    </row>
    <row r="22" spans="1:21" s="7" customFormat="1" ht="12" customHeight="1">
      <c r="A22" s="127" t="s">
        <v>31</v>
      </c>
      <c r="B22" s="225">
        <v>24.046301000000007</v>
      </c>
      <c r="C22" s="154">
        <v>30.585182999999997</v>
      </c>
      <c r="D22" s="226">
        <v>14.426517</v>
      </c>
      <c r="E22" s="154">
        <v>6.5395849999999998</v>
      </c>
      <c r="F22" s="154">
        <v>3.2561990000000001</v>
      </c>
      <c r="G22" s="154">
        <v>6.293676999999998</v>
      </c>
      <c r="H22" s="225">
        <v>5.027933</v>
      </c>
      <c r="I22" s="154">
        <v>2.2527540000000008</v>
      </c>
      <c r="J22" s="226">
        <v>4.4918580000000006</v>
      </c>
      <c r="K22" s="225">
        <v>7.6204999999999989</v>
      </c>
      <c r="L22" s="154">
        <v>17.852281000000005</v>
      </c>
      <c r="M22" s="226">
        <v>21.681122999999999</v>
      </c>
      <c r="N22" s="154">
        <f>SUM(B22:M22)</f>
        <v>144.07391100000001</v>
      </c>
      <c r="P22" s="8"/>
      <c r="Q22" s="101"/>
      <c r="R22" s="101"/>
      <c r="S22" s="101"/>
      <c r="T22" s="101"/>
      <c r="U22" s="38"/>
    </row>
    <row r="23" spans="1:21" s="7" customFormat="1" ht="12" customHeight="1">
      <c r="A23" s="127" t="s">
        <v>30</v>
      </c>
      <c r="B23" s="225">
        <v>3173.3371128973886</v>
      </c>
      <c r="C23" s="154">
        <v>2894.6748059306556</v>
      </c>
      <c r="D23" s="226">
        <v>2190.8172249152249</v>
      </c>
      <c r="E23" s="154">
        <v>1286.1388216105174</v>
      </c>
      <c r="F23" s="154">
        <v>1044.7196841841931</v>
      </c>
      <c r="G23" s="154">
        <v>753.09379348468337</v>
      </c>
      <c r="H23" s="225">
        <v>823.85492770741985</v>
      </c>
      <c r="I23" s="154">
        <v>806.42146189671462</v>
      </c>
      <c r="J23" s="226">
        <v>824.91468215003124</v>
      </c>
      <c r="K23" s="225">
        <v>1820.5574354906835</v>
      </c>
      <c r="L23" s="154">
        <v>2488.9640288519408</v>
      </c>
      <c r="M23" s="226">
        <v>2957.5504068805431</v>
      </c>
      <c r="N23" s="154">
        <f>SUM(B23:M23)</f>
        <v>21065.044385999994</v>
      </c>
      <c r="P23" s="8"/>
      <c r="Q23" s="101"/>
      <c r="R23" s="101"/>
      <c r="S23" s="101"/>
      <c r="T23" s="101"/>
      <c r="U23" s="38"/>
    </row>
    <row r="24" spans="1:21" s="4" customFormat="1" ht="11.25">
      <c r="N24" s="3"/>
      <c r="P24" s="106"/>
      <c r="Q24" s="106"/>
      <c r="R24" s="106"/>
      <c r="S24" s="106"/>
      <c r="T24" s="106"/>
      <c r="U24" s="107"/>
    </row>
    <row r="25" spans="1:21" s="7" customFormat="1">
      <c r="A25" s="61"/>
      <c r="B25" s="62"/>
      <c r="C25" s="62"/>
      <c r="D25" s="62"/>
      <c r="E25" s="62"/>
      <c r="F25" s="62"/>
      <c r="G25" s="62"/>
      <c r="H25" s="62"/>
      <c r="I25" s="62"/>
      <c r="J25" s="62"/>
      <c r="K25" s="62"/>
      <c r="L25" s="62"/>
      <c r="M25" s="62"/>
      <c r="N25" s="61"/>
    </row>
    <row r="26" spans="1:21" s="7" customFormat="1">
      <c r="A26" s="95" t="s">
        <v>40</v>
      </c>
      <c r="B26" s="23">
        <v>10705.834301999997</v>
      </c>
      <c r="C26" s="62"/>
      <c r="D26" s="62"/>
      <c r="E26" s="62"/>
      <c r="F26" s="62"/>
      <c r="G26" s="62"/>
      <c r="H26" s="62"/>
      <c r="I26" s="62"/>
      <c r="J26" s="62"/>
      <c r="K26" s="62"/>
      <c r="L26" s="62"/>
      <c r="M26" s="62"/>
      <c r="N26" s="62"/>
    </row>
    <row r="27" spans="1:21" s="7" customFormat="1">
      <c r="A27" s="95" t="s">
        <v>39</v>
      </c>
      <c r="B27" s="23">
        <v>538.08377400000006</v>
      </c>
      <c r="C27" s="62"/>
      <c r="D27" s="62"/>
      <c r="E27" s="62"/>
      <c r="F27" s="62"/>
      <c r="G27" s="62"/>
      <c r="H27" s="62"/>
      <c r="I27" s="62"/>
      <c r="J27" s="62"/>
      <c r="K27" s="62"/>
      <c r="L27" s="62"/>
      <c r="M27" s="62"/>
      <c r="N27" s="62"/>
      <c r="O27" s="63"/>
    </row>
    <row r="28" spans="1:21" s="7" customFormat="1">
      <c r="A28" s="95" t="s">
        <v>38</v>
      </c>
      <c r="B28" s="23">
        <v>5230.2622789999996</v>
      </c>
      <c r="C28" s="62"/>
      <c r="D28" s="62"/>
      <c r="E28" s="62"/>
      <c r="F28" s="62"/>
      <c r="G28" s="62"/>
      <c r="H28" s="62"/>
      <c r="I28" s="62"/>
      <c r="J28" s="62"/>
      <c r="K28" s="62"/>
      <c r="L28" s="62"/>
      <c r="M28" s="62"/>
      <c r="N28" s="62"/>
      <c r="O28" s="63"/>
    </row>
    <row r="29" spans="1:21" s="7" customFormat="1">
      <c r="A29" s="95" t="s">
        <v>60</v>
      </c>
      <c r="B29" s="23">
        <v>52.897337999999998</v>
      </c>
      <c r="C29" s="62"/>
      <c r="D29" s="62"/>
      <c r="E29" s="62"/>
      <c r="F29" s="62"/>
      <c r="G29" s="62"/>
      <c r="H29" s="62"/>
      <c r="I29" s="62"/>
      <c r="J29" s="62"/>
      <c r="K29" s="62"/>
      <c r="L29" s="62"/>
      <c r="M29" s="62"/>
      <c r="N29" s="62"/>
      <c r="Q29" s="8"/>
    </row>
    <row r="30" spans="1:21" s="7" customFormat="1">
      <c r="A30" s="95" t="s">
        <v>61</v>
      </c>
      <c r="B30" s="23">
        <v>88.124172999999985</v>
      </c>
      <c r="C30" s="62"/>
      <c r="D30" s="62"/>
      <c r="E30" s="62"/>
      <c r="F30" s="62"/>
      <c r="G30" s="62"/>
      <c r="H30" s="62"/>
      <c r="I30" s="62"/>
      <c r="J30" s="62"/>
      <c r="K30" s="62"/>
      <c r="L30" s="62"/>
      <c r="M30" s="62"/>
      <c r="N30" s="62"/>
    </row>
    <row r="31" spans="1:21" s="7" customFormat="1">
      <c r="A31" s="95" t="s">
        <v>62</v>
      </c>
      <c r="B31" s="23">
        <v>1.013976</v>
      </c>
      <c r="C31" s="62"/>
      <c r="D31" s="62"/>
      <c r="E31" s="62"/>
      <c r="F31" s="62"/>
      <c r="G31" s="62"/>
      <c r="H31" s="62"/>
      <c r="I31" s="62"/>
      <c r="J31" s="62"/>
      <c r="K31" s="62"/>
      <c r="L31" s="62"/>
      <c r="M31" s="62"/>
      <c r="N31" s="62"/>
    </row>
    <row r="32" spans="1:21" s="7" customFormat="1">
      <c r="A32" s="95" t="s">
        <v>37</v>
      </c>
      <c r="B32" s="23">
        <v>31364.733745999994</v>
      </c>
      <c r="C32" s="62"/>
      <c r="D32" s="62"/>
      <c r="E32" s="62"/>
      <c r="F32" s="62"/>
      <c r="G32" s="62"/>
      <c r="H32" s="62"/>
      <c r="I32" s="62"/>
      <c r="J32" s="62"/>
      <c r="K32" s="62"/>
      <c r="L32" s="62"/>
      <c r="M32" s="62"/>
      <c r="N32" s="62"/>
    </row>
    <row r="33" spans="1:14" s="7" customFormat="1">
      <c r="A33" s="95" t="s">
        <v>72</v>
      </c>
      <c r="B33" s="23">
        <v>968.5941600000001</v>
      </c>
      <c r="C33" s="62"/>
      <c r="D33" s="62"/>
      <c r="E33" s="62"/>
      <c r="F33" s="62"/>
      <c r="G33" s="62"/>
      <c r="H33" s="62"/>
      <c r="I33" s="62"/>
      <c r="J33" s="62"/>
      <c r="K33" s="62"/>
      <c r="L33" s="62"/>
      <c r="M33" s="62"/>
      <c r="N33" s="62"/>
    </row>
    <row r="34" spans="1:14" s="7" customFormat="1">
      <c r="A34" s="95" t="s">
        <v>36</v>
      </c>
      <c r="B34" s="23">
        <v>0</v>
      </c>
      <c r="C34" s="62"/>
      <c r="D34" s="62"/>
      <c r="E34" s="62"/>
      <c r="F34" s="62"/>
      <c r="G34" s="62"/>
      <c r="H34" s="62"/>
      <c r="I34" s="62"/>
      <c r="J34" s="62"/>
      <c r="K34" s="62"/>
      <c r="L34" s="62"/>
      <c r="M34" s="62"/>
      <c r="N34" s="62"/>
    </row>
    <row r="35" spans="1:14" s="7" customFormat="1">
      <c r="A35" s="95" t="s">
        <v>35</v>
      </c>
      <c r="B35" s="23">
        <v>1513.1570710000001</v>
      </c>
      <c r="C35" s="62"/>
      <c r="D35" s="62"/>
      <c r="E35" s="62"/>
      <c r="F35" s="62"/>
      <c r="G35" s="62"/>
      <c r="H35" s="62"/>
      <c r="I35" s="62"/>
      <c r="J35" s="62"/>
      <c r="K35" s="62"/>
      <c r="L35" s="62"/>
      <c r="M35" s="62"/>
      <c r="N35" s="62"/>
    </row>
    <row r="36" spans="1:14" s="7" customFormat="1">
      <c r="A36" s="95" t="s">
        <v>34</v>
      </c>
      <c r="B36" s="23">
        <v>25.973734</v>
      </c>
      <c r="C36" s="62"/>
      <c r="D36" s="62"/>
      <c r="E36" s="62"/>
      <c r="F36" s="62"/>
      <c r="G36" s="62"/>
      <c r="H36" s="62"/>
      <c r="I36" s="62"/>
      <c r="J36" s="62"/>
      <c r="K36" s="62"/>
      <c r="L36" s="62"/>
      <c r="M36" s="62"/>
      <c r="N36" s="62"/>
    </row>
    <row r="37" spans="1:14" s="7" customFormat="1">
      <c r="A37" s="95" t="s">
        <v>33</v>
      </c>
      <c r="B37" s="23">
        <v>3287.7582750000001</v>
      </c>
      <c r="C37" s="62"/>
      <c r="D37" s="62"/>
      <c r="E37" s="62"/>
      <c r="F37" s="62"/>
      <c r="G37" s="62"/>
      <c r="H37" s="62"/>
      <c r="I37" s="62"/>
      <c r="J37" s="62"/>
      <c r="K37" s="62"/>
      <c r="L37" s="62"/>
      <c r="M37" s="62"/>
      <c r="N37" s="62"/>
    </row>
    <row r="38" spans="1:14" s="7" customFormat="1">
      <c r="A38" s="95" t="s">
        <v>32</v>
      </c>
      <c r="B38" s="23">
        <v>2107.539761</v>
      </c>
      <c r="C38" s="62"/>
      <c r="D38" s="62"/>
      <c r="E38" s="62"/>
      <c r="F38" s="62"/>
      <c r="G38" s="62"/>
      <c r="H38" s="62"/>
      <c r="I38" s="62"/>
      <c r="J38" s="62"/>
      <c r="K38" s="62"/>
      <c r="L38" s="62"/>
      <c r="M38" s="62"/>
      <c r="N38" s="62"/>
    </row>
    <row r="39" spans="1:14" s="7" customFormat="1">
      <c r="A39" s="95" t="s">
        <v>3</v>
      </c>
      <c r="B39" s="23">
        <v>0</v>
      </c>
      <c r="C39" s="62"/>
      <c r="D39" s="62"/>
      <c r="E39" s="62"/>
      <c r="F39" s="62"/>
      <c r="G39" s="62"/>
      <c r="H39" s="62"/>
      <c r="I39" s="62"/>
      <c r="J39" s="62"/>
      <c r="K39" s="62"/>
      <c r="L39" s="62"/>
      <c r="M39" s="62"/>
      <c r="N39" s="62"/>
    </row>
    <row r="40" spans="1:14" s="7" customFormat="1">
      <c r="A40" s="95" t="s">
        <v>31</v>
      </c>
      <c r="B40" s="23">
        <v>144.07391100000001</v>
      </c>
      <c r="C40" s="62"/>
      <c r="D40" s="62"/>
      <c r="E40" s="62"/>
      <c r="F40" s="62"/>
      <c r="G40" s="62"/>
      <c r="H40" s="62"/>
      <c r="I40" s="62"/>
      <c r="J40" s="62"/>
      <c r="K40" s="62"/>
      <c r="L40" s="62"/>
      <c r="M40" s="62"/>
      <c r="N40" s="62"/>
    </row>
    <row r="41" spans="1:14" s="7" customFormat="1">
      <c r="A41" s="95" t="s">
        <v>30</v>
      </c>
      <c r="B41" s="23">
        <v>21065.044385999994</v>
      </c>
      <c r="C41" s="62"/>
      <c r="D41" s="62"/>
      <c r="E41" s="62"/>
      <c r="F41" s="62"/>
      <c r="G41" s="62"/>
      <c r="H41" s="62"/>
      <c r="I41" s="62"/>
      <c r="J41" s="62"/>
      <c r="K41" s="62"/>
      <c r="L41" s="62"/>
      <c r="M41" s="62"/>
      <c r="N41" s="62"/>
    </row>
    <row r="42" spans="1:14" s="7" customFormat="1">
      <c r="A42" s="61"/>
      <c r="B42" s="62"/>
      <c r="C42" s="62"/>
      <c r="D42" s="62"/>
      <c r="E42" s="62"/>
      <c r="F42" s="62"/>
      <c r="G42" s="62"/>
      <c r="H42" s="62"/>
      <c r="I42" s="62"/>
      <c r="J42" s="62"/>
      <c r="K42" s="62"/>
      <c r="L42" s="62"/>
      <c r="M42" s="62"/>
      <c r="N42" s="62"/>
    </row>
    <row r="43" spans="1:14" s="7" customFormat="1">
      <c r="A43" s="61"/>
      <c r="B43" s="62"/>
      <c r="C43" s="62"/>
      <c r="D43" s="62"/>
      <c r="E43" s="62"/>
      <c r="F43" s="62"/>
      <c r="G43" s="62"/>
      <c r="H43" s="62"/>
      <c r="I43" s="62"/>
      <c r="J43" s="62"/>
      <c r="K43" s="62"/>
      <c r="L43" s="62"/>
      <c r="M43" s="62"/>
      <c r="N43" s="62"/>
    </row>
    <row r="44" spans="1:14" s="7" customFormat="1">
      <c r="A44" s="61"/>
      <c r="B44" s="62"/>
      <c r="C44" s="62"/>
      <c r="D44" s="62"/>
      <c r="E44" s="62"/>
      <c r="F44" s="62"/>
      <c r="G44" s="62"/>
      <c r="H44" s="62"/>
      <c r="I44" s="62"/>
      <c r="J44" s="62"/>
      <c r="K44" s="62"/>
      <c r="L44" s="62"/>
      <c r="M44" s="62"/>
      <c r="N44" s="62"/>
    </row>
    <row r="45" spans="1:14" s="7" customFormat="1">
      <c r="A45" s="2"/>
      <c r="B45" s="2"/>
      <c r="C45" s="2"/>
      <c r="D45" s="2"/>
      <c r="E45" s="2"/>
      <c r="F45" s="2"/>
      <c r="G45" s="2"/>
      <c r="H45" s="2"/>
      <c r="I45" s="2"/>
      <c r="J45" s="2"/>
      <c r="K45" s="2"/>
      <c r="L45" s="2"/>
      <c r="M45" s="2"/>
      <c r="N45" s="2"/>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tabColor theme="0"/>
  </sheetPr>
  <dimension ref="A1:U35"/>
  <sheetViews>
    <sheetView showGridLines="0" zoomScaleNormal="100" zoomScaleSheetLayoutView="100" workbookViewId="0"/>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194" t="s">
        <v>262</v>
      </c>
      <c r="N1" s="196" t="str">
        <f>'3'!N1</f>
        <v>2025</v>
      </c>
    </row>
    <row r="2" spans="1:21" ht="6" customHeight="1"/>
    <row r="3" spans="1:21">
      <c r="A3" s="258"/>
      <c r="B3" s="259" t="s">
        <v>42</v>
      </c>
      <c r="C3" s="260"/>
      <c r="D3" s="261"/>
      <c r="E3" s="259" t="s">
        <v>43</v>
      </c>
      <c r="F3" s="260"/>
      <c r="G3" s="261"/>
      <c r="H3" s="259" t="s">
        <v>44</v>
      </c>
      <c r="I3" s="260"/>
      <c r="J3" s="261"/>
      <c r="K3" s="259" t="s">
        <v>45</v>
      </c>
      <c r="L3" s="260"/>
      <c r="M3" s="261"/>
      <c r="N3" s="175" t="s">
        <v>7</v>
      </c>
    </row>
    <row r="4" spans="1:21">
      <c r="A4" s="258"/>
      <c r="B4" s="223" t="s">
        <v>8</v>
      </c>
      <c r="C4" s="158" t="s">
        <v>9</v>
      </c>
      <c r="D4" s="224" t="s">
        <v>10</v>
      </c>
      <c r="E4" s="223" t="s">
        <v>11</v>
      </c>
      <c r="F4" s="158" t="s">
        <v>12</v>
      </c>
      <c r="G4" s="224" t="s">
        <v>13</v>
      </c>
      <c r="H4" s="223" t="s">
        <v>14</v>
      </c>
      <c r="I4" s="158" t="s">
        <v>15</v>
      </c>
      <c r="J4" s="224" t="s">
        <v>16</v>
      </c>
      <c r="K4" s="223" t="s">
        <v>17</v>
      </c>
      <c r="L4" s="158" t="s">
        <v>18</v>
      </c>
      <c r="M4" s="224" t="s">
        <v>19</v>
      </c>
      <c r="N4" s="159"/>
    </row>
    <row r="5" spans="1:21">
      <c r="A5" s="263" t="s">
        <v>117</v>
      </c>
      <c r="B5" s="264">
        <f>SUM(B6:D6)</f>
        <v>30010.318862</v>
      </c>
      <c r="C5" s="253"/>
      <c r="D5" s="265"/>
      <c r="E5" s="264">
        <f t="shared" ref="E5" si="0">SUM(E6:G6)</f>
        <v>12492.291045999998</v>
      </c>
      <c r="F5" s="253"/>
      <c r="G5" s="265"/>
      <c r="H5" s="264">
        <f t="shared" ref="H5" si="1">SUM(H6:J6)</f>
        <v>8395.3409199999987</v>
      </c>
      <c r="I5" s="253"/>
      <c r="J5" s="265"/>
      <c r="K5" s="264">
        <f t="shared" ref="K5" si="2">SUM(K6:M6)</f>
        <v>26195.149058000003</v>
      </c>
      <c r="L5" s="253"/>
      <c r="M5" s="265"/>
      <c r="N5" s="253">
        <f>SUM(N7:N20)</f>
        <v>77093.099885999996</v>
      </c>
    </row>
    <row r="6" spans="1:21">
      <c r="A6" s="263"/>
      <c r="B6" s="229">
        <f>SUM(B7:B20)</f>
        <v>11343.689449000001</v>
      </c>
      <c r="C6" s="160">
        <f t="shared" ref="C6:M6" si="3">SUM(C7:C20)</f>
        <v>10404.305332999998</v>
      </c>
      <c r="D6" s="230">
        <f t="shared" si="3"/>
        <v>8262.3240800000003</v>
      </c>
      <c r="E6" s="229">
        <f t="shared" si="3"/>
        <v>5385.6958019999993</v>
      </c>
      <c r="F6" s="160">
        <f t="shared" si="3"/>
        <v>4431.3834989999996</v>
      </c>
      <c r="G6" s="230">
        <f t="shared" si="3"/>
        <v>2675.2117450000001</v>
      </c>
      <c r="H6" s="229">
        <f t="shared" si="3"/>
        <v>2529.1920220000002</v>
      </c>
      <c r="I6" s="160">
        <f t="shared" si="3"/>
        <v>2578.0161079999998</v>
      </c>
      <c r="J6" s="230">
        <f t="shared" si="3"/>
        <v>3288.1327899999997</v>
      </c>
      <c r="K6" s="229">
        <f t="shared" si="3"/>
        <v>6681.1730380000008</v>
      </c>
      <c r="L6" s="160">
        <f t="shared" si="3"/>
        <v>9011.7368769999994</v>
      </c>
      <c r="M6" s="230">
        <f t="shared" si="3"/>
        <v>10502.239143000001</v>
      </c>
      <c r="N6" s="253"/>
      <c r="P6" s="60"/>
      <c r="Q6" s="60"/>
      <c r="R6" s="60"/>
      <c r="S6" s="60"/>
      <c r="T6" s="60"/>
      <c r="U6" s="38"/>
    </row>
    <row r="7" spans="1:21">
      <c r="A7" s="127" t="s">
        <v>131</v>
      </c>
      <c r="B7" s="231">
        <v>526.42671899999993</v>
      </c>
      <c r="C7" s="161">
        <v>494.20351699999992</v>
      </c>
      <c r="D7" s="232">
        <v>390.97341500000005</v>
      </c>
      <c r="E7" s="231">
        <v>271.609219</v>
      </c>
      <c r="F7" s="161">
        <v>207.38528699999998</v>
      </c>
      <c r="G7" s="232">
        <v>154.00920499999998</v>
      </c>
      <c r="H7" s="231">
        <v>161.02092100000002</v>
      </c>
      <c r="I7" s="161">
        <v>169.46294099999997</v>
      </c>
      <c r="J7" s="232">
        <v>144.413027</v>
      </c>
      <c r="K7" s="231">
        <v>324.28475299999991</v>
      </c>
      <c r="L7" s="161">
        <v>427.34886499999993</v>
      </c>
      <c r="M7" s="232">
        <v>518.56904300000008</v>
      </c>
      <c r="N7" s="154">
        <f t="shared" ref="N7:N20" si="4">SUM(B7:M7)</f>
        <v>3789.7069119999996</v>
      </c>
      <c r="P7" s="8"/>
      <c r="Q7" s="101"/>
      <c r="R7" s="101"/>
      <c r="S7" s="101"/>
      <c r="T7" s="101"/>
      <c r="U7" s="38"/>
    </row>
    <row r="8" spans="1:21">
      <c r="A8" s="127" t="s">
        <v>99</v>
      </c>
      <c r="B8" s="231">
        <v>642.0152999999998</v>
      </c>
      <c r="C8" s="161">
        <v>573.7497239999999</v>
      </c>
      <c r="D8" s="232">
        <v>457.58052499999997</v>
      </c>
      <c r="E8" s="231">
        <v>301.40173900000008</v>
      </c>
      <c r="F8" s="161">
        <v>235.57676999999998</v>
      </c>
      <c r="G8" s="232">
        <v>131.86365200000003</v>
      </c>
      <c r="H8" s="231">
        <v>126.08428399999997</v>
      </c>
      <c r="I8" s="161">
        <v>123.96739199999999</v>
      </c>
      <c r="J8" s="232">
        <v>166.14572900000005</v>
      </c>
      <c r="K8" s="231">
        <v>371.20740699999993</v>
      </c>
      <c r="L8" s="161">
        <v>510.387835</v>
      </c>
      <c r="M8" s="232">
        <v>586.30736899999999</v>
      </c>
      <c r="N8" s="154">
        <f t="shared" si="4"/>
        <v>4226.2877259999996</v>
      </c>
      <c r="P8" s="8"/>
      <c r="Q8" s="101"/>
      <c r="R8" s="101"/>
      <c r="S8" s="101"/>
      <c r="T8" s="101"/>
      <c r="U8" s="38"/>
    </row>
    <row r="9" spans="1:21">
      <c r="A9" s="127" t="s">
        <v>100</v>
      </c>
      <c r="B9" s="231">
        <v>793.70024000000035</v>
      </c>
      <c r="C9" s="161">
        <v>701.97275199999979</v>
      </c>
      <c r="D9" s="232">
        <v>502.85702300000008</v>
      </c>
      <c r="E9" s="231">
        <v>335.89382599999999</v>
      </c>
      <c r="F9" s="161">
        <v>274.05055699999997</v>
      </c>
      <c r="G9" s="232">
        <v>174.64560900000004</v>
      </c>
      <c r="H9" s="231">
        <v>161.69757099999998</v>
      </c>
      <c r="I9" s="161">
        <v>165.74093900000003</v>
      </c>
      <c r="J9" s="232">
        <v>206.02849400000002</v>
      </c>
      <c r="K9" s="231">
        <v>411.56038699999999</v>
      </c>
      <c r="L9" s="161">
        <v>598.25965799999983</v>
      </c>
      <c r="M9" s="232">
        <v>720.66870899999958</v>
      </c>
      <c r="N9" s="154">
        <f t="shared" si="4"/>
        <v>5047.0757649999996</v>
      </c>
      <c r="P9" s="8"/>
      <c r="Q9" s="101"/>
      <c r="R9" s="101"/>
      <c r="S9" s="101"/>
      <c r="T9" s="101"/>
      <c r="U9" s="38"/>
    </row>
    <row r="10" spans="1:21">
      <c r="A10" s="127" t="s">
        <v>101</v>
      </c>
      <c r="B10" s="231">
        <v>467.68341099999992</v>
      </c>
      <c r="C10" s="161">
        <v>432.15700299999997</v>
      </c>
      <c r="D10" s="232">
        <v>350.15235799999994</v>
      </c>
      <c r="E10" s="231">
        <v>248.14666900000003</v>
      </c>
      <c r="F10" s="161">
        <v>199.924452</v>
      </c>
      <c r="G10" s="232">
        <v>100.911216</v>
      </c>
      <c r="H10" s="231">
        <v>101.839827</v>
      </c>
      <c r="I10" s="161">
        <v>96.730956999999989</v>
      </c>
      <c r="J10" s="232">
        <v>153.28621100000001</v>
      </c>
      <c r="K10" s="231">
        <v>297.31414100000006</v>
      </c>
      <c r="L10" s="161">
        <v>377.05803599999996</v>
      </c>
      <c r="M10" s="232">
        <v>435.04492799999997</v>
      </c>
      <c r="N10" s="154">
        <f t="shared" si="4"/>
        <v>3260.2492089999996</v>
      </c>
      <c r="P10" s="8"/>
      <c r="Q10" s="101"/>
      <c r="R10" s="101"/>
      <c r="S10" s="101"/>
      <c r="T10" s="101"/>
      <c r="U10" s="38"/>
    </row>
    <row r="11" spans="1:21">
      <c r="A11" s="127" t="s">
        <v>130</v>
      </c>
      <c r="B11" s="231">
        <v>252.55242599999994</v>
      </c>
      <c r="C11" s="161">
        <v>225.42289600000001</v>
      </c>
      <c r="D11" s="232">
        <v>175.28880200000006</v>
      </c>
      <c r="E11" s="231">
        <v>115.58691999999999</v>
      </c>
      <c r="F11" s="161">
        <v>87.306930000000008</v>
      </c>
      <c r="G11" s="232">
        <v>43.525041999999992</v>
      </c>
      <c r="H11" s="231">
        <v>42.773473000000003</v>
      </c>
      <c r="I11" s="161">
        <v>42.877510000000008</v>
      </c>
      <c r="J11" s="232">
        <v>58.75321499999999</v>
      </c>
      <c r="K11" s="231">
        <v>141.45675799999995</v>
      </c>
      <c r="L11" s="161">
        <v>195.32955400000003</v>
      </c>
      <c r="M11" s="232">
        <v>226.49222600000002</v>
      </c>
      <c r="N11" s="154">
        <f t="shared" si="4"/>
        <v>1607.3657519999999</v>
      </c>
      <c r="P11" s="8"/>
      <c r="Q11" s="101"/>
      <c r="R11" s="101"/>
      <c r="S11" s="101"/>
      <c r="T11" s="101"/>
      <c r="U11" s="38"/>
    </row>
    <row r="12" spans="1:21">
      <c r="A12" s="127" t="s">
        <v>102</v>
      </c>
      <c r="B12" s="231">
        <v>387.37086700000015</v>
      </c>
      <c r="C12" s="161">
        <v>352.12164899999999</v>
      </c>
      <c r="D12" s="232">
        <v>294.40725699999996</v>
      </c>
      <c r="E12" s="231">
        <v>206.16686900000002</v>
      </c>
      <c r="F12" s="161">
        <v>181.03840600000001</v>
      </c>
      <c r="G12" s="232">
        <v>110.591508</v>
      </c>
      <c r="H12" s="231">
        <v>89.130254999999991</v>
      </c>
      <c r="I12" s="161">
        <v>101.68973600000001</v>
      </c>
      <c r="J12" s="232">
        <v>131.867549</v>
      </c>
      <c r="K12" s="231">
        <v>240.93230699999995</v>
      </c>
      <c r="L12" s="161">
        <v>308.32177499999995</v>
      </c>
      <c r="M12" s="232">
        <v>337.66779299999996</v>
      </c>
      <c r="N12" s="154">
        <f t="shared" si="4"/>
        <v>2741.3059710000002</v>
      </c>
      <c r="P12" s="8"/>
      <c r="Q12" s="101"/>
      <c r="R12" s="101"/>
      <c r="S12" s="101"/>
      <c r="T12" s="101"/>
      <c r="U12" s="38"/>
    </row>
    <row r="13" spans="1:21">
      <c r="A13" s="127" t="s">
        <v>103</v>
      </c>
      <c r="B13" s="231">
        <v>285.88826799999998</v>
      </c>
      <c r="C13" s="161">
        <v>259.53130099999987</v>
      </c>
      <c r="D13" s="232">
        <v>203.36159499999999</v>
      </c>
      <c r="E13" s="231">
        <v>136.01511299999999</v>
      </c>
      <c r="F13" s="161">
        <v>108.013875</v>
      </c>
      <c r="G13" s="232">
        <v>47.397124000000005</v>
      </c>
      <c r="H13" s="231">
        <v>45.368429000000006</v>
      </c>
      <c r="I13" s="161">
        <v>48.169671999999998</v>
      </c>
      <c r="J13" s="232">
        <v>66.392409999999998</v>
      </c>
      <c r="K13" s="231">
        <v>163.96874099999997</v>
      </c>
      <c r="L13" s="161">
        <v>215.75982200000001</v>
      </c>
      <c r="M13" s="232">
        <v>254.04585200000005</v>
      </c>
      <c r="N13" s="154">
        <f t="shared" si="4"/>
        <v>1833.9122019999998</v>
      </c>
      <c r="P13" s="8"/>
      <c r="Q13" s="101"/>
      <c r="R13" s="101"/>
      <c r="S13" s="101"/>
      <c r="T13" s="101"/>
      <c r="U13" s="38"/>
    </row>
    <row r="14" spans="1:21">
      <c r="A14" s="127" t="s">
        <v>104</v>
      </c>
      <c r="B14" s="231">
        <v>1605.0512560000006</v>
      </c>
      <c r="C14" s="161">
        <v>1489.3656559999997</v>
      </c>
      <c r="D14" s="232">
        <v>1127.653665</v>
      </c>
      <c r="E14" s="231">
        <v>716.18654899999979</v>
      </c>
      <c r="F14" s="161">
        <v>629.12455199999988</v>
      </c>
      <c r="G14" s="232">
        <v>312.9872969999999</v>
      </c>
      <c r="H14" s="231">
        <v>305.75703200000004</v>
      </c>
      <c r="I14" s="161">
        <v>312.08864700000009</v>
      </c>
      <c r="J14" s="232">
        <v>417.51078400000006</v>
      </c>
      <c r="K14" s="231">
        <v>978.36026100000026</v>
      </c>
      <c r="L14" s="161">
        <v>1263.947402</v>
      </c>
      <c r="M14" s="232">
        <v>1521.1638829999999</v>
      </c>
      <c r="N14" s="154">
        <f t="shared" si="4"/>
        <v>10679.196984</v>
      </c>
      <c r="P14" s="8"/>
      <c r="Q14" s="101"/>
      <c r="R14" s="101"/>
      <c r="S14" s="101"/>
      <c r="T14" s="101"/>
      <c r="U14" s="38"/>
    </row>
    <row r="15" spans="1:21">
      <c r="A15" s="127" t="s">
        <v>105</v>
      </c>
      <c r="B15" s="231">
        <v>474.82685600000013</v>
      </c>
      <c r="C15" s="161">
        <v>426.10000100000013</v>
      </c>
      <c r="D15" s="232">
        <v>325.2552810000002</v>
      </c>
      <c r="E15" s="231">
        <v>205.62471899999994</v>
      </c>
      <c r="F15" s="161">
        <v>171.54525700000002</v>
      </c>
      <c r="G15" s="232">
        <v>98.662651000000011</v>
      </c>
      <c r="H15" s="231">
        <v>102.200284</v>
      </c>
      <c r="I15" s="161">
        <v>101.92856899999998</v>
      </c>
      <c r="J15" s="232">
        <v>145.60108500000001</v>
      </c>
      <c r="K15" s="231">
        <v>254.14002499999995</v>
      </c>
      <c r="L15" s="161">
        <v>363.30907999999994</v>
      </c>
      <c r="M15" s="232">
        <v>431.25922299999996</v>
      </c>
      <c r="N15" s="154">
        <f t="shared" si="4"/>
        <v>3100.4530310000005</v>
      </c>
      <c r="P15" s="8"/>
      <c r="Q15" s="101"/>
      <c r="R15" s="101"/>
      <c r="S15" s="101"/>
      <c r="T15" s="101"/>
      <c r="U15" s="38"/>
    </row>
    <row r="16" spans="1:21">
      <c r="A16" s="127" t="s">
        <v>106</v>
      </c>
      <c r="B16" s="231">
        <v>626.41113800000005</v>
      </c>
      <c r="C16" s="161">
        <v>565.317272</v>
      </c>
      <c r="D16" s="232">
        <v>421.10930199999996</v>
      </c>
      <c r="E16" s="231">
        <v>253.91787500000001</v>
      </c>
      <c r="F16" s="161">
        <v>198.22745399999999</v>
      </c>
      <c r="G16" s="232">
        <v>86.552706000000001</v>
      </c>
      <c r="H16" s="231">
        <v>77.995996000000005</v>
      </c>
      <c r="I16" s="161">
        <v>79.198507000000006</v>
      </c>
      <c r="J16" s="232">
        <v>138.03752500000002</v>
      </c>
      <c r="K16" s="231">
        <v>348.14846999999997</v>
      </c>
      <c r="L16" s="161">
        <v>492.42330400000003</v>
      </c>
      <c r="M16" s="232">
        <v>584.60724600000003</v>
      </c>
      <c r="N16" s="154">
        <f t="shared" si="4"/>
        <v>3871.9467950000003</v>
      </c>
      <c r="P16" s="8"/>
      <c r="Q16" s="101"/>
      <c r="R16" s="101"/>
      <c r="S16" s="101"/>
      <c r="T16" s="101"/>
      <c r="U16" s="38"/>
    </row>
    <row r="17" spans="1:21">
      <c r="A17" s="127" t="s">
        <v>107</v>
      </c>
      <c r="B17" s="231">
        <v>619.12672100000043</v>
      </c>
      <c r="C17" s="161">
        <v>564.91613999999981</v>
      </c>
      <c r="D17" s="232">
        <v>435.7516940000001</v>
      </c>
      <c r="E17" s="231">
        <v>287.00639799999993</v>
      </c>
      <c r="F17" s="161">
        <v>204.55898899999994</v>
      </c>
      <c r="G17" s="232">
        <v>108.21250500000001</v>
      </c>
      <c r="H17" s="231">
        <v>106.02412400000001</v>
      </c>
      <c r="I17" s="161">
        <v>86.774860000000018</v>
      </c>
      <c r="J17" s="232">
        <v>143.32111899999995</v>
      </c>
      <c r="K17" s="231">
        <v>339.09718400000008</v>
      </c>
      <c r="L17" s="161">
        <v>488.85215399999993</v>
      </c>
      <c r="M17" s="232">
        <v>571.39778600000022</v>
      </c>
      <c r="N17" s="154">
        <f t="shared" si="4"/>
        <v>3955.0396740000015</v>
      </c>
      <c r="P17" s="8"/>
      <c r="Q17" s="101"/>
      <c r="R17" s="101"/>
      <c r="S17" s="101"/>
      <c r="T17" s="101"/>
      <c r="U17" s="38"/>
    </row>
    <row r="18" spans="1:21">
      <c r="A18" s="127" t="s">
        <v>108</v>
      </c>
      <c r="B18" s="231">
        <v>2649.4158609999995</v>
      </c>
      <c r="C18" s="161">
        <v>2447.7320590000004</v>
      </c>
      <c r="D18" s="232">
        <v>2024.1062939999993</v>
      </c>
      <c r="E18" s="231">
        <v>1202.3323349999996</v>
      </c>
      <c r="F18" s="161">
        <v>1012.2904259999997</v>
      </c>
      <c r="G18" s="232">
        <v>692.6451450000003</v>
      </c>
      <c r="H18" s="231">
        <v>579.87235199999998</v>
      </c>
      <c r="I18" s="161">
        <v>635.21834699999999</v>
      </c>
      <c r="J18" s="232">
        <v>790.28512599999976</v>
      </c>
      <c r="K18" s="231">
        <v>1588.8198850000001</v>
      </c>
      <c r="L18" s="161">
        <v>2134.8675030000004</v>
      </c>
      <c r="M18" s="232">
        <v>2507.9322509999997</v>
      </c>
      <c r="N18" s="154">
        <f t="shared" si="4"/>
        <v>18265.517583999997</v>
      </c>
      <c r="P18" s="8"/>
      <c r="Q18" s="101"/>
      <c r="R18" s="101"/>
      <c r="S18" s="101"/>
      <c r="T18" s="101"/>
      <c r="U18" s="38"/>
    </row>
    <row r="19" spans="1:21">
      <c r="A19" s="127" t="s">
        <v>109</v>
      </c>
      <c r="B19" s="231">
        <v>1558.1087870000003</v>
      </c>
      <c r="C19" s="161">
        <v>1442.3152460000001</v>
      </c>
      <c r="D19" s="232">
        <v>1222.2843890000001</v>
      </c>
      <c r="E19" s="231">
        <v>868.56826899999999</v>
      </c>
      <c r="F19" s="161">
        <v>723.63586300000009</v>
      </c>
      <c r="G19" s="232">
        <v>475.86664600000006</v>
      </c>
      <c r="H19" s="231">
        <v>484.29874499999994</v>
      </c>
      <c r="I19" s="161">
        <v>498.7258589999999</v>
      </c>
      <c r="J19" s="232">
        <v>575.01728499999979</v>
      </c>
      <c r="K19" s="231">
        <v>939.14936699999998</v>
      </c>
      <c r="L19" s="161">
        <v>1273.4519759999996</v>
      </c>
      <c r="M19" s="232">
        <v>1405.3097379999997</v>
      </c>
      <c r="N19" s="154">
        <f t="shared" si="4"/>
        <v>11466.732170000003</v>
      </c>
      <c r="P19" s="8"/>
      <c r="Q19" s="101"/>
      <c r="R19" s="101"/>
      <c r="S19" s="101"/>
      <c r="T19" s="101"/>
      <c r="U19" s="38"/>
    </row>
    <row r="20" spans="1:21">
      <c r="A20" s="127" t="s">
        <v>110</v>
      </c>
      <c r="B20" s="231">
        <v>455.1115989999999</v>
      </c>
      <c r="C20" s="161">
        <v>429.40011700000002</v>
      </c>
      <c r="D20" s="232">
        <v>331.54247999999995</v>
      </c>
      <c r="E20" s="231">
        <v>237.23930200000004</v>
      </c>
      <c r="F20" s="161">
        <v>198.70468100000002</v>
      </c>
      <c r="G20" s="232">
        <v>137.34143900000001</v>
      </c>
      <c r="H20" s="231">
        <v>145.12872900000002</v>
      </c>
      <c r="I20" s="161">
        <v>115.44217199999999</v>
      </c>
      <c r="J20" s="232">
        <v>151.47323100000003</v>
      </c>
      <c r="K20" s="231">
        <v>282.73335199999997</v>
      </c>
      <c r="L20" s="161">
        <v>362.41991300000001</v>
      </c>
      <c r="M20" s="232">
        <v>401.77309600000001</v>
      </c>
      <c r="N20" s="154">
        <f t="shared" si="4"/>
        <v>3248.3101110000002</v>
      </c>
      <c r="P20" s="8"/>
      <c r="Q20" s="101"/>
      <c r="R20" s="101"/>
      <c r="S20" s="101"/>
      <c r="T20" s="101"/>
      <c r="U20" s="38"/>
    </row>
    <row r="21" spans="1:21">
      <c r="A21" s="4"/>
      <c r="N21" s="3"/>
      <c r="P21" s="1"/>
      <c r="Q21" s="1"/>
      <c r="R21" s="1"/>
      <c r="S21" s="1"/>
      <c r="T21" s="1"/>
      <c r="U21" s="111"/>
    </row>
    <row r="22" spans="1:21">
      <c r="A22" s="10" t="s">
        <v>131</v>
      </c>
      <c r="B22" s="23">
        <v>3789.7069119999996</v>
      </c>
      <c r="P22" s="8"/>
      <c r="U22" s="107"/>
    </row>
    <row r="23" spans="1:21">
      <c r="A23" s="10" t="s">
        <v>99</v>
      </c>
      <c r="B23" s="23">
        <v>4226.2877259999996</v>
      </c>
    </row>
    <row r="24" spans="1:21">
      <c r="A24" s="10" t="s">
        <v>100</v>
      </c>
      <c r="B24" s="23">
        <v>5047.0757649999996</v>
      </c>
    </row>
    <row r="25" spans="1:21">
      <c r="A25" s="10" t="s">
        <v>101</v>
      </c>
      <c r="B25" s="23">
        <v>3260.2492089999996</v>
      </c>
    </row>
    <row r="26" spans="1:21">
      <c r="A26" s="10" t="s">
        <v>130</v>
      </c>
      <c r="B26" s="23">
        <v>1607.3657519999999</v>
      </c>
    </row>
    <row r="27" spans="1:21">
      <c r="A27" s="10" t="s">
        <v>102</v>
      </c>
      <c r="B27" s="23">
        <v>2741.3059710000002</v>
      </c>
    </row>
    <row r="28" spans="1:21">
      <c r="A28" s="10" t="s">
        <v>103</v>
      </c>
      <c r="B28" s="23">
        <v>1833.9122019999998</v>
      </c>
    </row>
    <row r="29" spans="1:21">
      <c r="A29" s="10" t="s">
        <v>104</v>
      </c>
      <c r="B29" s="23">
        <v>10679.196984</v>
      </c>
    </row>
    <row r="30" spans="1:21">
      <c r="A30" s="10" t="s">
        <v>105</v>
      </c>
      <c r="B30" s="23">
        <v>3100.4530310000005</v>
      </c>
    </row>
    <row r="31" spans="1:21">
      <c r="A31" s="10" t="s">
        <v>106</v>
      </c>
      <c r="B31" s="23">
        <v>3871.9467950000003</v>
      </c>
    </row>
    <row r="32" spans="1:21">
      <c r="A32" s="10" t="s">
        <v>107</v>
      </c>
      <c r="B32" s="23">
        <v>3955.0396740000015</v>
      </c>
    </row>
    <row r="33" spans="1:2">
      <c r="A33" s="10" t="s">
        <v>108</v>
      </c>
      <c r="B33" s="23">
        <v>18265.517583999997</v>
      </c>
    </row>
    <row r="34" spans="1:2">
      <c r="A34" s="10" t="s">
        <v>109</v>
      </c>
      <c r="B34" s="23">
        <v>11466.732170000003</v>
      </c>
    </row>
    <row r="35" spans="1:2">
      <c r="A35" s="10" t="s">
        <v>110</v>
      </c>
      <c r="B35" s="23">
        <v>3248.3101110000002</v>
      </c>
    </row>
  </sheetData>
  <sortState xmlns:xlrd2="http://schemas.microsoft.com/office/spreadsheetml/2017/richdata2"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theme="0"/>
  </sheetPr>
  <dimension ref="A1:T42"/>
  <sheetViews>
    <sheetView showGridLines="0" zoomScaleNormal="100" zoomScaleSheetLayoutView="90" workbookViewId="0"/>
  </sheetViews>
  <sheetFormatPr defaultColWidth="9.140625" defaultRowHeight="12.75"/>
  <cols>
    <col min="1" max="1" width="30.85546875" style="2" customWidth="1"/>
    <col min="2" max="15" width="7.42578125" style="2" customWidth="1"/>
    <col min="16" max="16" width="9.140625" style="2" customWidth="1"/>
    <col min="17" max="16384" width="9.140625" style="2"/>
  </cols>
  <sheetData>
    <row r="1" spans="1:20" s="60" customFormat="1" ht="18">
      <c r="A1" s="194" t="s">
        <v>272</v>
      </c>
      <c r="B1" s="21"/>
      <c r="C1" s="21"/>
      <c r="D1" s="21"/>
      <c r="E1" s="21"/>
      <c r="G1" s="21"/>
      <c r="H1" s="21"/>
      <c r="I1" s="21"/>
      <c r="J1" s="21"/>
      <c r="K1" s="21"/>
      <c r="L1" s="21"/>
      <c r="M1" s="21"/>
      <c r="N1" s="21"/>
      <c r="P1" s="196" t="str">
        <f>'3'!N1</f>
        <v>2025</v>
      </c>
    </row>
    <row r="2" spans="1:20" s="7" customFormat="1" ht="6" customHeight="1">
      <c r="B2" s="92"/>
      <c r="C2" s="92"/>
      <c r="D2" s="92"/>
      <c r="E2" s="92"/>
      <c r="F2" s="92"/>
      <c r="G2" s="92"/>
      <c r="H2" s="92"/>
      <c r="I2" s="92"/>
      <c r="J2" s="92"/>
      <c r="K2" s="92"/>
      <c r="L2" s="92"/>
      <c r="M2" s="92"/>
      <c r="N2" s="92"/>
      <c r="O2" s="92"/>
    </row>
    <row r="3" spans="1:20" s="7" customFormat="1" ht="12" customHeight="1">
      <c r="A3" s="126"/>
      <c r="B3" s="162" t="s">
        <v>85</v>
      </c>
      <c r="C3" s="162" t="s">
        <v>76</v>
      </c>
      <c r="D3" s="162" t="s">
        <v>77</v>
      </c>
      <c r="E3" s="162" t="s">
        <v>78</v>
      </c>
      <c r="F3" s="162" t="s">
        <v>88</v>
      </c>
      <c r="G3" s="162" t="s">
        <v>79</v>
      </c>
      <c r="H3" s="162" t="s">
        <v>80</v>
      </c>
      <c r="I3" s="162" t="s">
        <v>81</v>
      </c>
      <c r="J3" s="162" t="s">
        <v>82</v>
      </c>
      <c r="K3" s="162" t="s">
        <v>83</v>
      </c>
      <c r="L3" s="162" t="s">
        <v>84</v>
      </c>
      <c r="M3" s="162" t="s">
        <v>86</v>
      </c>
      <c r="N3" s="162" t="s">
        <v>87</v>
      </c>
      <c r="O3" s="162" t="s">
        <v>89</v>
      </c>
      <c r="P3" s="162" t="s">
        <v>7</v>
      </c>
    </row>
    <row r="4" spans="1:20" s="7" customFormat="1" ht="12" customHeight="1">
      <c r="A4" s="128" t="s">
        <v>117</v>
      </c>
      <c r="B4" s="157">
        <f>SUM(B5:B20)</f>
        <v>3789.7069120000033</v>
      </c>
      <c r="C4" s="157">
        <f>SUM(C5:C20)</f>
        <v>4226.2787259999996</v>
      </c>
      <c r="D4" s="157">
        <f t="shared" ref="D4:P4" si="0">SUM(D5:D20)</f>
        <v>5047.0757649999987</v>
      </c>
      <c r="E4" s="157">
        <f t="shared" si="0"/>
        <v>3260.2492090000005</v>
      </c>
      <c r="F4" s="157">
        <f>SUM(F5:F20)</f>
        <v>1607.3657519999997</v>
      </c>
      <c r="G4" s="157">
        <f t="shared" si="0"/>
        <v>2741.3059709999998</v>
      </c>
      <c r="H4" s="157">
        <f t="shared" si="0"/>
        <v>1833.9122019999995</v>
      </c>
      <c r="I4" s="157">
        <f t="shared" si="0"/>
        <v>10679.196984000002</v>
      </c>
      <c r="J4" s="157">
        <f t="shared" si="0"/>
        <v>3100.453031</v>
      </c>
      <c r="K4" s="157">
        <f t="shared" si="0"/>
        <v>3871.9467950000003</v>
      </c>
      <c r="L4" s="157">
        <f t="shared" si="0"/>
        <v>3955.0396739999996</v>
      </c>
      <c r="M4" s="157">
        <f t="shared" si="0"/>
        <v>18265.517583999994</v>
      </c>
      <c r="N4" s="157">
        <f t="shared" si="0"/>
        <v>11466.732169999999</v>
      </c>
      <c r="O4" s="157">
        <f t="shared" si="0"/>
        <v>3248.3101109999993</v>
      </c>
      <c r="P4" s="157">
        <f t="shared" si="0"/>
        <v>77093.090885999991</v>
      </c>
    </row>
    <row r="5" spans="1:20" s="7" customFormat="1" ht="12" customHeight="1">
      <c r="A5" s="127" t="s">
        <v>40</v>
      </c>
      <c r="B5" s="161">
        <v>0</v>
      </c>
      <c r="C5" s="161">
        <v>1750.5754459999998</v>
      </c>
      <c r="D5" s="161">
        <v>528.96412100000009</v>
      </c>
      <c r="E5" s="161">
        <v>402.41360199999997</v>
      </c>
      <c r="F5" s="161">
        <v>689.35163799999987</v>
      </c>
      <c r="G5" s="161">
        <v>819.86729199999991</v>
      </c>
      <c r="H5" s="161">
        <v>4.0038399999999994</v>
      </c>
      <c r="I5" s="161">
        <v>873.87769200000048</v>
      </c>
      <c r="J5" s="161">
        <v>90.514814999999999</v>
      </c>
      <c r="K5" s="161">
        <v>57.668685000000004</v>
      </c>
      <c r="L5" s="161">
        <v>1080.797155</v>
      </c>
      <c r="M5" s="161">
        <v>1909.1214169999994</v>
      </c>
      <c r="N5" s="161">
        <v>1757.4568249999991</v>
      </c>
      <c r="O5" s="161">
        <v>741.22177399999998</v>
      </c>
      <c r="P5" s="154">
        <f>SUM(B5:O5)</f>
        <v>10705.834301999999</v>
      </c>
      <c r="T5" s="8"/>
    </row>
    <row r="6" spans="1:20" s="7" customFormat="1" ht="12" customHeight="1">
      <c r="A6" s="127" t="s">
        <v>39</v>
      </c>
      <c r="B6" s="161">
        <v>71.02976000000001</v>
      </c>
      <c r="C6" s="161">
        <v>94.346276999999986</v>
      </c>
      <c r="D6" s="161">
        <v>64.935268999999977</v>
      </c>
      <c r="E6" s="161">
        <v>4.9370000000000003</v>
      </c>
      <c r="F6" s="161">
        <v>40.960440000000013</v>
      </c>
      <c r="G6" s="161">
        <v>32.771000000000001</v>
      </c>
      <c r="H6" s="161">
        <v>8.2786299999999997</v>
      </c>
      <c r="I6" s="161">
        <v>3.6522730000000001</v>
      </c>
      <c r="J6" s="161">
        <v>42.673839000000001</v>
      </c>
      <c r="K6" s="161">
        <v>58.619588000000064</v>
      </c>
      <c r="L6" s="161">
        <v>49.65714000000002</v>
      </c>
      <c r="M6" s="161">
        <v>42.311981999999993</v>
      </c>
      <c r="N6" s="161">
        <v>16.096276</v>
      </c>
      <c r="O6" s="161">
        <v>7.8143000000000002</v>
      </c>
      <c r="P6" s="154">
        <f t="shared" ref="P6:P20" si="1">SUM(B6:O6)</f>
        <v>538.08377400000006</v>
      </c>
      <c r="T6" s="8"/>
    </row>
    <row r="7" spans="1:20" s="7" customFormat="1" ht="12" customHeight="1">
      <c r="A7" s="127" t="s">
        <v>38</v>
      </c>
      <c r="B7" s="161">
        <v>0</v>
      </c>
      <c r="C7" s="161">
        <v>18.496655000000001</v>
      </c>
      <c r="D7" s="161">
        <v>0.14330000000000001</v>
      </c>
      <c r="E7" s="161">
        <v>0</v>
      </c>
      <c r="F7" s="161">
        <v>0</v>
      </c>
      <c r="G7" s="161">
        <v>0.19533999999999999</v>
      </c>
      <c r="H7" s="161">
        <v>0</v>
      </c>
      <c r="I7" s="161">
        <v>5087.1682149999997</v>
      </c>
      <c r="J7" s="161">
        <v>0</v>
      </c>
      <c r="K7" s="161">
        <v>0</v>
      </c>
      <c r="L7" s="161">
        <v>0</v>
      </c>
      <c r="M7" s="161">
        <v>0</v>
      </c>
      <c r="N7" s="161">
        <v>3.0864799999999999</v>
      </c>
      <c r="O7" s="161">
        <v>121.17228900000002</v>
      </c>
      <c r="P7" s="154">
        <f t="shared" si="1"/>
        <v>5230.2622789999996</v>
      </c>
      <c r="T7" s="8"/>
    </row>
    <row r="8" spans="1:20" s="7" customFormat="1" ht="12" customHeight="1">
      <c r="A8" s="127" t="s">
        <v>60</v>
      </c>
      <c r="B8" s="154">
        <v>1.619</v>
      </c>
      <c r="C8" s="154">
        <v>0.12403999999999998</v>
      </c>
      <c r="D8" s="154">
        <v>5.8868240000000007</v>
      </c>
      <c r="E8" s="154">
        <v>0</v>
      </c>
      <c r="F8" s="154">
        <v>1.4709660000000002</v>
      </c>
      <c r="G8" s="154">
        <v>1.7112000000000001</v>
      </c>
      <c r="H8" s="154">
        <v>1.8215699999999999</v>
      </c>
      <c r="I8" s="154">
        <v>0.231264</v>
      </c>
      <c r="J8" s="154">
        <v>0.15534699999999999</v>
      </c>
      <c r="K8" s="154">
        <v>17.146000000000001</v>
      </c>
      <c r="L8" s="154">
        <v>3.4659879999999998</v>
      </c>
      <c r="M8" s="154">
        <v>18.531722000000002</v>
      </c>
      <c r="N8" s="154">
        <v>0.73341699999999999</v>
      </c>
      <c r="O8" s="161">
        <v>0</v>
      </c>
      <c r="P8" s="154">
        <f t="shared" si="1"/>
        <v>52.897338000000005</v>
      </c>
      <c r="T8" s="8"/>
    </row>
    <row r="9" spans="1:20" s="7" customFormat="1" ht="12" customHeight="1">
      <c r="A9" s="127" t="s">
        <v>61</v>
      </c>
      <c r="B9" s="154">
        <v>29.137149999999998</v>
      </c>
      <c r="C9" s="154">
        <v>0</v>
      </c>
      <c r="D9" s="154">
        <v>0.24530799999999997</v>
      </c>
      <c r="E9" s="154">
        <v>3.3396340000000002</v>
      </c>
      <c r="F9" s="154">
        <v>3.3062799999999997</v>
      </c>
      <c r="G9" s="154">
        <v>0</v>
      </c>
      <c r="H9" s="154">
        <v>0.90800000000000003</v>
      </c>
      <c r="I9" s="154">
        <v>0</v>
      </c>
      <c r="J9" s="154">
        <v>0</v>
      </c>
      <c r="K9" s="154">
        <v>0</v>
      </c>
      <c r="L9" s="154">
        <v>1.27</v>
      </c>
      <c r="M9" s="154">
        <v>0</v>
      </c>
      <c r="N9" s="154">
        <v>46.251500000000014</v>
      </c>
      <c r="O9" s="161">
        <v>3.6663009999999998</v>
      </c>
      <c r="P9" s="154">
        <f t="shared" si="1"/>
        <v>88.124173000000027</v>
      </c>
      <c r="T9" s="8"/>
    </row>
    <row r="10" spans="1:20" s="7" customFormat="1" ht="12" customHeight="1">
      <c r="A10" s="127" t="s">
        <v>62</v>
      </c>
      <c r="B10" s="154">
        <v>0</v>
      </c>
      <c r="C10" s="154">
        <v>0</v>
      </c>
      <c r="D10" s="154">
        <v>0.11742900000000002</v>
      </c>
      <c r="E10" s="154">
        <v>0.47834699999999997</v>
      </c>
      <c r="F10" s="154">
        <v>0.15800000000000003</v>
      </c>
      <c r="G10" s="154">
        <v>1.1200000000000002E-2</v>
      </c>
      <c r="H10" s="154">
        <v>0</v>
      </c>
      <c r="I10" s="154">
        <v>0</v>
      </c>
      <c r="J10" s="154">
        <v>0</v>
      </c>
      <c r="K10" s="154">
        <v>0</v>
      </c>
      <c r="L10" s="154">
        <v>0</v>
      </c>
      <c r="M10" s="154">
        <v>0</v>
      </c>
      <c r="N10" s="154">
        <v>0.249</v>
      </c>
      <c r="O10" s="161">
        <v>0</v>
      </c>
      <c r="P10" s="154">
        <f t="shared" si="1"/>
        <v>1.013976</v>
      </c>
      <c r="T10" s="8"/>
    </row>
    <row r="11" spans="1:20" s="7" customFormat="1" ht="12" customHeight="1">
      <c r="A11" s="127" t="s">
        <v>37</v>
      </c>
      <c r="B11" s="154">
        <v>0</v>
      </c>
      <c r="C11" s="154">
        <v>848.58660800000007</v>
      </c>
      <c r="D11" s="154">
        <v>16.229371000000004</v>
      </c>
      <c r="E11" s="154">
        <v>2130.9803349999997</v>
      </c>
      <c r="F11" s="154">
        <v>180.95242999999999</v>
      </c>
      <c r="G11" s="154">
        <v>907.63294999999994</v>
      </c>
      <c r="H11" s="154">
        <v>63.414595999999996</v>
      </c>
      <c r="I11" s="154">
        <v>202.41467</v>
      </c>
      <c r="J11" s="154">
        <v>1266.5918020000001</v>
      </c>
      <c r="K11" s="154">
        <v>3326.884896</v>
      </c>
      <c r="L11" s="154">
        <v>1923.0587350000001</v>
      </c>
      <c r="M11" s="154">
        <v>10937.030155999999</v>
      </c>
      <c r="N11" s="154">
        <v>8483.9258609999979</v>
      </c>
      <c r="O11" s="161">
        <v>1077.0313359999998</v>
      </c>
      <c r="P11" s="154">
        <f t="shared" si="1"/>
        <v>31364.733745999998</v>
      </c>
      <c r="T11" s="8"/>
    </row>
    <row r="12" spans="1:20" s="7" customFormat="1" ht="12" customHeight="1">
      <c r="A12" s="127" t="s">
        <v>72</v>
      </c>
      <c r="B12" s="154">
        <v>0</v>
      </c>
      <c r="C12" s="154">
        <v>929.55046000000004</v>
      </c>
      <c r="D12" s="154">
        <v>0</v>
      </c>
      <c r="E12" s="154">
        <v>0</v>
      </c>
      <c r="F12" s="154">
        <v>39.043700000000001</v>
      </c>
      <c r="G12" s="154">
        <v>0</v>
      </c>
      <c r="H12" s="154">
        <v>0</v>
      </c>
      <c r="I12" s="154">
        <v>0</v>
      </c>
      <c r="J12" s="154">
        <v>0</v>
      </c>
      <c r="K12" s="154">
        <v>0</v>
      </c>
      <c r="L12" s="154">
        <v>0</v>
      </c>
      <c r="M12" s="154">
        <v>0</v>
      </c>
      <c r="N12" s="154">
        <v>0</v>
      </c>
      <c r="O12" s="161">
        <v>0</v>
      </c>
      <c r="P12" s="154">
        <f t="shared" si="1"/>
        <v>968.5941600000001</v>
      </c>
      <c r="T12" s="8"/>
    </row>
    <row r="13" spans="1:20" s="7" customFormat="1" ht="12" customHeight="1">
      <c r="A13" s="127" t="s">
        <v>36</v>
      </c>
      <c r="B13" s="154">
        <v>0</v>
      </c>
      <c r="C13" s="154">
        <v>0</v>
      </c>
      <c r="D13" s="154">
        <v>0</v>
      </c>
      <c r="E13" s="154">
        <v>0</v>
      </c>
      <c r="F13" s="154">
        <v>0</v>
      </c>
      <c r="G13" s="154">
        <v>0</v>
      </c>
      <c r="H13" s="154">
        <v>0</v>
      </c>
      <c r="I13" s="154">
        <v>0</v>
      </c>
      <c r="J13" s="154">
        <v>0</v>
      </c>
      <c r="K13" s="154">
        <v>0</v>
      </c>
      <c r="L13" s="154">
        <v>0</v>
      </c>
      <c r="M13" s="154">
        <v>0</v>
      </c>
      <c r="N13" s="154">
        <v>0</v>
      </c>
      <c r="O13" s="161">
        <v>0</v>
      </c>
      <c r="P13" s="154">
        <f t="shared" si="1"/>
        <v>0</v>
      </c>
      <c r="T13" s="8"/>
    </row>
    <row r="14" spans="1:20" s="7" customFormat="1" ht="12" customHeight="1">
      <c r="A14" s="127" t="s">
        <v>35</v>
      </c>
      <c r="B14" s="154">
        <v>0</v>
      </c>
      <c r="C14" s="154">
        <v>0</v>
      </c>
      <c r="D14" s="154">
        <v>65.019660999999999</v>
      </c>
      <c r="E14" s="154">
        <v>7.0849000000000009E-2</v>
      </c>
      <c r="F14" s="154">
        <v>17.863560999999997</v>
      </c>
      <c r="G14" s="154">
        <v>0</v>
      </c>
      <c r="H14" s="154">
        <v>2.9119999999999999</v>
      </c>
      <c r="I14" s="154">
        <v>587.97253999999998</v>
      </c>
      <c r="J14" s="154">
        <v>0</v>
      </c>
      <c r="K14" s="154">
        <v>26.573</v>
      </c>
      <c r="L14" s="154">
        <v>0</v>
      </c>
      <c r="M14" s="154">
        <v>792.50699999999995</v>
      </c>
      <c r="N14" s="154">
        <v>2.7644600000000001</v>
      </c>
      <c r="O14" s="161">
        <v>17.474</v>
      </c>
      <c r="P14" s="154">
        <f t="shared" si="1"/>
        <v>1513.1570710000001</v>
      </c>
      <c r="T14" s="8"/>
    </row>
    <row r="15" spans="1:20" s="7" customFormat="1" ht="12" customHeight="1">
      <c r="A15" s="127" t="s">
        <v>34</v>
      </c>
      <c r="B15" s="154">
        <v>0</v>
      </c>
      <c r="C15" s="154">
        <v>0</v>
      </c>
      <c r="D15" s="154">
        <v>0</v>
      </c>
      <c r="E15" s="154">
        <v>0</v>
      </c>
      <c r="F15" s="154">
        <v>0</v>
      </c>
      <c r="G15" s="154">
        <v>0</v>
      </c>
      <c r="H15" s="154">
        <v>0</v>
      </c>
      <c r="I15" s="154">
        <v>0</v>
      </c>
      <c r="J15" s="154">
        <v>0</v>
      </c>
      <c r="K15" s="154">
        <v>0</v>
      </c>
      <c r="L15" s="154">
        <v>0</v>
      </c>
      <c r="M15" s="154">
        <v>12.671734000000001</v>
      </c>
      <c r="N15" s="154">
        <v>0</v>
      </c>
      <c r="O15" s="161">
        <v>13.302</v>
      </c>
      <c r="P15" s="154">
        <f t="shared" si="1"/>
        <v>25.973734</v>
      </c>
      <c r="T15" s="8"/>
    </row>
    <row r="16" spans="1:20" s="7" customFormat="1" ht="12" customHeight="1">
      <c r="A16" s="127" t="s">
        <v>33</v>
      </c>
      <c r="B16" s="154">
        <v>856.25400000000002</v>
      </c>
      <c r="C16" s="154">
        <v>9.0177829999999997</v>
      </c>
      <c r="D16" s="154">
        <v>1127.1747200000002</v>
      </c>
      <c r="E16" s="154">
        <v>1.1723000000000001E-2</v>
      </c>
      <c r="F16" s="154">
        <v>7.7812259999999993</v>
      </c>
      <c r="G16" s="154">
        <v>3.2913699999999997</v>
      </c>
      <c r="H16" s="154">
        <v>437.786</v>
      </c>
      <c r="I16" s="154">
        <v>27.533999999999999</v>
      </c>
      <c r="J16" s="154">
        <v>411.53515099999998</v>
      </c>
      <c r="K16" s="154">
        <v>0</v>
      </c>
      <c r="L16" s="154">
        <v>314.56390199999998</v>
      </c>
      <c r="M16" s="154">
        <v>63.972999999999999</v>
      </c>
      <c r="N16" s="154">
        <v>0</v>
      </c>
      <c r="O16" s="161">
        <v>28.835399999999996</v>
      </c>
      <c r="P16" s="154">
        <f t="shared" si="1"/>
        <v>3287.7582750000001</v>
      </c>
      <c r="T16" s="8"/>
    </row>
    <row r="17" spans="1:20" s="7" customFormat="1" ht="12" customHeight="1">
      <c r="A17" s="127" t="s">
        <v>32</v>
      </c>
      <c r="B17" s="154">
        <v>0</v>
      </c>
      <c r="C17" s="154">
        <v>0.68797200000000014</v>
      </c>
      <c r="D17" s="154">
        <v>0</v>
      </c>
      <c r="E17" s="154">
        <v>0</v>
      </c>
      <c r="F17" s="154">
        <v>0</v>
      </c>
      <c r="G17" s="154">
        <v>0</v>
      </c>
      <c r="H17" s="154">
        <v>0</v>
      </c>
      <c r="I17" s="154">
        <v>1415.2891689999992</v>
      </c>
      <c r="J17" s="154">
        <v>0</v>
      </c>
      <c r="K17" s="154">
        <v>0</v>
      </c>
      <c r="L17" s="154">
        <v>0.34499999999999997</v>
      </c>
      <c r="M17" s="154">
        <v>480.57862000000006</v>
      </c>
      <c r="N17" s="154">
        <v>74.162999999999997</v>
      </c>
      <c r="O17" s="161">
        <v>136.476</v>
      </c>
      <c r="P17" s="154">
        <f t="shared" si="1"/>
        <v>2107.5397609999991</v>
      </c>
      <c r="T17" s="8"/>
    </row>
    <row r="18" spans="1:20" s="7" customFormat="1" ht="12" customHeight="1">
      <c r="A18" s="127" t="s">
        <v>3</v>
      </c>
      <c r="B18" s="154">
        <v>0</v>
      </c>
      <c r="C18" s="154">
        <v>0</v>
      </c>
      <c r="D18" s="154">
        <v>0</v>
      </c>
      <c r="E18" s="154">
        <v>0</v>
      </c>
      <c r="F18" s="154">
        <v>0</v>
      </c>
      <c r="G18" s="154">
        <v>0</v>
      </c>
      <c r="H18" s="154">
        <v>0</v>
      </c>
      <c r="I18" s="154">
        <v>0</v>
      </c>
      <c r="J18" s="154">
        <v>0</v>
      </c>
      <c r="K18" s="154">
        <v>0</v>
      </c>
      <c r="L18" s="154">
        <v>0</v>
      </c>
      <c r="M18" s="154">
        <v>0</v>
      </c>
      <c r="N18" s="154">
        <v>0</v>
      </c>
      <c r="O18" s="161">
        <v>0</v>
      </c>
      <c r="P18" s="154">
        <f t="shared" si="1"/>
        <v>0</v>
      </c>
      <c r="T18" s="8"/>
    </row>
    <row r="19" spans="1:20" s="7" customFormat="1" ht="12" customHeight="1">
      <c r="A19" s="127" t="s">
        <v>31</v>
      </c>
      <c r="B19" s="154">
        <v>3.9E-2</v>
      </c>
      <c r="C19" s="154">
        <v>21.391694000000001</v>
      </c>
      <c r="D19" s="154">
        <v>3.2653960000000013</v>
      </c>
      <c r="E19" s="154">
        <v>5.5670000000000004E-2</v>
      </c>
      <c r="F19" s="154">
        <v>0.152</v>
      </c>
      <c r="G19" s="154">
        <v>3.9717700000000002</v>
      </c>
      <c r="H19" s="154">
        <v>2.2079879999999998</v>
      </c>
      <c r="I19" s="154">
        <v>63.985606999999987</v>
      </c>
      <c r="J19" s="154">
        <v>17.079954000000001</v>
      </c>
      <c r="K19" s="154">
        <v>0.29314600000000002</v>
      </c>
      <c r="L19" s="154">
        <v>0.77209699999999981</v>
      </c>
      <c r="M19" s="154">
        <v>25.543310000000005</v>
      </c>
      <c r="N19" s="154">
        <v>4.121668999999998</v>
      </c>
      <c r="O19" s="161">
        <v>1.1946099999999997</v>
      </c>
      <c r="P19" s="154">
        <f t="shared" si="1"/>
        <v>144.07391100000001</v>
      </c>
      <c r="T19" s="8"/>
    </row>
    <row r="20" spans="1:20" s="7" customFormat="1" ht="12" customHeight="1">
      <c r="A20" s="127" t="s">
        <v>30</v>
      </c>
      <c r="B20" s="154">
        <v>2831.6280020000031</v>
      </c>
      <c r="C20" s="154">
        <v>553.50179100000014</v>
      </c>
      <c r="D20" s="154">
        <v>3235.094365999998</v>
      </c>
      <c r="E20" s="154">
        <v>717.96204899999998</v>
      </c>
      <c r="F20" s="154">
        <v>626.32551099999966</v>
      </c>
      <c r="G20" s="154">
        <v>971.85384899999997</v>
      </c>
      <c r="H20" s="154">
        <v>1312.5795779999994</v>
      </c>
      <c r="I20" s="154">
        <v>2417.071554000001</v>
      </c>
      <c r="J20" s="154">
        <v>1271.9021229999998</v>
      </c>
      <c r="K20" s="154">
        <v>384.76148000000006</v>
      </c>
      <c r="L20" s="154">
        <v>581.10965699999986</v>
      </c>
      <c r="M20" s="154">
        <v>3983.2486429999985</v>
      </c>
      <c r="N20" s="154">
        <v>1077.8836820000008</v>
      </c>
      <c r="O20" s="161">
        <v>1100.1221009999999</v>
      </c>
      <c r="P20" s="154">
        <f t="shared" si="1"/>
        <v>21065.044385999998</v>
      </c>
      <c r="T20" s="8"/>
    </row>
    <row r="21" spans="1:20" s="4" customFormat="1" ht="11.25">
      <c r="P21" s="3"/>
    </row>
    <row r="22" spans="1:20" s="7" customFormat="1">
      <c r="A22" s="61"/>
      <c r="B22" s="62"/>
      <c r="C22" s="62"/>
      <c r="D22" s="62"/>
      <c r="E22" s="62"/>
      <c r="F22" s="62"/>
      <c r="G22" s="62"/>
      <c r="H22" s="62"/>
      <c r="I22" s="62"/>
      <c r="J22" s="62"/>
      <c r="K22" s="62"/>
      <c r="L22" s="62"/>
      <c r="M22" s="62"/>
      <c r="N22" s="62"/>
      <c r="O22" s="62"/>
      <c r="P22" s="61"/>
    </row>
    <row r="23" spans="1:20" s="7" customFormat="1">
      <c r="A23" s="61"/>
      <c r="B23" s="62"/>
      <c r="C23" s="62"/>
      <c r="D23" s="62"/>
      <c r="E23" s="62"/>
      <c r="F23" s="62"/>
      <c r="G23" s="62"/>
      <c r="H23" s="62"/>
      <c r="I23" s="62"/>
      <c r="J23" s="62"/>
      <c r="K23" s="62"/>
      <c r="L23" s="62"/>
      <c r="M23" s="62"/>
      <c r="N23" s="62"/>
      <c r="O23" s="62"/>
      <c r="P23" s="62"/>
    </row>
    <row r="24" spans="1:20" s="7" customFormat="1">
      <c r="A24" s="61"/>
      <c r="B24" s="62"/>
      <c r="C24" s="62"/>
      <c r="D24" s="62"/>
      <c r="E24" s="62"/>
      <c r="F24" s="62"/>
      <c r="G24" s="62"/>
      <c r="H24" s="62"/>
      <c r="I24" s="62"/>
      <c r="J24" s="62"/>
      <c r="K24" s="62"/>
      <c r="L24" s="62"/>
      <c r="M24" s="62"/>
      <c r="N24" s="62"/>
      <c r="O24" s="62"/>
      <c r="P24" s="62"/>
      <c r="Q24" s="63"/>
    </row>
    <row r="25" spans="1:20" s="7" customFormat="1">
      <c r="A25" s="61"/>
      <c r="B25" s="62"/>
      <c r="C25" s="62"/>
      <c r="D25" s="62"/>
      <c r="E25" s="62"/>
      <c r="F25" s="62"/>
      <c r="G25" s="62"/>
      <c r="H25" s="62"/>
      <c r="I25" s="62"/>
      <c r="J25" s="62"/>
      <c r="K25" s="62"/>
      <c r="L25" s="62"/>
      <c r="M25" s="62"/>
      <c r="N25" s="62"/>
      <c r="O25" s="62"/>
      <c r="P25" s="62"/>
      <c r="Q25" s="63"/>
    </row>
    <row r="26" spans="1:20" s="7" customFormat="1">
      <c r="A26" s="61"/>
      <c r="B26" s="62"/>
      <c r="C26" s="62"/>
      <c r="D26" s="62"/>
      <c r="E26" s="62"/>
      <c r="F26" s="62"/>
      <c r="G26" s="62"/>
      <c r="H26" s="62"/>
      <c r="I26" s="62"/>
      <c r="J26" s="62"/>
      <c r="K26" s="62"/>
      <c r="L26" s="62"/>
      <c r="M26" s="62"/>
      <c r="N26" s="62"/>
      <c r="O26" s="62"/>
      <c r="P26" s="62"/>
      <c r="S26" s="8"/>
    </row>
    <row r="27" spans="1:20" s="7" customFormat="1">
      <c r="A27" s="61"/>
      <c r="B27" s="62"/>
      <c r="C27" s="62"/>
      <c r="D27" s="62"/>
      <c r="E27" s="62"/>
      <c r="F27" s="62"/>
      <c r="G27" s="62"/>
      <c r="H27" s="62"/>
      <c r="I27" s="62"/>
      <c r="J27" s="62"/>
      <c r="K27" s="62"/>
      <c r="L27" s="62"/>
      <c r="M27" s="62"/>
      <c r="N27" s="62"/>
      <c r="O27" s="62"/>
      <c r="P27" s="62"/>
    </row>
    <row r="28" spans="1:20" s="7" customFormat="1">
      <c r="A28" s="61"/>
      <c r="B28" s="62"/>
      <c r="C28" s="62"/>
      <c r="D28" s="62"/>
      <c r="E28" s="62"/>
      <c r="F28" s="62"/>
      <c r="G28" s="62"/>
      <c r="H28" s="62"/>
      <c r="I28" s="62"/>
      <c r="J28" s="62"/>
      <c r="K28" s="62"/>
      <c r="L28" s="62"/>
      <c r="M28" s="62"/>
      <c r="N28" s="62"/>
      <c r="O28" s="62"/>
      <c r="P28" s="62"/>
    </row>
    <row r="29" spans="1:20" s="7" customFormat="1">
      <c r="A29" s="61"/>
      <c r="B29" s="62"/>
      <c r="C29" s="62"/>
      <c r="D29" s="62"/>
      <c r="E29" s="62"/>
      <c r="F29" s="62"/>
      <c r="G29" s="62"/>
      <c r="H29" s="62"/>
      <c r="I29" s="62"/>
      <c r="J29" s="62"/>
      <c r="K29" s="62"/>
      <c r="L29" s="62"/>
      <c r="M29" s="62"/>
      <c r="N29" s="62"/>
      <c r="O29" s="62"/>
      <c r="P29" s="62"/>
    </row>
    <row r="30" spans="1:20" s="7" customFormat="1">
      <c r="A30" s="61"/>
      <c r="B30" s="62"/>
      <c r="C30" s="62"/>
      <c r="D30" s="62"/>
      <c r="E30" s="62"/>
      <c r="F30" s="62"/>
      <c r="G30" s="62"/>
      <c r="H30" s="62"/>
      <c r="I30" s="62"/>
      <c r="J30" s="62"/>
      <c r="K30" s="62"/>
      <c r="L30" s="62"/>
      <c r="M30" s="62"/>
      <c r="N30" s="62"/>
      <c r="O30" s="62"/>
      <c r="P30" s="62"/>
    </row>
    <row r="31" spans="1:20" s="7" customFormat="1">
      <c r="A31" s="61"/>
      <c r="B31" s="62"/>
      <c r="C31" s="62"/>
      <c r="D31" s="62"/>
      <c r="E31" s="62"/>
      <c r="F31" s="62"/>
      <c r="G31" s="62"/>
      <c r="H31" s="62"/>
      <c r="I31" s="62"/>
      <c r="J31" s="62"/>
      <c r="K31" s="62"/>
      <c r="L31" s="62"/>
      <c r="M31" s="62"/>
      <c r="N31" s="62"/>
      <c r="O31" s="62"/>
      <c r="P31" s="62"/>
    </row>
    <row r="32" spans="1:20" s="7" customFormat="1">
      <c r="A32" s="61"/>
      <c r="B32" s="62"/>
      <c r="C32" s="62"/>
      <c r="D32" s="62"/>
      <c r="E32" s="62"/>
      <c r="F32" s="62"/>
      <c r="G32" s="62"/>
      <c r="H32" s="62"/>
      <c r="I32" s="62"/>
      <c r="J32" s="62"/>
      <c r="K32" s="62"/>
      <c r="L32" s="62"/>
      <c r="M32" s="62"/>
      <c r="N32" s="62"/>
      <c r="O32" s="62"/>
      <c r="P32" s="62"/>
    </row>
    <row r="33" spans="1:16" s="7" customFormat="1">
      <c r="A33" s="61"/>
      <c r="B33" s="62"/>
      <c r="C33" s="62"/>
      <c r="D33" s="62"/>
      <c r="E33" s="62"/>
      <c r="F33" s="62"/>
      <c r="G33" s="62"/>
      <c r="H33" s="62"/>
      <c r="I33" s="62"/>
      <c r="J33" s="62"/>
      <c r="K33" s="62"/>
      <c r="L33" s="62"/>
      <c r="M33" s="62"/>
      <c r="N33" s="62"/>
      <c r="O33" s="62"/>
      <c r="P33" s="62"/>
    </row>
    <row r="34" spans="1:16" s="7" customFormat="1">
      <c r="A34" s="61"/>
      <c r="B34" s="62"/>
      <c r="C34" s="62"/>
      <c r="D34" s="62"/>
      <c r="E34" s="62"/>
      <c r="F34" s="62"/>
      <c r="G34" s="62"/>
      <c r="H34" s="62"/>
      <c r="I34" s="62"/>
      <c r="J34" s="62"/>
      <c r="K34" s="62"/>
      <c r="L34" s="62"/>
      <c r="M34" s="62"/>
      <c r="N34" s="62"/>
      <c r="O34" s="62"/>
      <c r="P34" s="62"/>
    </row>
    <row r="35" spans="1:16" s="7" customFormat="1">
      <c r="A35" s="61"/>
      <c r="B35" s="62"/>
      <c r="C35" s="62"/>
      <c r="D35" s="62"/>
      <c r="E35" s="62"/>
      <c r="F35" s="62"/>
      <c r="G35" s="62"/>
      <c r="H35" s="62"/>
      <c r="I35" s="62"/>
      <c r="J35" s="62"/>
      <c r="K35" s="62"/>
      <c r="L35" s="62"/>
      <c r="M35" s="62"/>
      <c r="N35" s="62"/>
      <c r="O35" s="62"/>
      <c r="P35" s="62"/>
    </row>
    <row r="36" spans="1:16" s="7" customFormat="1">
      <c r="A36" s="61"/>
      <c r="B36" s="62"/>
      <c r="C36" s="62"/>
      <c r="D36" s="62"/>
      <c r="E36" s="62"/>
      <c r="F36" s="62"/>
      <c r="G36" s="62"/>
      <c r="H36" s="62"/>
      <c r="I36" s="62"/>
      <c r="J36" s="62"/>
      <c r="K36" s="62"/>
      <c r="L36" s="62"/>
      <c r="M36" s="62"/>
      <c r="N36" s="62"/>
      <c r="O36" s="62"/>
      <c r="P36" s="62"/>
    </row>
    <row r="37" spans="1:16" s="7" customFormat="1">
      <c r="A37" s="61"/>
      <c r="B37" s="62"/>
      <c r="C37" s="62"/>
      <c r="D37" s="62"/>
      <c r="E37" s="62"/>
      <c r="F37" s="62"/>
      <c r="G37" s="62"/>
      <c r="H37" s="62"/>
      <c r="I37" s="62"/>
      <c r="J37" s="62"/>
      <c r="K37" s="62"/>
      <c r="L37" s="62"/>
      <c r="M37" s="62"/>
      <c r="N37" s="62"/>
      <c r="O37" s="62"/>
      <c r="P37" s="62"/>
    </row>
    <row r="38" spans="1:16" s="7" customFormat="1">
      <c r="A38" s="61"/>
      <c r="B38" s="62"/>
      <c r="C38" s="62"/>
      <c r="D38" s="62"/>
      <c r="E38" s="62"/>
      <c r="F38" s="62"/>
      <c r="G38" s="62"/>
      <c r="H38" s="62"/>
      <c r="I38" s="62"/>
      <c r="J38" s="62"/>
      <c r="K38" s="62"/>
      <c r="L38" s="62"/>
      <c r="M38" s="62"/>
      <c r="N38" s="62"/>
      <c r="O38" s="62"/>
      <c r="P38" s="62"/>
    </row>
    <row r="39" spans="1:16" s="7" customFormat="1">
      <c r="A39" s="61"/>
      <c r="B39" s="62"/>
      <c r="C39" s="62"/>
      <c r="D39" s="62"/>
      <c r="E39" s="62"/>
      <c r="F39" s="62"/>
      <c r="G39" s="62"/>
      <c r="H39" s="62"/>
      <c r="I39" s="62"/>
      <c r="J39" s="62"/>
      <c r="K39" s="62"/>
      <c r="L39" s="62"/>
      <c r="M39" s="62"/>
      <c r="N39" s="62"/>
      <c r="O39" s="62"/>
      <c r="P39" s="62"/>
    </row>
    <row r="40" spans="1:16" s="7" customFormat="1">
      <c r="A40" s="61"/>
      <c r="B40" s="62"/>
      <c r="C40" s="62"/>
      <c r="D40" s="62"/>
      <c r="E40" s="62"/>
      <c r="F40" s="62"/>
      <c r="G40" s="62"/>
      <c r="H40" s="62"/>
      <c r="I40" s="62"/>
      <c r="J40" s="62"/>
      <c r="K40" s="62"/>
      <c r="L40" s="62"/>
      <c r="M40" s="62"/>
      <c r="N40" s="62"/>
      <c r="O40" s="62"/>
      <c r="P40" s="62"/>
    </row>
    <row r="41" spans="1:16" s="7" customFormat="1">
      <c r="A41" s="61"/>
      <c r="B41" s="62"/>
      <c r="C41" s="62"/>
      <c r="D41" s="62"/>
      <c r="E41" s="62"/>
      <c r="F41" s="62"/>
      <c r="G41" s="62"/>
      <c r="H41" s="62"/>
      <c r="I41" s="62"/>
      <c r="J41" s="62"/>
      <c r="K41" s="62"/>
      <c r="L41" s="62"/>
      <c r="M41" s="62"/>
      <c r="N41" s="62"/>
      <c r="O41" s="62"/>
      <c r="P41" s="62"/>
    </row>
    <row r="42" spans="1:16" s="7" customFormat="1">
      <c r="A42" s="2"/>
      <c r="B42" s="2"/>
      <c r="C42" s="2"/>
      <c r="D42" s="2"/>
      <c r="E42" s="2"/>
      <c r="F42" s="2"/>
      <c r="G42" s="2"/>
      <c r="H42" s="2"/>
      <c r="I42" s="2"/>
      <c r="J42" s="2"/>
      <c r="K42" s="2"/>
      <c r="L42" s="2"/>
      <c r="M42" s="2"/>
      <c r="N42" s="2"/>
      <c r="O42" s="2"/>
      <c r="P42" s="2"/>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tabColor theme="0"/>
  </sheetPr>
  <dimension ref="A1:T34"/>
  <sheetViews>
    <sheetView showGridLines="0" zoomScaleNormal="100" zoomScaleSheetLayoutView="100" workbookViewId="0"/>
  </sheetViews>
  <sheetFormatPr defaultColWidth="9.140625" defaultRowHeight="12"/>
  <cols>
    <col min="1" max="1" width="31.42578125" style="7" customWidth="1"/>
    <col min="2" max="13" width="8.5703125" style="7" customWidth="1"/>
    <col min="14" max="14" width="9.85546875" style="7" customWidth="1"/>
    <col min="15" max="16384" width="9.140625" style="7"/>
  </cols>
  <sheetData>
    <row r="1" spans="1:20" ht="18">
      <c r="A1" s="194" t="s">
        <v>273</v>
      </c>
      <c r="B1" s="66"/>
      <c r="C1" s="66"/>
      <c r="D1" s="66"/>
      <c r="N1" s="196" t="str">
        <f>'3'!N1</f>
        <v>2025</v>
      </c>
    </row>
    <row r="2" spans="1:20" ht="6" customHeight="1"/>
    <row r="3" spans="1:20" ht="12" customHeight="1">
      <c r="A3" s="258"/>
      <c r="B3" s="259" t="s">
        <v>42</v>
      </c>
      <c r="C3" s="260"/>
      <c r="D3" s="261"/>
      <c r="E3" s="259" t="s">
        <v>43</v>
      </c>
      <c r="F3" s="260"/>
      <c r="G3" s="261"/>
      <c r="H3" s="259" t="s">
        <v>44</v>
      </c>
      <c r="I3" s="260"/>
      <c r="J3" s="261"/>
      <c r="K3" s="259" t="s">
        <v>45</v>
      </c>
      <c r="L3" s="260"/>
      <c r="M3" s="261"/>
      <c r="N3" s="174" t="s">
        <v>7</v>
      </c>
    </row>
    <row r="4" spans="1:20">
      <c r="A4" s="258"/>
      <c r="B4" s="233" t="s">
        <v>8</v>
      </c>
      <c r="C4" s="143" t="s">
        <v>9</v>
      </c>
      <c r="D4" s="234" t="s">
        <v>10</v>
      </c>
      <c r="E4" s="233" t="s">
        <v>11</v>
      </c>
      <c r="F4" s="143" t="s">
        <v>12</v>
      </c>
      <c r="G4" s="234" t="s">
        <v>13</v>
      </c>
      <c r="H4" s="233" t="s">
        <v>14</v>
      </c>
      <c r="I4" s="143" t="s">
        <v>15</v>
      </c>
      <c r="J4" s="234" t="s">
        <v>16</v>
      </c>
      <c r="K4" s="233" t="s">
        <v>17</v>
      </c>
      <c r="L4" s="143" t="s">
        <v>18</v>
      </c>
      <c r="M4" s="234" t="s">
        <v>19</v>
      </c>
      <c r="N4" s="164"/>
    </row>
    <row r="5" spans="1:20">
      <c r="A5" s="129" t="s">
        <v>73</v>
      </c>
      <c r="B5" s="227">
        <f>SUM(B6:B13)</f>
        <v>5825.7606180000012</v>
      </c>
      <c r="C5" s="157">
        <f t="shared" ref="C5:M5" si="0">SUM(C6:C13)</f>
        <v>5299.5922959999998</v>
      </c>
      <c r="D5" s="228">
        <f t="shared" si="0"/>
        <v>4056.3615500000005</v>
      </c>
      <c r="E5" s="227">
        <f t="shared" si="0"/>
        <v>2609.6443099999997</v>
      </c>
      <c r="F5" s="157">
        <f t="shared" si="0"/>
        <v>1949.876268</v>
      </c>
      <c r="G5" s="228">
        <f t="shared" si="0"/>
        <v>901.80060399999979</v>
      </c>
      <c r="H5" s="227">
        <f t="shared" si="0"/>
        <v>838.02125300000012</v>
      </c>
      <c r="I5" s="157">
        <f t="shared" si="0"/>
        <v>928.85827299999983</v>
      </c>
      <c r="J5" s="228">
        <f t="shared" si="0"/>
        <v>1358.9616170000002</v>
      </c>
      <c r="K5" s="227">
        <f t="shared" si="0"/>
        <v>3145.2613600000004</v>
      </c>
      <c r="L5" s="157">
        <f t="shared" si="0"/>
        <v>4468.3187429999998</v>
      </c>
      <c r="M5" s="228">
        <f t="shared" si="0"/>
        <v>5212.5391329999984</v>
      </c>
      <c r="N5" s="157">
        <f t="shared" ref="N5" si="1">SUM(N6:N13)</f>
        <v>36594.996024999993</v>
      </c>
    </row>
    <row r="6" spans="1:20">
      <c r="A6" s="130" t="s">
        <v>63</v>
      </c>
      <c r="B6" s="225">
        <v>66.772320000000008</v>
      </c>
      <c r="C6" s="154">
        <v>49.098399999999998</v>
      </c>
      <c r="D6" s="226">
        <v>33.603089999999995</v>
      </c>
      <c r="E6" s="225">
        <v>21.167249999999999</v>
      </c>
      <c r="F6" s="154">
        <v>8.5132900000000014</v>
      </c>
      <c r="G6" s="226">
        <v>2.7519999999999999E-2</v>
      </c>
      <c r="H6" s="225">
        <v>2.2484699999999997</v>
      </c>
      <c r="I6" s="154">
        <v>4.5308000000000002</v>
      </c>
      <c r="J6" s="226">
        <v>2.0500000000000001E-2</v>
      </c>
      <c r="K6" s="225">
        <v>36.284779999999998</v>
      </c>
      <c r="L6" s="154">
        <v>46.9343</v>
      </c>
      <c r="M6" s="226">
        <v>26.078859999999999</v>
      </c>
      <c r="N6" s="154">
        <f>SUM(B6:M6)</f>
        <v>295.27958000000007</v>
      </c>
      <c r="O6" s="11"/>
      <c r="T6" s="100"/>
    </row>
    <row r="7" spans="1:20">
      <c r="A7" s="130" t="s">
        <v>64</v>
      </c>
      <c r="B7" s="225">
        <v>803.58115199999997</v>
      </c>
      <c r="C7" s="154">
        <v>760.96012699999994</v>
      </c>
      <c r="D7" s="226">
        <v>566.84575400000017</v>
      </c>
      <c r="E7" s="225">
        <v>316.47612399999997</v>
      </c>
      <c r="F7" s="154">
        <v>248.53379199999998</v>
      </c>
      <c r="G7" s="226">
        <v>101.65943399999999</v>
      </c>
      <c r="H7" s="225">
        <v>84.795802000000009</v>
      </c>
      <c r="I7" s="154">
        <v>135.160697</v>
      </c>
      <c r="J7" s="226">
        <v>189.97205399999999</v>
      </c>
      <c r="K7" s="225">
        <v>452.02520100000004</v>
      </c>
      <c r="L7" s="154">
        <v>594.99697299999991</v>
      </c>
      <c r="M7" s="226">
        <v>679.97558900000001</v>
      </c>
      <c r="N7" s="154">
        <f t="shared" ref="N7:N13" si="2">SUM(B7:M7)</f>
        <v>4934.9826989999992</v>
      </c>
      <c r="O7" s="11"/>
      <c r="T7" s="100"/>
    </row>
    <row r="8" spans="1:20">
      <c r="A8" s="130" t="s">
        <v>65</v>
      </c>
      <c r="B8" s="225">
        <v>0</v>
      </c>
      <c r="C8" s="154">
        <v>0</v>
      </c>
      <c r="D8" s="226">
        <v>0</v>
      </c>
      <c r="E8" s="225">
        <v>0</v>
      </c>
      <c r="F8" s="154">
        <v>0</v>
      </c>
      <c r="G8" s="226">
        <v>0</v>
      </c>
      <c r="H8" s="225">
        <v>0</v>
      </c>
      <c r="I8" s="154">
        <v>0</v>
      </c>
      <c r="J8" s="226">
        <v>0</v>
      </c>
      <c r="K8" s="225">
        <v>0</v>
      </c>
      <c r="L8" s="154">
        <v>0</v>
      </c>
      <c r="M8" s="226">
        <v>0</v>
      </c>
      <c r="N8" s="154">
        <f t="shared" si="2"/>
        <v>0</v>
      </c>
      <c r="O8" s="11"/>
      <c r="T8" s="100"/>
    </row>
    <row r="9" spans="1:20">
      <c r="A9" s="130" t="s">
        <v>66</v>
      </c>
      <c r="B9" s="225">
        <v>377.50076100000001</v>
      </c>
      <c r="C9" s="154">
        <v>365.04137500000002</v>
      </c>
      <c r="D9" s="226">
        <v>285.93930499999999</v>
      </c>
      <c r="E9" s="225">
        <v>171.91882299999997</v>
      </c>
      <c r="F9" s="154">
        <v>127.608453</v>
      </c>
      <c r="G9" s="226">
        <v>37.257021999999999</v>
      </c>
      <c r="H9" s="225">
        <v>47.676761000000006</v>
      </c>
      <c r="I9" s="154">
        <v>74.423387999999989</v>
      </c>
      <c r="J9" s="226">
        <v>79.640473999999998</v>
      </c>
      <c r="K9" s="225">
        <v>260.89525599999996</v>
      </c>
      <c r="L9" s="154">
        <v>391.46176599999995</v>
      </c>
      <c r="M9" s="226">
        <v>491.53210299999995</v>
      </c>
      <c r="N9" s="154">
        <f t="shared" si="2"/>
        <v>2710.8954869999998</v>
      </c>
      <c r="O9" s="11"/>
      <c r="T9" s="100"/>
    </row>
    <row r="10" spans="1:20">
      <c r="A10" s="127" t="s">
        <v>67</v>
      </c>
      <c r="B10" s="225">
        <v>4577.660385000001</v>
      </c>
      <c r="C10" s="154">
        <v>4124.2813939999996</v>
      </c>
      <c r="D10" s="226">
        <v>3169.8894010000004</v>
      </c>
      <c r="E10" s="225">
        <v>2100.0821129999999</v>
      </c>
      <c r="F10" s="154">
        <v>1565.2207330000001</v>
      </c>
      <c r="G10" s="226">
        <v>762.85662799999977</v>
      </c>
      <c r="H10" s="225">
        <v>703.30022000000008</v>
      </c>
      <c r="I10" s="154">
        <v>714.74338799999987</v>
      </c>
      <c r="J10" s="226">
        <v>1089.3285890000002</v>
      </c>
      <c r="K10" s="225">
        <v>2396.0561230000003</v>
      </c>
      <c r="L10" s="154">
        <v>3434.723704</v>
      </c>
      <c r="M10" s="226">
        <v>4014.7225809999991</v>
      </c>
      <c r="N10" s="154">
        <f t="shared" si="2"/>
        <v>28652.865258999998</v>
      </c>
      <c r="O10" s="11"/>
      <c r="T10" s="100"/>
    </row>
    <row r="11" spans="1:20">
      <c r="A11" s="127" t="s">
        <v>68</v>
      </c>
      <c r="B11" s="225">
        <v>0.246</v>
      </c>
      <c r="C11" s="154">
        <v>0.21099999999999999</v>
      </c>
      <c r="D11" s="226">
        <v>8.4000000000000005E-2</v>
      </c>
      <c r="E11" s="225">
        <v>0</v>
      </c>
      <c r="F11" s="154">
        <v>0</v>
      </c>
      <c r="G11" s="226">
        <v>0</v>
      </c>
      <c r="H11" s="225">
        <v>0</v>
      </c>
      <c r="I11" s="154">
        <v>0</v>
      </c>
      <c r="J11" s="226">
        <v>0</v>
      </c>
      <c r="K11" s="225">
        <v>0</v>
      </c>
      <c r="L11" s="154">
        <v>0.20200000000000001</v>
      </c>
      <c r="M11" s="226">
        <v>0.23</v>
      </c>
      <c r="N11" s="154">
        <f t="shared" si="2"/>
        <v>0.97299999999999986</v>
      </c>
      <c r="O11" s="11"/>
      <c r="T11" s="100"/>
    </row>
    <row r="12" spans="1:20">
      <c r="A12" s="127" t="s">
        <v>69</v>
      </c>
      <c r="B12" s="225">
        <v>0</v>
      </c>
      <c r="C12" s="154">
        <v>0</v>
      </c>
      <c r="D12" s="226">
        <v>0</v>
      </c>
      <c r="E12" s="225">
        <v>0</v>
      </c>
      <c r="F12" s="154">
        <v>0</v>
      </c>
      <c r="G12" s="226">
        <v>0</v>
      </c>
      <c r="H12" s="225">
        <v>0</v>
      </c>
      <c r="I12" s="154">
        <v>0</v>
      </c>
      <c r="J12" s="226">
        <v>0</v>
      </c>
      <c r="K12" s="225">
        <v>0</v>
      </c>
      <c r="L12" s="154">
        <v>0</v>
      </c>
      <c r="M12" s="226">
        <v>0</v>
      </c>
      <c r="N12" s="154">
        <f t="shared" si="2"/>
        <v>0</v>
      </c>
      <c r="O12" s="11"/>
      <c r="T12" s="100"/>
    </row>
    <row r="13" spans="1:20">
      <c r="A13" s="127" t="s">
        <v>70</v>
      </c>
      <c r="B13" s="225">
        <v>0</v>
      </c>
      <c r="C13" s="154">
        <v>0</v>
      </c>
      <c r="D13" s="226">
        <v>0</v>
      </c>
      <c r="E13" s="225">
        <v>0</v>
      </c>
      <c r="F13" s="154">
        <v>0</v>
      </c>
      <c r="G13" s="226">
        <v>0</v>
      </c>
      <c r="H13" s="225">
        <v>0</v>
      </c>
      <c r="I13" s="154">
        <v>0</v>
      </c>
      <c r="J13" s="226">
        <v>0</v>
      </c>
      <c r="K13" s="225">
        <v>0</v>
      </c>
      <c r="L13" s="154">
        <v>0</v>
      </c>
      <c r="M13" s="226">
        <v>0</v>
      </c>
      <c r="N13" s="154">
        <f t="shared" si="2"/>
        <v>0</v>
      </c>
      <c r="O13" s="11"/>
      <c r="T13" s="100"/>
    </row>
    <row r="14" spans="1:20">
      <c r="A14" s="129" t="s">
        <v>75</v>
      </c>
      <c r="B14" s="227">
        <f t="shared" ref="B14:M14" si="3">SUM(B15:B21)</f>
        <v>1363.7116830000002</v>
      </c>
      <c r="C14" s="157">
        <f t="shared" si="3"/>
        <v>1284.9580559999997</v>
      </c>
      <c r="D14" s="228">
        <f t="shared" si="3"/>
        <v>1203.614689</v>
      </c>
      <c r="E14" s="227">
        <f t="shared" si="3"/>
        <v>783.89179499999977</v>
      </c>
      <c r="F14" s="157">
        <f t="shared" si="3"/>
        <v>734.31773100000021</v>
      </c>
      <c r="G14" s="228">
        <f t="shared" si="3"/>
        <v>485.61260300000004</v>
      </c>
      <c r="H14" s="227">
        <f t="shared" si="3"/>
        <v>406.06166099999996</v>
      </c>
      <c r="I14" s="157">
        <f t="shared" si="3"/>
        <v>381.53842599999996</v>
      </c>
      <c r="J14" s="228">
        <f t="shared" si="3"/>
        <v>525.45830099999989</v>
      </c>
      <c r="K14" s="227">
        <f t="shared" si="3"/>
        <v>947.52040900000009</v>
      </c>
      <c r="L14" s="157">
        <f t="shared" si="3"/>
        <v>1211.8063689999999</v>
      </c>
      <c r="M14" s="228">
        <f t="shared" si="3"/>
        <v>1377.3425789999999</v>
      </c>
      <c r="N14" s="157">
        <f>SUM(N15:N21)</f>
        <v>10705.834301999999</v>
      </c>
    </row>
    <row r="15" spans="1:20">
      <c r="A15" s="130" t="s">
        <v>20</v>
      </c>
      <c r="B15" s="225">
        <v>97.235360999999983</v>
      </c>
      <c r="C15" s="154">
        <v>85.826955999999996</v>
      </c>
      <c r="D15" s="226">
        <v>71.124716000000006</v>
      </c>
      <c r="E15" s="225">
        <v>41.215803999999999</v>
      </c>
      <c r="F15" s="154">
        <v>34.626738999999993</v>
      </c>
      <c r="G15" s="226">
        <v>15.678234</v>
      </c>
      <c r="H15" s="225">
        <v>6.2979709999999987</v>
      </c>
      <c r="I15" s="154">
        <v>15.388436</v>
      </c>
      <c r="J15" s="226">
        <v>21.621492000000007</v>
      </c>
      <c r="K15" s="225">
        <v>49.287147000000004</v>
      </c>
      <c r="L15" s="154">
        <v>64.978733000000005</v>
      </c>
      <c r="M15" s="226">
        <v>62.368578999999997</v>
      </c>
      <c r="N15" s="154">
        <f>SUM(B15:M15)</f>
        <v>565.65016799999989</v>
      </c>
      <c r="O15" s="11"/>
      <c r="T15" s="100"/>
    </row>
    <row r="16" spans="1:20">
      <c r="A16" s="130" t="s">
        <v>41</v>
      </c>
      <c r="B16" s="225">
        <v>79.403999999999996</v>
      </c>
      <c r="C16" s="154">
        <v>86.420349999999999</v>
      </c>
      <c r="D16" s="226">
        <v>90.755710000000008</v>
      </c>
      <c r="E16" s="225">
        <v>76.957309999999993</v>
      </c>
      <c r="F16" s="154">
        <v>75.626710000000003</v>
      </c>
      <c r="G16" s="226">
        <v>74.692859999999996</v>
      </c>
      <c r="H16" s="225">
        <v>72.584419999999994</v>
      </c>
      <c r="I16" s="154">
        <v>73.085149999999999</v>
      </c>
      <c r="J16" s="226">
        <v>66.942859999999996</v>
      </c>
      <c r="K16" s="225">
        <v>47.599150000000002</v>
      </c>
      <c r="L16" s="154">
        <v>84.038250000000005</v>
      </c>
      <c r="M16" s="226">
        <v>72.447009999999992</v>
      </c>
      <c r="N16" s="154">
        <f t="shared" ref="N16:N21" si="4">SUM(B16:M16)</f>
        <v>900.55378000000007</v>
      </c>
      <c r="O16" s="11"/>
      <c r="T16" s="100"/>
    </row>
    <row r="17" spans="1:20">
      <c r="A17" s="130" t="s">
        <v>21</v>
      </c>
      <c r="B17" s="225">
        <v>0</v>
      </c>
      <c r="C17" s="154">
        <v>0</v>
      </c>
      <c r="D17" s="226">
        <v>0</v>
      </c>
      <c r="E17" s="225">
        <v>0</v>
      </c>
      <c r="F17" s="154">
        <v>0</v>
      </c>
      <c r="G17" s="226">
        <v>0</v>
      </c>
      <c r="H17" s="225">
        <v>0</v>
      </c>
      <c r="I17" s="154">
        <v>0</v>
      </c>
      <c r="J17" s="226">
        <v>0</v>
      </c>
      <c r="K17" s="225">
        <v>0</v>
      </c>
      <c r="L17" s="154">
        <v>0</v>
      </c>
      <c r="M17" s="226">
        <v>0</v>
      </c>
      <c r="N17" s="154">
        <f t="shared" si="4"/>
        <v>0</v>
      </c>
      <c r="O17" s="11"/>
      <c r="T17" s="100"/>
    </row>
    <row r="18" spans="1:20">
      <c r="A18" s="130" t="s">
        <v>22</v>
      </c>
      <c r="B18" s="225">
        <v>0</v>
      </c>
      <c r="C18" s="154">
        <v>0</v>
      </c>
      <c r="D18" s="226">
        <v>0</v>
      </c>
      <c r="E18" s="225">
        <v>0</v>
      </c>
      <c r="F18" s="154">
        <v>0</v>
      </c>
      <c r="G18" s="226">
        <v>0</v>
      </c>
      <c r="H18" s="225">
        <v>0</v>
      </c>
      <c r="I18" s="154">
        <v>0</v>
      </c>
      <c r="J18" s="226">
        <v>0</v>
      </c>
      <c r="K18" s="225">
        <v>0</v>
      </c>
      <c r="L18" s="154">
        <v>0</v>
      </c>
      <c r="M18" s="226">
        <v>0</v>
      </c>
      <c r="N18" s="154">
        <f t="shared" si="4"/>
        <v>0</v>
      </c>
      <c r="O18" s="11"/>
      <c r="T18" s="100"/>
    </row>
    <row r="19" spans="1:20">
      <c r="A19" s="130" t="s">
        <v>23</v>
      </c>
      <c r="B19" s="225">
        <v>3.5999999999999997E-2</v>
      </c>
      <c r="C19" s="154">
        <v>0.06</v>
      </c>
      <c r="D19" s="226">
        <v>0.08</v>
      </c>
      <c r="E19" s="225">
        <v>0</v>
      </c>
      <c r="F19" s="154">
        <v>0</v>
      </c>
      <c r="G19" s="226">
        <v>0</v>
      </c>
      <c r="H19" s="225">
        <v>0</v>
      </c>
      <c r="I19" s="154">
        <v>0</v>
      </c>
      <c r="J19" s="226">
        <v>0</v>
      </c>
      <c r="K19" s="225">
        <v>0</v>
      </c>
      <c r="L19" s="154">
        <v>0</v>
      </c>
      <c r="M19" s="226">
        <v>0</v>
      </c>
      <c r="N19" s="154">
        <f t="shared" si="4"/>
        <v>0.17599999999999999</v>
      </c>
      <c r="O19" s="11"/>
      <c r="T19" s="100"/>
    </row>
    <row r="20" spans="1:20">
      <c r="A20" s="130" t="s">
        <v>24</v>
      </c>
      <c r="B20" s="225">
        <v>1124.2946350000002</v>
      </c>
      <c r="C20" s="154">
        <v>1060.7236699999999</v>
      </c>
      <c r="D20" s="226">
        <v>1006.4500539999999</v>
      </c>
      <c r="E20" s="225">
        <v>641.23383199999989</v>
      </c>
      <c r="F20" s="154">
        <v>602.82756800000016</v>
      </c>
      <c r="G20" s="226">
        <v>387.24663900000002</v>
      </c>
      <c r="H20" s="225">
        <v>315.64609499999995</v>
      </c>
      <c r="I20" s="154">
        <v>280.57194899999996</v>
      </c>
      <c r="J20" s="226">
        <v>422.23923699999989</v>
      </c>
      <c r="K20" s="225">
        <v>820.46225700000002</v>
      </c>
      <c r="L20" s="154">
        <v>1017.0145699999998</v>
      </c>
      <c r="M20" s="226">
        <v>1189.5300699999998</v>
      </c>
      <c r="N20" s="154">
        <f t="shared" si="4"/>
        <v>8868.2405760000001</v>
      </c>
      <c r="O20" s="11"/>
      <c r="T20" s="100"/>
    </row>
    <row r="21" spans="1:20">
      <c r="A21" s="127" t="s">
        <v>116</v>
      </c>
      <c r="B21" s="225">
        <v>62.741687000000006</v>
      </c>
      <c r="C21" s="154">
        <v>51.927080000000004</v>
      </c>
      <c r="D21" s="226">
        <v>35.204209000000006</v>
      </c>
      <c r="E21" s="225">
        <v>24.484848999999997</v>
      </c>
      <c r="F21" s="154">
        <v>21.236713999999999</v>
      </c>
      <c r="G21" s="226">
        <v>7.9948699999999997</v>
      </c>
      <c r="H21" s="225">
        <v>11.533175</v>
      </c>
      <c r="I21" s="154">
        <v>12.492891</v>
      </c>
      <c r="J21" s="226">
        <v>14.654712000000002</v>
      </c>
      <c r="K21" s="225">
        <v>30.171855000000001</v>
      </c>
      <c r="L21" s="154">
        <v>45.774816000000001</v>
      </c>
      <c r="M21" s="226">
        <v>52.996919999999996</v>
      </c>
      <c r="N21" s="154">
        <f t="shared" si="4"/>
        <v>371.21377799999999</v>
      </c>
      <c r="O21" s="11"/>
      <c r="T21" s="100"/>
    </row>
    <row r="22" spans="1:20">
      <c r="A22" s="129" t="s">
        <v>74</v>
      </c>
      <c r="B22" s="227">
        <f t="shared" ref="B22:N22" si="5">SUM(B23:B25)</f>
        <v>65.403718999999995</v>
      </c>
      <c r="C22" s="157">
        <f t="shared" si="5"/>
        <v>57.423310000000001</v>
      </c>
      <c r="D22" s="228">
        <f t="shared" si="5"/>
        <v>54.509625999999997</v>
      </c>
      <c r="E22" s="227">
        <f t="shared" si="5"/>
        <v>42.920927000000006</v>
      </c>
      <c r="F22" s="157">
        <f t="shared" si="5"/>
        <v>42.126553999999999</v>
      </c>
      <c r="G22" s="228">
        <f t="shared" si="5"/>
        <v>27.285050999999999</v>
      </c>
      <c r="H22" s="227">
        <f t="shared" si="5"/>
        <v>27.065645</v>
      </c>
      <c r="I22" s="157">
        <f t="shared" si="5"/>
        <v>27.461016999999998</v>
      </c>
      <c r="J22" s="228">
        <f t="shared" si="5"/>
        <v>30.72175</v>
      </c>
      <c r="K22" s="227">
        <f t="shared" si="5"/>
        <v>45.249464000000003</v>
      </c>
      <c r="L22" s="157">
        <f t="shared" si="5"/>
        <v>54.94415699999999</v>
      </c>
      <c r="M22" s="228">
        <f t="shared" si="5"/>
        <v>62.972553999999988</v>
      </c>
      <c r="N22" s="157">
        <f t="shared" si="5"/>
        <v>538.08377399999995</v>
      </c>
    </row>
    <row r="23" spans="1:20">
      <c r="A23" s="127" t="s">
        <v>27</v>
      </c>
      <c r="B23" s="225">
        <v>6.8680000000000003</v>
      </c>
      <c r="C23" s="154">
        <v>5.5106080000000004</v>
      </c>
      <c r="D23" s="226">
        <v>7.88</v>
      </c>
      <c r="E23" s="225">
        <v>6.8715900000000003</v>
      </c>
      <c r="F23" s="154">
        <v>7.0407760000000001</v>
      </c>
      <c r="G23" s="226">
        <v>4.9481619999999999</v>
      </c>
      <c r="H23" s="225">
        <v>4.6245020000000006</v>
      </c>
      <c r="I23" s="154">
        <v>4.5619700000000005</v>
      </c>
      <c r="J23" s="226">
        <v>5.0093940000000003</v>
      </c>
      <c r="K23" s="225">
        <v>5.3901019999999997</v>
      </c>
      <c r="L23" s="154">
        <v>6.5502439999999993</v>
      </c>
      <c r="M23" s="226">
        <v>7.0694120000000007</v>
      </c>
      <c r="N23" s="154">
        <f>SUM(B23:M23)</f>
        <v>72.324759999999998</v>
      </c>
      <c r="O23" s="91"/>
      <c r="T23" s="100"/>
    </row>
    <row r="24" spans="1:20">
      <c r="A24" s="127" t="s">
        <v>28</v>
      </c>
      <c r="B24" s="225">
        <v>0.95265900000000003</v>
      </c>
      <c r="C24" s="154">
        <v>1.0417909999999999</v>
      </c>
      <c r="D24" s="226">
        <v>1.1478170000000001</v>
      </c>
      <c r="E24" s="225">
        <v>0.96524699999999997</v>
      </c>
      <c r="F24" s="154">
        <v>1.102992</v>
      </c>
      <c r="G24" s="226">
        <v>1.1687750000000001</v>
      </c>
      <c r="H24" s="225">
        <v>1.0253449999999997</v>
      </c>
      <c r="I24" s="154">
        <v>0.93913499999999994</v>
      </c>
      <c r="J24" s="226">
        <v>0.92156199999999999</v>
      </c>
      <c r="K24" s="225">
        <v>0.91499499999999989</v>
      </c>
      <c r="L24" s="154">
        <v>0.67015000000000013</v>
      </c>
      <c r="M24" s="226">
        <v>0.83720499999999998</v>
      </c>
      <c r="N24" s="154">
        <f t="shared" ref="N24:N25" si="6">SUM(B24:M24)</f>
        <v>11.687673</v>
      </c>
      <c r="O24" s="91"/>
      <c r="T24" s="100"/>
    </row>
    <row r="25" spans="1:20">
      <c r="A25" s="127" t="s">
        <v>29</v>
      </c>
      <c r="B25" s="225">
        <v>57.583059999999996</v>
      </c>
      <c r="C25" s="154">
        <v>50.870911</v>
      </c>
      <c r="D25" s="226">
        <v>45.481808999999998</v>
      </c>
      <c r="E25" s="225">
        <v>35.084090000000003</v>
      </c>
      <c r="F25" s="154">
        <v>33.982785999999997</v>
      </c>
      <c r="G25" s="226">
        <v>21.168113999999999</v>
      </c>
      <c r="H25" s="225">
        <v>21.415797999999999</v>
      </c>
      <c r="I25" s="154">
        <v>21.959911999999996</v>
      </c>
      <c r="J25" s="226">
        <v>24.790794000000002</v>
      </c>
      <c r="K25" s="225">
        <v>38.944367000000007</v>
      </c>
      <c r="L25" s="154">
        <v>47.723762999999991</v>
      </c>
      <c r="M25" s="226">
        <v>55.065936999999984</v>
      </c>
      <c r="N25" s="154">
        <f t="shared" si="6"/>
        <v>454.07134099999996</v>
      </c>
      <c r="O25" s="91"/>
      <c r="T25" s="100"/>
    </row>
    <row r="26" spans="1:20">
      <c r="A26" s="4"/>
      <c r="B26" s="4"/>
      <c r="C26" s="4"/>
      <c r="D26" s="4"/>
      <c r="E26" s="4"/>
      <c r="F26" s="4"/>
      <c r="G26" s="4"/>
      <c r="H26" s="4"/>
      <c r="I26" s="4"/>
      <c r="J26" s="4"/>
      <c r="K26" s="4"/>
      <c r="L26" s="4"/>
      <c r="M26" s="4"/>
      <c r="N26" s="3"/>
      <c r="O26" s="4"/>
      <c r="P26" s="4"/>
      <c r="Q26" s="4"/>
      <c r="R26" s="4"/>
      <c r="S26" s="4"/>
      <c r="T26" s="4"/>
    </row>
    <row r="27" spans="1:20">
      <c r="A27" s="10"/>
      <c r="B27" s="10"/>
      <c r="C27" s="10"/>
      <c r="D27" s="10"/>
      <c r="E27" s="10"/>
      <c r="F27" s="10"/>
      <c r="G27" s="10"/>
      <c r="H27" s="10"/>
      <c r="I27" s="10"/>
      <c r="J27" s="10"/>
    </row>
    <row r="28" spans="1:20">
      <c r="A28" s="10"/>
      <c r="B28" s="10"/>
      <c r="C28" s="10"/>
      <c r="D28" s="10"/>
      <c r="E28" s="10"/>
      <c r="F28" s="10"/>
      <c r="G28" s="10"/>
      <c r="H28" s="10"/>
      <c r="I28" s="10"/>
      <c r="J28" s="10"/>
    </row>
    <row r="29" spans="1:20">
      <c r="A29" s="10"/>
      <c r="B29" s="10"/>
      <c r="C29" s="10"/>
      <c r="D29" s="10"/>
      <c r="E29" s="10"/>
      <c r="F29" s="10"/>
      <c r="G29" s="10"/>
      <c r="H29" s="10"/>
      <c r="I29" s="10"/>
      <c r="J29" s="10"/>
    </row>
    <row r="30" spans="1:20">
      <c r="A30" s="10"/>
      <c r="B30" s="10"/>
      <c r="C30" s="10"/>
      <c r="D30" s="10"/>
      <c r="E30" s="10"/>
      <c r="F30" s="10"/>
      <c r="G30" s="10"/>
      <c r="H30" s="10"/>
      <c r="I30" s="10"/>
      <c r="J30" s="10"/>
    </row>
    <row r="31" spans="1:20">
      <c r="A31" s="10"/>
      <c r="B31" s="10"/>
      <c r="C31" s="10"/>
      <c r="D31" s="10"/>
      <c r="E31" s="10"/>
      <c r="F31" s="10"/>
      <c r="G31" s="10"/>
      <c r="H31" s="10"/>
      <c r="I31" s="10"/>
      <c r="J31" s="10"/>
    </row>
    <row r="32" spans="1:20">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mergeCells count="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tabColor theme="0"/>
  </sheetPr>
  <dimension ref="A1:T36"/>
  <sheetViews>
    <sheetView showGridLines="0" zoomScaleNormal="100" zoomScaleSheetLayoutView="100" workbookViewId="0"/>
  </sheetViews>
  <sheetFormatPr defaultColWidth="9.140625" defaultRowHeight="12"/>
  <cols>
    <col min="1" max="1" width="24" style="7" customWidth="1"/>
    <col min="2" max="13" width="10" style="7" customWidth="1"/>
    <col min="14" max="14" width="9.140625" style="7" customWidth="1"/>
    <col min="15" max="16384" width="9.140625" style="7"/>
  </cols>
  <sheetData>
    <row r="1" spans="1:20" ht="23.25">
      <c r="A1" s="140" t="s">
        <v>274</v>
      </c>
      <c r="M1" s="196" t="str">
        <f>'3'!N1</f>
        <v>2025</v>
      </c>
    </row>
    <row r="2" spans="1:20" ht="6" customHeight="1"/>
    <row r="3" spans="1:20">
      <c r="A3" s="258"/>
      <c r="B3" s="259" t="s">
        <v>42</v>
      </c>
      <c r="C3" s="260"/>
      <c r="D3" s="261"/>
      <c r="E3" s="259" t="s">
        <v>43</v>
      </c>
      <c r="F3" s="260"/>
      <c r="G3" s="261"/>
      <c r="H3" s="259" t="s">
        <v>44</v>
      </c>
      <c r="I3" s="260"/>
      <c r="J3" s="261"/>
      <c r="K3" s="260" t="s">
        <v>45</v>
      </c>
      <c r="L3" s="260"/>
      <c r="M3" s="260"/>
    </row>
    <row r="4" spans="1:20">
      <c r="A4" s="258"/>
      <c r="B4" s="223" t="s">
        <v>8</v>
      </c>
      <c r="C4" s="158" t="s">
        <v>9</v>
      </c>
      <c r="D4" s="224" t="s">
        <v>10</v>
      </c>
      <c r="E4" s="223" t="s">
        <v>11</v>
      </c>
      <c r="F4" s="158" t="s">
        <v>12</v>
      </c>
      <c r="G4" s="224" t="s">
        <v>13</v>
      </c>
      <c r="H4" s="223" t="s">
        <v>14</v>
      </c>
      <c r="I4" s="158" t="s">
        <v>15</v>
      </c>
      <c r="J4" s="224" t="s">
        <v>16</v>
      </c>
      <c r="K4" s="158" t="s">
        <v>17</v>
      </c>
      <c r="L4" s="158" t="s">
        <v>18</v>
      </c>
      <c r="M4" s="158" t="s">
        <v>19</v>
      </c>
    </row>
    <row r="5" spans="1:20">
      <c r="A5" s="260" t="s">
        <v>159</v>
      </c>
      <c r="B5" s="264">
        <f>D6</f>
        <v>38550.565309999991</v>
      </c>
      <c r="C5" s="253"/>
      <c r="D5" s="265"/>
      <c r="E5" s="264">
        <f>G6</f>
        <v>38534.08980999999</v>
      </c>
      <c r="F5" s="253"/>
      <c r="G5" s="265"/>
      <c r="H5" s="264">
        <f>J6</f>
        <v>38535.977909999994</v>
      </c>
      <c r="I5" s="253"/>
      <c r="J5" s="265"/>
      <c r="K5" s="253">
        <f>M6</f>
        <v>38567.665509999992</v>
      </c>
      <c r="L5" s="253"/>
      <c r="M5" s="253"/>
    </row>
    <row r="6" spans="1:20">
      <c r="A6" s="260"/>
      <c r="B6" s="227">
        <f>SUM(B7:B20)</f>
        <v>39454.081310000001</v>
      </c>
      <c r="C6" s="157">
        <f t="shared" ref="C6:M6" si="0">SUM(C7:C20)</f>
        <v>39431.485310000004</v>
      </c>
      <c r="D6" s="228">
        <f t="shared" si="0"/>
        <v>38550.565309999991</v>
      </c>
      <c r="E6" s="227">
        <f t="shared" si="0"/>
        <v>38672.497409999989</v>
      </c>
      <c r="F6" s="157">
        <f t="shared" si="0"/>
        <v>38586.120909999991</v>
      </c>
      <c r="G6" s="228">
        <f t="shared" si="0"/>
        <v>38534.08980999999</v>
      </c>
      <c r="H6" s="227">
        <f t="shared" si="0"/>
        <v>38523.72690999999</v>
      </c>
      <c r="I6" s="157">
        <f t="shared" si="0"/>
        <v>38525.38390999999</v>
      </c>
      <c r="J6" s="228">
        <f t="shared" si="0"/>
        <v>38535.977909999994</v>
      </c>
      <c r="K6" s="157">
        <f t="shared" si="0"/>
        <v>38565.928909999995</v>
      </c>
      <c r="L6" s="157">
        <f t="shared" si="0"/>
        <v>38565.703909999997</v>
      </c>
      <c r="M6" s="157">
        <f t="shared" si="0"/>
        <v>38567.665509999992</v>
      </c>
    </row>
    <row r="7" spans="1:20">
      <c r="A7" s="127" t="s">
        <v>128</v>
      </c>
      <c r="B7" s="225">
        <v>1580.0216000000007</v>
      </c>
      <c r="C7" s="154">
        <v>1580.0216000000007</v>
      </c>
      <c r="D7" s="226">
        <v>1580.0176000000008</v>
      </c>
      <c r="E7" s="225">
        <v>1568.0216000000007</v>
      </c>
      <c r="F7" s="154">
        <v>1567.9126000000008</v>
      </c>
      <c r="G7" s="226">
        <v>1567.9126000000008</v>
      </c>
      <c r="H7" s="225">
        <v>1568.4226000000008</v>
      </c>
      <c r="I7" s="154">
        <v>1569.7226000000007</v>
      </c>
      <c r="J7" s="226">
        <v>1569.7226000000007</v>
      </c>
      <c r="K7" s="154">
        <v>1584.0726000000006</v>
      </c>
      <c r="L7" s="154">
        <v>1584.0726000000006</v>
      </c>
      <c r="M7" s="154">
        <v>1584.2246000000005</v>
      </c>
      <c r="T7" s="38"/>
    </row>
    <row r="8" spans="1:20">
      <c r="A8" s="127" t="s">
        <v>155</v>
      </c>
      <c r="B8" s="225">
        <v>2169.2850000000026</v>
      </c>
      <c r="C8" s="154">
        <v>2167.3450000000025</v>
      </c>
      <c r="D8" s="226">
        <v>2167.3450000000025</v>
      </c>
      <c r="E8" s="225">
        <v>2170.0050000000024</v>
      </c>
      <c r="F8" s="154">
        <v>2170.0050000000024</v>
      </c>
      <c r="G8" s="226">
        <v>2171.1850000000022</v>
      </c>
      <c r="H8" s="225">
        <v>2170.3200000000024</v>
      </c>
      <c r="I8" s="154">
        <v>2170.3200000000024</v>
      </c>
      <c r="J8" s="226">
        <v>2170.3200000000024</v>
      </c>
      <c r="K8" s="154">
        <v>2165.3990000000031</v>
      </c>
      <c r="L8" s="154">
        <v>2165.3150000000032</v>
      </c>
      <c r="M8" s="154">
        <v>2165.314000000003</v>
      </c>
      <c r="T8" s="38"/>
    </row>
    <row r="9" spans="1:20">
      <c r="A9" s="127" t="s">
        <v>156</v>
      </c>
      <c r="B9" s="225">
        <v>1601.5842599999992</v>
      </c>
      <c r="C9" s="154">
        <v>1601.5642599999992</v>
      </c>
      <c r="D9" s="226">
        <v>1601.8612599999992</v>
      </c>
      <c r="E9" s="225">
        <v>1601.8612599999992</v>
      </c>
      <c r="F9" s="154">
        <v>1601.8616599999993</v>
      </c>
      <c r="G9" s="226">
        <v>1555.2896599999995</v>
      </c>
      <c r="H9" s="225">
        <v>1553.187259999999</v>
      </c>
      <c r="I9" s="154">
        <v>1553.187259999999</v>
      </c>
      <c r="J9" s="226">
        <v>1553.3352599999992</v>
      </c>
      <c r="K9" s="154">
        <v>1554.5742599999992</v>
      </c>
      <c r="L9" s="154">
        <v>1554.5472599999991</v>
      </c>
      <c r="M9" s="154">
        <v>1554.784259999999</v>
      </c>
      <c r="T9" s="38"/>
    </row>
    <row r="10" spans="1:20">
      <c r="A10" s="127" t="s">
        <v>157</v>
      </c>
      <c r="B10" s="225">
        <v>2805.4730000000009</v>
      </c>
      <c r="C10" s="154">
        <v>2805.5440000000003</v>
      </c>
      <c r="D10" s="226">
        <v>2805.5440000000003</v>
      </c>
      <c r="E10" s="225">
        <v>2805.5480000000007</v>
      </c>
      <c r="F10" s="154">
        <v>2805.5480000000007</v>
      </c>
      <c r="G10" s="226">
        <v>2805.5480000000007</v>
      </c>
      <c r="H10" s="225">
        <v>2805.5480000000007</v>
      </c>
      <c r="I10" s="154">
        <v>2805.5480000000007</v>
      </c>
      <c r="J10" s="226">
        <v>2805.5480000000007</v>
      </c>
      <c r="K10" s="154">
        <v>2802.0350000000003</v>
      </c>
      <c r="L10" s="154">
        <v>2801.2250000000004</v>
      </c>
      <c r="M10" s="154">
        <v>2802.0350000000003</v>
      </c>
      <c r="T10" s="38"/>
    </row>
    <row r="11" spans="1:20">
      <c r="A11" s="127" t="s">
        <v>129</v>
      </c>
      <c r="B11" s="225">
        <v>633.84740000000033</v>
      </c>
      <c r="C11" s="154">
        <v>632.38640000000021</v>
      </c>
      <c r="D11" s="226">
        <v>633.64440000000025</v>
      </c>
      <c r="E11" s="225">
        <v>636.83040000000028</v>
      </c>
      <c r="F11" s="154">
        <v>636.35550000000023</v>
      </c>
      <c r="G11" s="226">
        <v>637.53440000000023</v>
      </c>
      <c r="H11" s="225">
        <v>637.55540000000019</v>
      </c>
      <c r="I11" s="154">
        <v>637.55540000000019</v>
      </c>
      <c r="J11" s="226">
        <v>643.67140000000018</v>
      </c>
      <c r="K11" s="154">
        <v>642.46440000000018</v>
      </c>
      <c r="L11" s="154">
        <v>642.46440000000018</v>
      </c>
      <c r="M11" s="154">
        <v>642.56600000000026</v>
      </c>
      <c r="T11" s="38"/>
    </row>
    <row r="12" spans="1:20">
      <c r="A12" s="127" t="s">
        <v>146</v>
      </c>
      <c r="B12" s="225">
        <v>977.32099999999969</v>
      </c>
      <c r="C12" s="154">
        <v>972.33099999999968</v>
      </c>
      <c r="D12" s="226">
        <v>972.59699999999964</v>
      </c>
      <c r="E12" s="225">
        <v>977.44709999999975</v>
      </c>
      <c r="F12" s="154">
        <v>977.45309999999972</v>
      </c>
      <c r="G12" s="226">
        <v>977.81309999999974</v>
      </c>
      <c r="H12" s="225">
        <v>977.10709999999972</v>
      </c>
      <c r="I12" s="154">
        <v>977.10709999999972</v>
      </c>
      <c r="J12" s="226">
        <v>977.4730999999997</v>
      </c>
      <c r="K12" s="154">
        <v>977.90809999999965</v>
      </c>
      <c r="L12" s="154">
        <v>977.91409999999962</v>
      </c>
      <c r="M12" s="154">
        <v>979.34609999999964</v>
      </c>
      <c r="T12" s="38"/>
    </row>
    <row r="13" spans="1:20">
      <c r="A13" s="127" t="s">
        <v>147</v>
      </c>
      <c r="B13" s="225">
        <v>458.17340000000007</v>
      </c>
      <c r="C13" s="154">
        <v>453.87340000000006</v>
      </c>
      <c r="D13" s="226">
        <v>453.87340000000006</v>
      </c>
      <c r="E13" s="225">
        <v>457.98040000000009</v>
      </c>
      <c r="F13" s="154">
        <v>457.98040000000009</v>
      </c>
      <c r="G13" s="226">
        <v>459.40740000000011</v>
      </c>
      <c r="H13" s="225">
        <v>461.4054000000001</v>
      </c>
      <c r="I13" s="154">
        <v>461.4054000000001</v>
      </c>
      <c r="J13" s="226">
        <v>462.4054000000001</v>
      </c>
      <c r="K13" s="154">
        <v>464.61640000000011</v>
      </c>
      <c r="L13" s="154">
        <v>464.61640000000011</v>
      </c>
      <c r="M13" s="154">
        <v>464.61640000000011</v>
      </c>
      <c r="T13" s="38"/>
    </row>
    <row r="14" spans="1:20">
      <c r="A14" s="127" t="s">
        <v>148</v>
      </c>
      <c r="B14" s="225">
        <v>5969.874399999997</v>
      </c>
      <c r="C14" s="154">
        <v>5964.0543999999973</v>
      </c>
      <c r="D14" s="226">
        <v>5088.9543999999969</v>
      </c>
      <c r="E14" s="225">
        <v>5095.6003999999957</v>
      </c>
      <c r="F14" s="154">
        <v>5095.6003999999957</v>
      </c>
      <c r="G14" s="226">
        <v>5052.3533999999954</v>
      </c>
      <c r="H14" s="225">
        <v>5038.9163999999964</v>
      </c>
      <c r="I14" s="154">
        <v>5038.6113999999961</v>
      </c>
      <c r="J14" s="226">
        <v>5039.7863999999963</v>
      </c>
      <c r="K14" s="154">
        <v>5083.4853999999959</v>
      </c>
      <c r="L14" s="154">
        <v>5083.4853999999959</v>
      </c>
      <c r="M14" s="154">
        <v>5083.9603999999963</v>
      </c>
      <c r="T14" s="38"/>
    </row>
    <row r="15" spans="1:20">
      <c r="A15" s="127" t="s">
        <v>149</v>
      </c>
      <c r="B15" s="225">
        <v>1257.9574499999999</v>
      </c>
      <c r="C15" s="154">
        <v>1262.0244499999999</v>
      </c>
      <c r="D15" s="226">
        <v>1253.8644499999998</v>
      </c>
      <c r="E15" s="225">
        <v>1257.5234499999999</v>
      </c>
      <c r="F15" s="154">
        <v>1257.5234499999999</v>
      </c>
      <c r="G15" s="226">
        <v>1257.5234499999999</v>
      </c>
      <c r="H15" s="225">
        <v>1257.5234499999999</v>
      </c>
      <c r="I15" s="154">
        <v>1257.5234499999999</v>
      </c>
      <c r="J15" s="226">
        <v>1257.5234499999999</v>
      </c>
      <c r="K15" s="154">
        <v>1230.0544500000005</v>
      </c>
      <c r="L15" s="154">
        <v>1230.0544500000005</v>
      </c>
      <c r="M15" s="154">
        <v>1229.4634500000004</v>
      </c>
      <c r="T15" s="38"/>
    </row>
    <row r="16" spans="1:20">
      <c r="A16" s="127" t="s">
        <v>150</v>
      </c>
      <c r="B16" s="225">
        <v>3491.1652999999992</v>
      </c>
      <c r="C16" s="154">
        <v>3488.1852999999996</v>
      </c>
      <c r="D16" s="226">
        <v>3488.1852999999996</v>
      </c>
      <c r="E16" s="225">
        <v>3491.3112999999994</v>
      </c>
      <c r="F16" s="154">
        <v>3491.3102999999992</v>
      </c>
      <c r="G16" s="226">
        <v>3491.3112999999994</v>
      </c>
      <c r="H16" s="225">
        <v>3478.5852999999997</v>
      </c>
      <c r="I16" s="154">
        <v>3478.5852999999997</v>
      </c>
      <c r="J16" s="226">
        <v>3478.5852999999997</v>
      </c>
      <c r="K16" s="154">
        <v>3476.1332999999995</v>
      </c>
      <c r="L16" s="154">
        <v>3476.1332999999995</v>
      </c>
      <c r="M16" s="154">
        <v>3474.5872999999992</v>
      </c>
      <c r="T16" s="38"/>
    </row>
    <row r="17" spans="1:20">
      <c r="A17" s="127" t="s">
        <v>151</v>
      </c>
      <c r="B17" s="225">
        <v>1029.8964000000005</v>
      </c>
      <c r="C17" s="154">
        <v>1025.9964000000004</v>
      </c>
      <c r="D17" s="226">
        <v>1025.9964000000004</v>
      </c>
      <c r="E17" s="225">
        <v>1030.1964000000005</v>
      </c>
      <c r="F17" s="154">
        <v>1030.4404000000004</v>
      </c>
      <c r="G17" s="226">
        <v>1030.1104000000005</v>
      </c>
      <c r="H17" s="225">
        <v>1030.3744000000006</v>
      </c>
      <c r="I17" s="154">
        <v>1030.3744000000006</v>
      </c>
      <c r="J17" s="226">
        <v>1031.1244000000006</v>
      </c>
      <c r="K17" s="154">
        <v>1031.8394000000005</v>
      </c>
      <c r="L17" s="154">
        <v>1031.8394000000005</v>
      </c>
      <c r="M17" s="154">
        <v>1031.9614000000004</v>
      </c>
      <c r="T17" s="38"/>
    </row>
    <row r="18" spans="1:20">
      <c r="A18" s="127" t="s">
        <v>152</v>
      </c>
      <c r="B18" s="225">
        <v>4585.0997000000007</v>
      </c>
      <c r="C18" s="154">
        <v>4584.8167000000012</v>
      </c>
      <c r="D18" s="226">
        <v>4585.3397000000004</v>
      </c>
      <c r="E18" s="225">
        <v>4685.2617</v>
      </c>
      <c r="F18" s="154">
        <v>4599.2197000000006</v>
      </c>
      <c r="G18" s="226">
        <v>4597.3897000000006</v>
      </c>
      <c r="H18" s="225">
        <v>4613.3617000000004</v>
      </c>
      <c r="I18" s="154">
        <v>4613.9177</v>
      </c>
      <c r="J18" s="226">
        <v>4619.8097000000007</v>
      </c>
      <c r="K18" s="154">
        <v>4622.8687</v>
      </c>
      <c r="L18" s="154">
        <v>4622.7696999999998</v>
      </c>
      <c r="M18" s="154">
        <v>4624.1296999999995</v>
      </c>
      <c r="T18" s="38"/>
    </row>
    <row r="19" spans="1:20">
      <c r="A19" s="127" t="s">
        <v>153</v>
      </c>
      <c r="B19" s="225">
        <v>11628.264799999997</v>
      </c>
      <c r="C19" s="154">
        <v>11627.984799999997</v>
      </c>
      <c r="D19" s="226">
        <v>11627.984799999997</v>
      </c>
      <c r="E19" s="225">
        <v>11628.264799999997</v>
      </c>
      <c r="F19" s="154">
        <v>11628.264799999997</v>
      </c>
      <c r="G19" s="226">
        <v>11664.065799999995</v>
      </c>
      <c r="H19" s="225">
        <v>11664.938799999996</v>
      </c>
      <c r="I19" s="154">
        <v>11664.938799999996</v>
      </c>
      <c r="J19" s="226">
        <v>11665.475799999997</v>
      </c>
      <c r="K19" s="154">
        <v>11665.585799999997</v>
      </c>
      <c r="L19" s="154">
        <v>11665.585799999997</v>
      </c>
      <c r="M19" s="154">
        <v>11665.701799999997</v>
      </c>
      <c r="T19" s="38"/>
    </row>
    <row r="20" spans="1:20">
      <c r="A20" s="127" t="s">
        <v>154</v>
      </c>
      <c r="B20" s="225">
        <v>1266.1175999999994</v>
      </c>
      <c r="C20" s="154">
        <v>1265.3575999999994</v>
      </c>
      <c r="D20" s="226">
        <v>1265.3575999999994</v>
      </c>
      <c r="E20" s="225">
        <v>1266.6455999999994</v>
      </c>
      <c r="F20" s="154">
        <v>1266.6455999999994</v>
      </c>
      <c r="G20" s="226">
        <v>1266.6455999999994</v>
      </c>
      <c r="H20" s="225">
        <v>1266.4810999999995</v>
      </c>
      <c r="I20" s="154">
        <v>1266.5870999999993</v>
      </c>
      <c r="J20" s="226">
        <v>1261.1970999999994</v>
      </c>
      <c r="K20" s="154">
        <v>1264.8920999999993</v>
      </c>
      <c r="L20" s="154">
        <v>1265.6810999999993</v>
      </c>
      <c r="M20" s="154">
        <v>1264.9750999999992</v>
      </c>
      <c r="T20" s="38"/>
    </row>
    <row r="21" spans="1:20">
      <c r="A21" s="4"/>
      <c r="M21" s="3"/>
    </row>
    <row r="23" spans="1:20">
      <c r="A23" s="10" t="s">
        <v>85</v>
      </c>
      <c r="B23" s="10">
        <v>1584.2246000000005</v>
      </c>
      <c r="C23" s="10"/>
      <c r="D23" s="10"/>
    </row>
    <row r="24" spans="1:20">
      <c r="A24" s="10" t="s">
        <v>76</v>
      </c>
      <c r="B24" s="10">
        <v>2165.314000000003</v>
      </c>
      <c r="C24" s="10"/>
      <c r="D24" s="10"/>
    </row>
    <row r="25" spans="1:20">
      <c r="A25" s="10" t="s">
        <v>77</v>
      </c>
      <c r="B25" s="10">
        <v>1554.784259999999</v>
      </c>
      <c r="C25" s="10"/>
      <c r="D25" s="10"/>
    </row>
    <row r="26" spans="1:20">
      <c r="A26" s="10" t="s">
        <v>78</v>
      </c>
      <c r="B26" s="10">
        <v>2802.0350000000003</v>
      </c>
      <c r="C26" s="10"/>
      <c r="D26" s="10"/>
    </row>
    <row r="27" spans="1:20">
      <c r="A27" s="10" t="s">
        <v>88</v>
      </c>
      <c r="B27" s="10">
        <v>642.56600000000026</v>
      </c>
      <c r="C27" s="10"/>
      <c r="D27" s="10"/>
    </row>
    <row r="28" spans="1:20">
      <c r="A28" s="10" t="s">
        <v>79</v>
      </c>
      <c r="B28" s="10">
        <v>979.34609999999964</v>
      </c>
      <c r="C28" s="10"/>
      <c r="D28" s="10"/>
    </row>
    <row r="29" spans="1:20">
      <c r="A29" s="10" t="s">
        <v>80</v>
      </c>
      <c r="B29" s="10">
        <v>464.61640000000011</v>
      </c>
      <c r="C29" s="10"/>
      <c r="D29" s="10"/>
    </row>
    <row r="30" spans="1:20">
      <c r="A30" s="10" t="s">
        <v>81</v>
      </c>
      <c r="B30" s="10">
        <v>5083.9603999999963</v>
      </c>
      <c r="C30" s="10"/>
      <c r="D30" s="10"/>
    </row>
    <row r="31" spans="1:20">
      <c r="A31" s="10" t="s">
        <v>82</v>
      </c>
      <c r="B31" s="10">
        <v>1229.4634500000004</v>
      </c>
      <c r="C31" s="10"/>
      <c r="D31" s="10"/>
    </row>
    <row r="32" spans="1:20">
      <c r="A32" s="10" t="s">
        <v>83</v>
      </c>
      <c r="B32" s="10">
        <v>3474.5872999999992</v>
      </c>
      <c r="C32" s="10"/>
      <c r="D32" s="10"/>
    </row>
    <row r="33" spans="1:4">
      <c r="A33" s="10" t="s">
        <v>84</v>
      </c>
      <c r="B33" s="10">
        <v>1031.9614000000004</v>
      </c>
      <c r="C33" s="10"/>
      <c r="D33" s="10"/>
    </row>
    <row r="34" spans="1:4">
      <c r="A34" s="10" t="s">
        <v>86</v>
      </c>
      <c r="B34" s="10">
        <v>4624.1296999999995</v>
      </c>
      <c r="C34" s="10"/>
      <c r="D34" s="10"/>
    </row>
    <row r="35" spans="1:4">
      <c r="A35" s="10" t="s">
        <v>87</v>
      </c>
      <c r="B35" s="10">
        <v>11665.701799999997</v>
      </c>
      <c r="C35" s="10"/>
      <c r="D35" s="10"/>
    </row>
    <row r="36" spans="1:4">
      <c r="A36" s="10" t="s">
        <v>89</v>
      </c>
      <c r="B36" s="10">
        <v>1264.9750999999992</v>
      </c>
      <c r="C36" s="10"/>
      <c r="D36" s="10"/>
    </row>
  </sheetData>
  <sortState xmlns:xlrd2="http://schemas.microsoft.com/office/spreadsheetml/2017/richdata2"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tabColor theme="0"/>
  </sheetPr>
  <dimension ref="A1:U30"/>
  <sheetViews>
    <sheetView showGridLines="0" zoomScaleNormal="100" zoomScaleSheetLayoutView="100" workbookViewId="0"/>
  </sheetViews>
  <sheetFormatPr defaultColWidth="9.140625" defaultRowHeight="12"/>
  <cols>
    <col min="1" max="1" width="31.5703125" style="7" customWidth="1"/>
    <col min="2" max="13" width="8.5703125" style="7" customWidth="1"/>
    <col min="14" max="14" width="9.7109375" style="7" customWidth="1"/>
    <col min="15" max="16" width="9.140625" style="7"/>
    <col min="17" max="17" width="10" style="7" bestFit="1" customWidth="1"/>
    <col min="18" max="16384" width="9.140625" style="7"/>
  </cols>
  <sheetData>
    <row r="1" spans="1:21" ht="20.25">
      <c r="A1" s="141" t="s">
        <v>275</v>
      </c>
      <c r="N1" s="196" t="str">
        <f>'3'!N1</f>
        <v>2025</v>
      </c>
    </row>
    <row r="2" spans="1:21" ht="18">
      <c r="A2" s="194" t="s">
        <v>276</v>
      </c>
    </row>
    <row r="3" spans="1:21" ht="6" customHeight="1"/>
    <row r="4" spans="1:21">
      <c r="A4" s="258"/>
      <c r="B4" s="259" t="s">
        <v>42</v>
      </c>
      <c r="C4" s="260"/>
      <c r="D4" s="261"/>
      <c r="E4" s="260" t="s">
        <v>43</v>
      </c>
      <c r="F4" s="260"/>
      <c r="G4" s="260"/>
      <c r="H4" s="259" t="s">
        <v>44</v>
      </c>
      <c r="I4" s="260"/>
      <c r="J4" s="261"/>
      <c r="K4" s="259" t="s">
        <v>45</v>
      </c>
      <c r="L4" s="260"/>
      <c r="M4" s="261"/>
      <c r="N4" s="175" t="s">
        <v>7</v>
      </c>
    </row>
    <row r="5" spans="1:21">
      <c r="A5" s="258"/>
      <c r="B5" s="223" t="s">
        <v>8</v>
      </c>
      <c r="C5" s="158" t="s">
        <v>9</v>
      </c>
      <c r="D5" s="224" t="s">
        <v>10</v>
      </c>
      <c r="E5" s="158" t="s">
        <v>11</v>
      </c>
      <c r="F5" s="158" t="s">
        <v>12</v>
      </c>
      <c r="G5" s="158" t="s">
        <v>13</v>
      </c>
      <c r="H5" s="223" t="s">
        <v>14</v>
      </c>
      <c r="I5" s="158" t="s">
        <v>15</v>
      </c>
      <c r="J5" s="224" t="s">
        <v>16</v>
      </c>
      <c r="K5" s="223" t="s">
        <v>17</v>
      </c>
      <c r="L5" s="158" t="s">
        <v>18</v>
      </c>
      <c r="M5" s="224" t="s">
        <v>19</v>
      </c>
      <c r="N5" s="159"/>
    </row>
    <row r="6" spans="1:21">
      <c r="A6" s="263" t="s">
        <v>158</v>
      </c>
      <c r="B6" s="264">
        <f>SUM(B7:D7)</f>
        <v>27201.933478000003</v>
      </c>
      <c r="C6" s="253"/>
      <c r="D6" s="265"/>
      <c r="E6" s="253">
        <f t="shared" ref="E6" si="0">SUM(E7:G7)</f>
        <v>10614.956198</v>
      </c>
      <c r="F6" s="253"/>
      <c r="G6" s="253"/>
      <c r="H6" s="264">
        <f t="shared" ref="H6" si="1">SUM(H7:J7)</f>
        <v>6811.8760280000024</v>
      </c>
      <c r="I6" s="253"/>
      <c r="J6" s="265"/>
      <c r="K6" s="264">
        <f t="shared" ref="K6" si="2">SUM(K7:M7)</f>
        <v>23910.821834000002</v>
      </c>
      <c r="L6" s="253"/>
      <c r="M6" s="265"/>
      <c r="N6" s="253">
        <f>SUM(B7:M7)</f>
        <v>68539.587538000007</v>
      </c>
    </row>
    <row r="7" spans="1:21">
      <c r="A7" s="263"/>
      <c r="B7" s="227">
        <f t="shared" ref="B7:M7" si="3">SUM(B8:B15)</f>
        <v>10311.983077000004</v>
      </c>
      <c r="C7" s="157">
        <f t="shared" si="3"/>
        <v>9531.5130379999973</v>
      </c>
      <c r="D7" s="228">
        <f t="shared" si="3"/>
        <v>7358.437363</v>
      </c>
      <c r="E7" s="157">
        <f t="shared" si="3"/>
        <v>4732.3549940000012</v>
      </c>
      <c r="F7" s="157">
        <f t="shared" si="3"/>
        <v>3755.2455949999985</v>
      </c>
      <c r="G7" s="157">
        <f t="shared" si="3"/>
        <v>2127.3556090000006</v>
      </c>
      <c r="H7" s="227">
        <f t="shared" si="3"/>
        <v>2008.5638350000006</v>
      </c>
      <c r="I7" s="157">
        <f t="shared" si="3"/>
        <v>2056.4784700000005</v>
      </c>
      <c r="J7" s="228">
        <f t="shared" si="3"/>
        <v>2746.8337230000011</v>
      </c>
      <c r="K7" s="227">
        <f t="shared" si="3"/>
        <v>6009.7597929999974</v>
      </c>
      <c r="L7" s="157">
        <f t="shared" si="3"/>
        <v>8228.1947970000019</v>
      </c>
      <c r="M7" s="228">
        <f t="shared" si="3"/>
        <v>9672.8672440000009</v>
      </c>
      <c r="N7" s="253"/>
    </row>
    <row r="8" spans="1:21">
      <c r="A8" s="127" t="s">
        <v>26</v>
      </c>
      <c r="B8" s="225">
        <v>1847.5310950000003</v>
      </c>
      <c r="C8" s="154">
        <v>1774.6661379999994</v>
      </c>
      <c r="D8" s="226">
        <v>1551.5584139999996</v>
      </c>
      <c r="E8" s="154">
        <v>1075.4858220000003</v>
      </c>
      <c r="F8" s="154">
        <v>925.87447000000043</v>
      </c>
      <c r="G8" s="154">
        <v>772.25090900000021</v>
      </c>
      <c r="H8" s="225">
        <v>743.70635500000014</v>
      </c>
      <c r="I8" s="154">
        <v>766.4249890000001</v>
      </c>
      <c r="J8" s="226">
        <v>840.86584100000039</v>
      </c>
      <c r="K8" s="225">
        <v>1244.2951230000001</v>
      </c>
      <c r="L8" s="154">
        <v>1546.1428710000005</v>
      </c>
      <c r="M8" s="226">
        <v>1645.9510449999996</v>
      </c>
      <c r="N8" s="154">
        <f t="shared" ref="N8:N13" si="4">SUM(B8:M8)</f>
        <v>14734.753072000003</v>
      </c>
      <c r="P8" s="98"/>
      <c r="Q8" s="239"/>
      <c r="R8" s="8"/>
      <c r="S8" s="8"/>
      <c r="T8" s="8"/>
      <c r="U8" s="8"/>
    </row>
    <row r="9" spans="1:21">
      <c r="A9" s="127" t="s">
        <v>0</v>
      </c>
      <c r="B9" s="225">
        <v>207.87478999999999</v>
      </c>
      <c r="C9" s="154">
        <v>174.75499099999996</v>
      </c>
      <c r="D9" s="226">
        <v>175.47107300000005</v>
      </c>
      <c r="E9" s="154">
        <v>116.13586499999998</v>
      </c>
      <c r="F9" s="154">
        <v>96.005611000000016</v>
      </c>
      <c r="G9" s="154">
        <v>55.219598000000005</v>
      </c>
      <c r="H9" s="225">
        <v>53.691933999999996</v>
      </c>
      <c r="I9" s="154">
        <v>52.707827000000009</v>
      </c>
      <c r="J9" s="226">
        <v>68.759140000000002</v>
      </c>
      <c r="K9" s="225">
        <v>129.174904</v>
      </c>
      <c r="L9" s="154">
        <v>168.86945399999999</v>
      </c>
      <c r="M9" s="226">
        <v>214.98614599999999</v>
      </c>
      <c r="N9" s="154">
        <f t="shared" si="4"/>
        <v>1513.651333</v>
      </c>
      <c r="P9" s="98"/>
      <c r="Q9" s="38"/>
    </row>
    <row r="10" spans="1:21">
      <c r="A10" s="127" t="s">
        <v>1</v>
      </c>
      <c r="B10" s="225">
        <v>98.404753999999997</v>
      </c>
      <c r="C10" s="154">
        <v>94.896326999999971</v>
      </c>
      <c r="D10" s="226">
        <v>72.756496000000013</v>
      </c>
      <c r="E10" s="154">
        <v>47.163860999999997</v>
      </c>
      <c r="F10" s="154">
        <v>21.786027999999995</v>
      </c>
      <c r="G10" s="154">
        <v>9.924963</v>
      </c>
      <c r="H10" s="225">
        <v>4.7093240000000005</v>
      </c>
      <c r="I10" s="154">
        <v>4.2301000000000002</v>
      </c>
      <c r="J10" s="226">
        <v>7.8371260000000005</v>
      </c>
      <c r="K10" s="225">
        <v>40.479331999999999</v>
      </c>
      <c r="L10" s="154">
        <v>67.482246000000004</v>
      </c>
      <c r="M10" s="226">
        <v>85.963425000000001</v>
      </c>
      <c r="N10" s="154">
        <f t="shared" si="4"/>
        <v>555.63398199999995</v>
      </c>
      <c r="P10" s="98"/>
      <c r="Q10" s="38"/>
    </row>
    <row r="11" spans="1:21">
      <c r="A11" s="127" t="s">
        <v>2</v>
      </c>
      <c r="B11" s="225">
        <v>35.294074000000002</v>
      </c>
      <c r="C11" s="154">
        <v>31.589755</v>
      </c>
      <c r="D11" s="226">
        <v>22.468672999999999</v>
      </c>
      <c r="E11" s="154">
        <v>12.670142</v>
      </c>
      <c r="F11" s="154">
        <v>7.9020699999999984</v>
      </c>
      <c r="G11" s="154">
        <v>3.6240329999999998</v>
      </c>
      <c r="H11" s="225">
        <v>2.0314109999999999</v>
      </c>
      <c r="I11" s="154">
        <v>2.1516479999999998</v>
      </c>
      <c r="J11" s="226">
        <v>3.8719550000000003</v>
      </c>
      <c r="K11" s="225">
        <v>13.659159000000001</v>
      </c>
      <c r="L11" s="154">
        <v>23.468974999999993</v>
      </c>
      <c r="M11" s="226">
        <v>28.325007000000003</v>
      </c>
      <c r="N11" s="154">
        <f t="shared" si="4"/>
        <v>187.05690199999998</v>
      </c>
      <c r="P11" s="98"/>
      <c r="Q11" s="38"/>
    </row>
    <row r="12" spans="1:21">
      <c r="A12" s="127" t="s">
        <v>6</v>
      </c>
      <c r="B12" s="225">
        <v>66.090716999999998</v>
      </c>
      <c r="C12" s="154">
        <v>69.256935999999968</v>
      </c>
      <c r="D12" s="226">
        <v>64.744807999999992</v>
      </c>
      <c r="E12" s="154">
        <v>48.113040000000005</v>
      </c>
      <c r="F12" s="154">
        <v>36.194406999999998</v>
      </c>
      <c r="G12" s="154">
        <v>22.953225000000003</v>
      </c>
      <c r="H12" s="225">
        <v>24.981024000000005</v>
      </c>
      <c r="I12" s="154">
        <v>22.505453000000003</v>
      </c>
      <c r="J12" s="226">
        <v>31.852261000000002</v>
      </c>
      <c r="K12" s="225">
        <v>49.306633000000005</v>
      </c>
      <c r="L12" s="154">
        <v>61.472714000000025</v>
      </c>
      <c r="M12" s="226">
        <v>56.403910999999994</v>
      </c>
      <c r="N12" s="154">
        <f t="shared" si="4"/>
        <v>553.8751289999999</v>
      </c>
      <c r="P12" s="98"/>
      <c r="Q12" s="38"/>
    </row>
    <row r="13" spans="1:21">
      <c r="A13" s="127" t="s">
        <v>25</v>
      </c>
      <c r="B13" s="225">
        <v>5110.390389000002</v>
      </c>
      <c r="C13" s="154">
        <v>4591.4890780000014</v>
      </c>
      <c r="D13" s="226">
        <v>3368.5966540000018</v>
      </c>
      <c r="E13" s="154">
        <v>2126.1951510000004</v>
      </c>
      <c r="F13" s="154">
        <v>1764.8129169999986</v>
      </c>
      <c r="G13" s="154">
        <v>831.62424199999998</v>
      </c>
      <c r="H13" s="225">
        <v>809.18269800000041</v>
      </c>
      <c r="I13" s="154">
        <v>847.13234499999999</v>
      </c>
      <c r="J13" s="226">
        <v>1251.7658910000005</v>
      </c>
      <c r="K13" s="225">
        <v>3097.5500039999984</v>
      </c>
      <c r="L13" s="154">
        <v>4141.7366279999997</v>
      </c>
      <c r="M13" s="226">
        <v>4944.8904020000027</v>
      </c>
      <c r="N13" s="154">
        <f t="shared" si="4"/>
        <v>32885.366398999999</v>
      </c>
      <c r="P13" s="98"/>
      <c r="Q13" s="239"/>
      <c r="R13" s="8"/>
      <c r="S13" s="8"/>
      <c r="T13" s="8"/>
      <c r="U13" s="8"/>
    </row>
    <row r="14" spans="1:21">
      <c r="A14" s="127" t="s">
        <v>5</v>
      </c>
      <c r="B14" s="225">
        <v>2677.9839520000023</v>
      </c>
      <c r="C14" s="154">
        <v>2556.4933129999972</v>
      </c>
      <c r="D14" s="226">
        <v>1927.661777999999</v>
      </c>
      <c r="E14" s="154">
        <v>1202.7812950000002</v>
      </c>
      <c r="F14" s="154">
        <v>828.6975759999998</v>
      </c>
      <c r="G14" s="154">
        <v>394.84783300000038</v>
      </c>
      <c r="H14" s="225">
        <v>333.71463499999976</v>
      </c>
      <c r="I14" s="154">
        <v>332.31047500000022</v>
      </c>
      <c r="J14" s="226">
        <v>497.25292000000024</v>
      </c>
      <c r="K14" s="225">
        <v>1313.7098149999995</v>
      </c>
      <c r="L14" s="154">
        <v>2033.257866000002</v>
      </c>
      <c r="M14" s="226">
        <v>2473.1137829999998</v>
      </c>
      <c r="N14" s="154">
        <f t="shared" ref="N14:N15" si="5">SUM(B14:M14)</f>
        <v>16571.825241000002</v>
      </c>
      <c r="P14" s="98"/>
      <c r="Q14" s="239"/>
      <c r="R14" s="8"/>
      <c r="S14" s="8"/>
      <c r="T14" s="8"/>
      <c r="U14" s="8"/>
    </row>
    <row r="15" spans="1:21">
      <c r="A15" s="127" t="s">
        <v>3</v>
      </c>
      <c r="B15" s="225">
        <v>268.41330599999998</v>
      </c>
      <c r="C15" s="154">
        <v>238.36649999999995</v>
      </c>
      <c r="D15" s="226">
        <v>175.17946699999996</v>
      </c>
      <c r="E15" s="154">
        <v>103.80981799999999</v>
      </c>
      <c r="F15" s="154">
        <v>73.972515999999985</v>
      </c>
      <c r="G15" s="154">
        <v>36.910805999999994</v>
      </c>
      <c r="H15" s="225">
        <v>36.546453999999997</v>
      </c>
      <c r="I15" s="154">
        <v>29.015633000000008</v>
      </c>
      <c r="J15" s="226">
        <v>44.628588999999984</v>
      </c>
      <c r="K15" s="225">
        <v>121.58482299999997</v>
      </c>
      <c r="L15" s="154">
        <v>185.76404299999987</v>
      </c>
      <c r="M15" s="226">
        <v>223.23352499999993</v>
      </c>
      <c r="N15" s="154">
        <f t="shared" si="5"/>
        <v>1537.4254799999994</v>
      </c>
      <c r="P15" s="98"/>
      <c r="Q15" s="38"/>
    </row>
    <row r="16" spans="1:21">
      <c r="A16" s="4" t="s">
        <v>326</v>
      </c>
      <c r="N16" s="3"/>
    </row>
    <row r="17" spans="1:2">
      <c r="A17" s="155"/>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tabColor theme="0"/>
  </sheetPr>
  <dimension ref="A1:Q32"/>
  <sheetViews>
    <sheetView showGridLines="0" zoomScaleNormal="100" zoomScaleSheetLayoutView="100" workbookViewId="0"/>
  </sheetViews>
  <sheetFormatPr defaultColWidth="9.140625" defaultRowHeight="12"/>
  <cols>
    <col min="1" max="1" width="28.28515625" style="7" customWidth="1"/>
    <col min="2" max="2" width="11.7109375" style="7" customWidth="1"/>
    <col min="3" max="7" width="12" style="7" customWidth="1"/>
    <col min="8" max="8" width="16.5703125" style="7" customWidth="1"/>
    <col min="9" max="9" width="12" style="7" customWidth="1"/>
    <col min="10" max="10" width="15.28515625" style="7" customWidth="1"/>
    <col min="11" max="16384" width="9.140625" style="7"/>
  </cols>
  <sheetData>
    <row r="1" spans="1:12" ht="18">
      <c r="A1" s="194" t="s">
        <v>277</v>
      </c>
      <c r="B1" s="6"/>
      <c r="J1" s="196" t="str">
        <f>'3'!N1</f>
        <v>2025</v>
      </c>
    </row>
    <row r="2" spans="1:12" ht="6" customHeight="1">
      <c r="A2" s="6"/>
      <c r="B2" s="266"/>
      <c r="C2" s="266"/>
      <c r="D2" s="266"/>
      <c r="E2" s="266"/>
      <c r="F2" s="266"/>
      <c r="G2" s="266"/>
      <c r="H2" s="266"/>
      <c r="I2" s="266"/>
      <c r="J2" s="266"/>
    </row>
    <row r="3" spans="1:12" ht="37.9" customHeight="1">
      <c r="A3" s="128"/>
      <c r="B3" s="173" t="s">
        <v>26</v>
      </c>
      <c r="C3" s="173" t="s">
        <v>0</v>
      </c>
      <c r="D3" s="173" t="s">
        <v>1</v>
      </c>
      <c r="E3" s="173" t="s">
        <v>2</v>
      </c>
      <c r="F3" s="173" t="s">
        <v>214</v>
      </c>
      <c r="G3" s="173" t="s">
        <v>25</v>
      </c>
      <c r="H3" s="173" t="s">
        <v>5</v>
      </c>
      <c r="I3" s="173" t="s">
        <v>3</v>
      </c>
      <c r="J3" s="173" t="s">
        <v>4</v>
      </c>
    </row>
    <row r="4" spans="1:12" ht="12" customHeight="1">
      <c r="A4" s="180" t="s">
        <v>160</v>
      </c>
      <c r="B4" s="160">
        <f>SUM(B5:B18)</f>
        <v>14734.753072000003</v>
      </c>
      <c r="C4" s="160">
        <f t="shared" ref="C4:I4" si="0">SUM(C5:C18)</f>
        <v>1513.651333</v>
      </c>
      <c r="D4" s="160">
        <f t="shared" si="0"/>
        <v>555.63398199999995</v>
      </c>
      <c r="E4" s="160">
        <f t="shared" si="0"/>
        <v>187.05690199999998</v>
      </c>
      <c r="F4" s="160">
        <f t="shared" si="0"/>
        <v>553.87512900000013</v>
      </c>
      <c r="G4" s="160">
        <f t="shared" si="0"/>
        <v>32885.366399000006</v>
      </c>
      <c r="H4" s="160">
        <f t="shared" si="0"/>
        <v>16571.825241000006</v>
      </c>
      <c r="I4" s="160">
        <f t="shared" si="0"/>
        <v>1537.4254800000001</v>
      </c>
      <c r="J4" s="160">
        <f t="shared" ref="J4" si="1">SUM(B4:I4)</f>
        <v>68539.587538000022</v>
      </c>
      <c r="L4" s="38"/>
    </row>
    <row r="5" spans="1:12">
      <c r="A5" s="163" t="s">
        <v>131</v>
      </c>
      <c r="B5" s="172">
        <v>258.28844600000002</v>
      </c>
      <c r="C5" s="172">
        <v>222.85402300000007</v>
      </c>
      <c r="D5" s="172">
        <v>180.88902900000002</v>
      </c>
      <c r="E5" s="172">
        <v>28.403909000000002</v>
      </c>
      <c r="F5" s="172">
        <v>3.8299899999999996</v>
      </c>
      <c r="G5" s="172">
        <v>6209.41428</v>
      </c>
      <c r="H5" s="172">
        <v>3830.4497080000042</v>
      </c>
      <c r="I5" s="172">
        <v>91.221751000000012</v>
      </c>
      <c r="J5" s="161">
        <f t="shared" ref="J5:J18" si="2">SUM(B5:I5)</f>
        <v>10825.351136000003</v>
      </c>
      <c r="L5" s="38"/>
    </row>
    <row r="6" spans="1:12">
      <c r="A6" s="163" t="s">
        <v>99</v>
      </c>
      <c r="B6" s="172">
        <v>828.76236800000015</v>
      </c>
      <c r="C6" s="172">
        <v>30.438837999999997</v>
      </c>
      <c r="D6" s="172">
        <v>44.013860000000001</v>
      </c>
      <c r="E6" s="172">
        <v>4.7755930000000006</v>
      </c>
      <c r="F6" s="172">
        <v>23.293470000000003</v>
      </c>
      <c r="G6" s="172">
        <v>2027.8328269999988</v>
      </c>
      <c r="H6" s="172">
        <v>1027.9114409999993</v>
      </c>
      <c r="I6" s="172">
        <v>98.374398999999983</v>
      </c>
      <c r="J6" s="161">
        <f t="shared" si="2"/>
        <v>4085.402795999998</v>
      </c>
      <c r="L6" s="38"/>
    </row>
    <row r="7" spans="1:12">
      <c r="A7" s="163" t="s">
        <v>100</v>
      </c>
      <c r="B7" s="172">
        <v>421.57818300000002</v>
      </c>
      <c r="C7" s="172">
        <v>5.3867200000000004</v>
      </c>
      <c r="D7" s="172">
        <v>0.58199999999999996</v>
      </c>
      <c r="E7" s="172">
        <v>0.94437000000000015</v>
      </c>
      <c r="F7" s="172">
        <v>38.578478000000004</v>
      </c>
      <c r="G7" s="172">
        <v>2539.9559590000031</v>
      </c>
      <c r="H7" s="172">
        <v>708.36152599999957</v>
      </c>
      <c r="I7" s="172">
        <v>700.00222700000018</v>
      </c>
      <c r="J7" s="161">
        <f t="shared" si="2"/>
        <v>4415.3894630000032</v>
      </c>
      <c r="L7" s="38"/>
    </row>
    <row r="8" spans="1:12">
      <c r="A8" s="163" t="s">
        <v>101</v>
      </c>
      <c r="B8" s="172">
        <v>180.79694800000004</v>
      </c>
      <c r="C8" s="172">
        <v>102.61495900000001</v>
      </c>
      <c r="D8" s="172">
        <v>18.747740999999998</v>
      </c>
      <c r="E8" s="172">
        <v>16.412803</v>
      </c>
      <c r="F8" s="172">
        <v>4.4952299999999994</v>
      </c>
      <c r="G8" s="172">
        <v>1919.165399</v>
      </c>
      <c r="H8" s="172">
        <v>703.74134600000014</v>
      </c>
      <c r="I8" s="172">
        <v>145.99838500000001</v>
      </c>
      <c r="J8" s="161">
        <f t="shared" si="2"/>
        <v>3091.9728110000001</v>
      </c>
      <c r="L8" s="38"/>
    </row>
    <row r="9" spans="1:12">
      <c r="A9" s="163" t="s">
        <v>130</v>
      </c>
      <c r="B9" s="172">
        <v>145.26633400000006</v>
      </c>
      <c r="C9" s="172">
        <v>40.486139999999999</v>
      </c>
      <c r="D9" s="172">
        <v>2.7439800000000001</v>
      </c>
      <c r="E9" s="172">
        <v>3.5833199999999987</v>
      </c>
      <c r="F9" s="172">
        <v>60.401741999999977</v>
      </c>
      <c r="G9" s="172">
        <v>860.67676000000029</v>
      </c>
      <c r="H9" s="172">
        <v>330.86808899999988</v>
      </c>
      <c r="I9" s="172">
        <v>19.043635999999996</v>
      </c>
      <c r="J9" s="161">
        <f t="shared" si="2"/>
        <v>1463.0700010000003</v>
      </c>
      <c r="L9" s="38"/>
    </row>
    <row r="10" spans="1:12">
      <c r="A10" s="163" t="s">
        <v>102</v>
      </c>
      <c r="B10" s="172">
        <v>645.04412400000024</v>
      </c>
      <c r="C10" s="172">
        <v>8.7355999999999998</v>
      </c>
      <c r="D10" s="172">
        <v>15.3645</v>
      </c>
      <c r="E10" s="172">
        <v>6.806</v>
      </c>
      <c r="F10" s="172">
        <v>1.2869999999999999</v>
      </c>
      <c r="G10" s="172">
        <v>1429.4660440000009</v>
      </c>
      <c r="H10" s="172">
        <v>986.62828599999978</v>
      </c>
      <c r="I10" s="172">
        <v>46.093103000000013</v>
      </c>
      <c r="J10" s="161">
        <f t="shared" si="2"/>
        <v>3139.4246570000009</v>
      </c>
      <c r="L10" s="38"/>
    </row>
    <row r="11" spans="1:12">
      <c r="A11" s="163" t="s">
        <v>103</v>
      </c>
      <c r="B11" s="172">
        <v>169.89893500000002</v>
      </c>
      <c r="C11" s="172">
        <v>2.6789999999999998</v>
      </c>
      <c r="D11" s="172">
        <v>7.157</v>
      </c>
      <c r="E11" s="172">
        <v>2.0705999999999998</v>
      </c>
      <c r="F11" s="172">
        <v>8.2786299999999997</v>
      </c>
      <c r="G11" s="172">
        <v>956.53451099999972</v>
      </c>
      <c r="H11" s="172">
        <v>523.94375900000034</v>
      </c>
      <c r="I11" s="172">
        <v>10.800152000000001</v>
      </c>
      <c r="J11" s="161">
        <f t="shared" si="2"/>
        <v>1681.3625870000003</v>
      </c>
      <c r="L11" s="38"/>
    </row>
    <row r="12" spans="1:12">
      <c r="A12" s="163" t="s">
        <v>104</v>
      </c>
      <c r="B12" s="172">
        <v>1798.171511</v>
      </c>
      <c r="C12" s="172">
        <v>641.2292470000001</v>
      </c>
      <c r="D12" s="172">
        <v>38.120403999999979</v>
      </c>
      <c r="E12" s="172">
        <v>56.853611000000008</v>
      </c>
      <c r="F12" s="172">
        <v>56.586977000000012</v>
      </c>
      <c r="G12" s="172">
        <v>5120.1714680000014</v>
      </c>
      <c r="H12" s="172">
        <v>2500.9582320000009</v>
      </c>
      <c r="I12" s="172">
        <v>48.498394999999988</v>
      </c>
      <c r="J12" s="161">
        <f t="shared" si="2"/>
        <v>10260.589845000002</v>
      </c>
    </row>
    <row r="13" spans="1:12">
      <c r="A13" s="163" t="s">
        <v>105</v>
      </c>
      <c r="B13" s="172">
        <v>469.77921099999992</v>
      </c>
      <c r="C13" s="172">
        <v>33.739712000000004</v>
      </c>
      <c r="D13" s="172">
        <v>0.996</v>
      </c>
      <c r="E13" s="172">
        <v>22.685102000000001</v>
      </c>
      <c r="F13" s="172">
        <v>14.215296999999998</v>
      </c>
      <c r="G13" s="172">
        <v>1422.033295</v>
      </c>
      <c r="H13" s="172">
        <v>897.15534399999933</v>
      </c>
      <c r="I13" s="172">
        <v>14.432716999999997</v>
      </c>
      <c r="J13" s="161">
        <f t="shared" si="2"/>
        <v>2875.036677999999</v>
      </c>
    </row>
    <row r="14" spans="1:12">
      <c r="A14" s="163" t="s">
        <v>106</v>
      </c>
      <c r="B14" s="172">
        <v>456.20247699999993</v>
      </c>
      <c r="C14" s="172">
        <v>12.452566999999998</v>
      </c>
      <c r="D14" s="172">
        <v>55.792765000000003</v>
      </c>
      <c r="E14" s="172">
        <v>22.031051999999999</v>
      </c>
      <c r="F14" s="172">
        <v>54.713115000000002</v>
      </c>
      <c r="G14" s="172">
        <v>1221.6755640000003</v>
      </c>
      <c r="H14" s="172">
        <v>756.02344900000003</v>
      </c>
      <c r="I14" s="172">
        <v>175.04834099999999</v>
      </c>
      <c r="J14" s="161">
        <f t="shared" si="2"/>
        <v>2753.9393300000006</v>
      </c>
    </row>
    <row r="15" spans="1:12">
      <c r="A15" s="163" t="s">
        <v>107</v>
      </c>
      <c r="B15" s="172">
        <v>423.09013400000003</v>
      </c>
      <c r="C15" s="172">
        <v>0</v>
      </c>
      <c r="D15" s="172">
        <v>25.602829999999997</v>
      </c>
      <c r="E15" s="172">
        <v>3.6166520000000002</v>
      </c>
      <c r="F15" s="172">
        <v>38.194315000000003</v>
      </c>
      <c r="G15" s="172">
        <v>1786.2495569999996</v>
      </c>
      <c r="H15" s="172">
        <v>1158.8266280000003</v>
      </c>
      <c r="I15" s="172">
        <v>6.6467999999999998</v>
      </c>
      <c r="J15" s="161">
        <f t="shared" si="2"/>
        <v>3442.2269160000001</v>
      </c>
    </row>
    <row r="16" spans="1:12">
      <c r="A16" s="163" t="s">
        <v>108</v>
      </c>
      <c r="B16" s="172">
        <v>3946.0720119999996</v>
      </c>
      <c r="C16" s="172">
        <v>25.385926000000001</v>
      </c>
      <c r="D16" s="172">
        <v>20.598600000000001</v>
      </c>
      <c r="E16" s="172">
        <v>1.1645500000000002</v>
      </c>
      <c r="F16" s="172">
        <v>15.441875</v>
      </c>
      <c r="G16" s="172">
        <v>2425.2779770000006</v>
      </c>
      <c r="H16" s="172">
        <v>1030.1905320000003</v>
      </c>
      <c r="I16" s="172">
        <v>18.730785000000004</v>
      </c>
      <c r="J16" s="161">
        <f t="shared" si="2"/>
        <v>7482.8622570000007</v>
      </c>
    </row>
    <row r="17" spans="1:17">
      <c r="A17" s="163" t="s">
        <v>109</v>
      </c>
      <c r="B17" s="172">
        <v>3541.4767400000032</v>
      </c>
      <c r="C17" s="172">
        <v>386.91371099999992</v>
      </c>
      <c r="D17" s="172">
        <v>131.84693299999998</v>
      </c>
      <c r="E17" s="172">
        <v>7.275855</v>
      </c>
      <c r="F17" s="172">
        <v>223.22757000000001</v>
      </c>
      <c r="G17" s="172">
        <v>3768.6108409999988</v>
      </c>
      <c r="H17" s="172">
        <v>1633.6599040000006</v>
      </c>
      <c r="I17" s="172">
        <v>160.35083100000003</v>
      </c>
      <c r="J17" s="161">
        <f t="shared" si="2"/>
        <v>9853.3623850000022</v>
      </c>
    </row>
    <row r="18" spans="1:17">
      <c r="A18" s="163" t="s">
        <v>110</v>
      </c>
      <c r="B18" s="172">
        <v>1450.3256490000001</v>
      </c>
      <c r="C18" s="172">
        <v>0.73489000000000004</v>
      </c>
      <c r="D18" s="172">
        <v>13.17834</v>
      </c>
      <c r="E18" s="172">
        <v>10.433485000000001</v>
      </c>
      <c r="F18" s="172">
        <v>11.331439999999997</v>
      </c>
      <c r="G18" s="172">
        <v>1198.301917</v>
      </c>
      <c r="H18" s="172">
        <v>483.10699700000009</v>
      </c>
      <c r="I18" s="172">
        <v>2.1839579999999996</v>
      </c>
      <c r="J18" s="161">
        <f t="shared" si="2"/>
        <v>3169.5966759999997</v>
      </c>
    </row>
    <row r="19" spans="1:17">
      <c r="A19" s="4" t="s">
        <v>326</v>
      </c>
      <c r="J19" s="3"/>
    </row>
    <row r="20" spans="1:17">
      <c r="A20" s="165"/>
    </row>
    <row r="32" spans="1:17">
      <c r="K32" s="38"/>
      <c r="L32" s="38"/>
      <c r="M32" s="38"/>
      <c r="N32" s="38"/>
      <c r="O32" s="38"/>
      <c r="P32" s="38"/>
      <c r="Q32" s="38"/>
    </row>
  </sheetData>
  <sortState xmlns:xlrd2="http://schemas.microsoft.com/office/spreadsheetml/2017/richdata2"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theme="0"/>
  </sheetPr>
  <dimension ref="A1:U42"/>
  <sheetViews>
    <sheetView showGridLines="0" zoomScaleNormal="100" zoomScaleSheetLayoutView="85" workbookViewId="0"/>
  </sheetViews>
  <sheetFormatPr defaultColWidth="9.140625" defaultRowHeight="12"/>
  <cols>
    <col min="1" max="1" width="33.42578125" style="7" customWidth="1"/>
    <col min="2" max="13" width="8" style="7" customWidth="1"/>
    <col min="14" max="14" width="8.28515625" style="7" customWidth="1"/>
    <col min="15" max="15" width="7.85546875" style="7" customWidth="1"/>
    <col min="16" max="21" width="9.140625" style="144" customWidth="1"/>
    <col min="22" max="16384" width="9.140625" style="7"/>
  </cols>
  <sheetData>
    <row r="1" spans="1:21" ht="20.25">
      <c r="A1" s="141" t="s">
        <v>278</v>
      </c>
      <c r="O1" s="196" t="str">
        <f>'3'!N1</f>
        <v>2025</v>
      </c>
    </row>
    <row r="2" spans="1:21" ht="18">
      <c r="A2" s="194" t="s">
        <v>279</v>
      </c>
    </row>
    <row r="3" spans="1:21" ht="12" customHeight="1">
      <c r="F3" s="10"/>
      <c r="G3" s="10"/>
      <c r="H3" s="10"/>
      <c r="I3" s="10"/>
      <c r="J3" s="10"/>
      <c r="K3" s="10"/>
    </row>
    <row r="4" spans="1:21">
      <c r="B4" s="21"/>
      <c r="C4" s="21"/>
      <c r="D4" s="21"/>
      <c r="E4" s="21"/>
      <c r="F4" s="10"/>
      <c r="K4" s="10"/>
      <c r="L4" s="9"/>
    </row>
    <row r="5" spans="1:21" ht="12.75" customHeight="1">
      <c r="A5" s="267"/>
      <c r="B5" s="259" t="s">
        <v>42</v>
      </c>
      <c r="C5" s="260"/>
      <c r="D5" s="261"/>
      <c r="E5" s="259" t="s">
        <v>43</v>
      </c>
      <c r="F5" s="260"/>
      <c r="G5" s="261"/>
      <c r="H5" s="260" t="s">
        <v>44</v>
      </c>
      <c r="I5" s="260"/>
      <c r="J5" s="260"/>
      <c r="K5" s="259" t="s">
        <v>45</v>
      </c>
      <c r="L5" s="260"/>
      <c r="M5" s="261"/>
      <c r="N5" s="262" t="s">
        <v>7</v>
      </c>
      <c r="O5" s="269" t="s">
        <v>215</v>
      </c>
    </row>
    <row r="6" spans="1:21">
      <c r="A6" s="268"/>
      <c r="B6" s="223" t="s">
        <v>8</v>
      </c>
      <c r="C6" s="158" t="s">
        <v>9</v>
      </c>
      <c r="D6" s="224" t="s">
        <v>10</v>
      </c>
      <c r="E6" s="223" t="s">
        <v>11</v>
      </c>
      <c r="F6" s="158" t="s">
        <v>12</v>
      </c>
      <c r="G6" s="224" t="s">
        <v>13</v>
      </c>
      <c r="H6" s="158" t="s">
        <v>14</v>
      </c>
      <c r="I6" s="158" t="s">
        <v>15</v>
      </c>
      <c r="J6" s="158" t="s">
        <v>16</v>
      </c>
      <c r="K6" s="223" t="s">
        <v>17</v>
      </c>
      <c r="L6" s="158" t="s">
        <v>18</v>
      </c>
      <c r="M6" s="224" t="s">
        <v>19</v>
      </c>
      <c r="N6" s="262"/>
      <c r="O6" s="269"/>
    </row>
    <row r="7" spans="1:21" ht="13.5">
      <c r="A7" s="133" t="s">
        <v>202</v>
      </c>
      <c r="B7" s="227">
        <v>1580.0216000000007</v>
      </c>
      <c r="C7" s="157">
        <v>1580.0216000000007</v>
      </c>
      <c r="D7" s="228">
        <v>1580.0176000000008</v>
      </c>
      <c r="E7" s="227">
        <v>1568.0216000000007</v>
      </c>
      <c r="F7" s="157">
        <v>1567.9126000000008</v>
      </c>
      <c r="G7" s="228">
        <v>1567.9126000000008</v>
      </c>
      <c r="H7" s="157">
        <v>1568.4226000000008</v>
      </c>
      <c r="I7" s="157">
        <v>1569.7226000000007</v>
      </c>
      <c r="J7" s="157">
        <v>1569.7226000000007</v>
      </c>
      <c r="K7" s="227">
        <v>1584.0726000000006</v>
      </c>
      <c r="L7" s="157">
        <v>1584.0726000000006</v>
      </c>
      <c r="M7" s="228">
        <v>1584.2246000000005</v>
      </c>
      <c r="N7" s="157">
        <v>1584.2246000000005</v>
      </c>
      <c r="O7" s="169">
        <v>4.1076497087676613E-2</v>
      </c>
      <c r="U7" s="219"/>
    </row>
    <row r="8" spans="1:21">
      <c r="A8" s="128" t="s">
        <v>163</v>
      </c>
      <c r="B8" s="227">
        <v>701.83383899999978</v>
      </c>
      <c r="C8" s="157">
        <v>647.42768200000012</v>
      </c>
      <c r="D8" s="228">
        <v>535.96928300000002</v>
      </c>
      <c r="E8" s="227">
        <v>350.22648999999996</v>
      </c>
      <c r="F8" s="157">
        <v>278.73124899999999</v>
      </c>
      <c r="G8" s="228">
        <v>212.67398999999989</v>
      </c>
      <c r="H8" s="157">
        <v>209.35098999999997</v>
      </c>
      <c r="I8" s="157">
        <v>219.42076000000003</v>
      </c>
      <c r="J8" s="157">
        <v>201.22339300000002</v>
      </c>
      <c r="K8" s="227">
        <v>412.82934299999999</v>
      </c>
      <c r="L8" s="157">
        <v>532.71223899999995</v>
      </c>
      <c r="M8" s="228">
        <v>647.58369800000014</v>
      </c>
      <c r="N8" s="157">
        <v>4949.9829559999998</v>
      </c>
      <c r="O8" s="169">
        <v>3.6043270354445434E-2</v>
      </c>
      <c r="U8" s="219"/>
    </row>
    <row r="9" spans="1:21">
      <c r="A9" s="128" t="s">
        <v>164</v>
      </c>
      <c r="B9" s="227">
        <v>526.42671899999993</v>
      </c>
      <c r="C9" s="157">
        <v>494.20351699999992</v>
      </c>
      <c r="D9" s="228">
        <v>390.97341500000005</v>
      </c>
      <c r="E9" s="227">
        <v>271.609219</v>
      </c>
      <c r="F9" s="157">
        <v>207.38528700000001</v>
      </c>
      <c r="G9" s="228">
        <v>154.00920500000001</v>
      </c>
      <c r="H9" s="157">
        <v>161.02092100000002</v>
      </c>
      <c r="I9" s="157">
        <v>169.462941</v>
      </c>
      <c r="J9" s="157">
        <v>144.413027</v>
      </c>
      <c r="K9" s="227">
        <v>324.28475300000002</v>
      </c>
      <c r="L9" s="157">
        <v>427.34886499999993</v>
      </c>
      <c r="M9" s="228">
        <v>518.56904300000008</v>
      </c>
      <c r="N9" s="157">
        <v>3789.7069119999996</v>
      </c>
      <c r="O9" s="170">
        <v>4.9157542763513785E-2</v>
      </c>
      <c r="P9" s="220"/>
      <c r="U9" s="221"/>
    </row>
    <row r="10" spans="1:21">
      <c r="A10" s="131" t="s">
        <v>40</v>
      </c>
      <c r="B10" s="225">
        <v>0</v>
      </c>
      <c r="C10" s="154">
        <v>0</v>
      </c>
      <c r="D10" s="226">
        <v>0</v>
      </c>
      <c r="E10" s="225">
        <v>0</v>
      </c>
      <c r="F10" s="154">
        <v>0</v>
      </c>
      <c r="G10" s="226">
        <v>0</v>
      </c>
      <c r="H10" s="154">
        <v>0</v>
      </c>
      <c r="I10" s="154">
        <v>0</v>
      </c>
      <c r="J10" s="154">
        <v>0</v>
      </c>
      <c r="K10" s="225">
        <v>0</v>
      </c>
      <c r="L10" s="154">
        <v>0</v>
      </c>
      <c r="M10" s="226">
        <v>0</v>
      </c>
      <c r="N10" s="154">
        <v>0</v>
      </c>
      <c r="O10" s="171">
        <v>0</v>
      </c>
      <c r="P10" s="220"/>
      <c r="U10" s="221"/>
    </row>
    <row r="11" spans="1:21">
      <c r="A11" s="131" t="s">
        <v>39</v>
      </c>
      <c r="B11" s="225">
        <v>6.8680000000000003</v>
      </c>
      <c r="C11" s="154">
        <v>5.5106080000000004</v>
      </c>
      <c r="D11" s="226">
        <v>7.88</v>
      </c>
      <c r="E11" s="225">
        <v>6.2065900000000003</v>
      </c>
      <c r="F11" s="154">
        <v>6.9967759999999997</v>
      </c>
      <c r="G11" s="226">
        <v>4.9481619999999999</v>
      </c>
      <c r="H11" s="154">
        <v>4.6245020000000006</v>
      </c>
      <c r="I11" s="154">
        <v>4.5619700000000005</v>
      </c>
      <c r="J11" s="154">
        <v>5.0093940000000003</v>
      </c>
      <c r="K11" s="225">
        <v>5.3901019999999997</v>
      </c>
      <c r="L11" s="154">
        <v>6.5502439999999993</v>
      </c>
      <c r="M11" s="226">
        <v>6.4834120000000004</v>
      </c>
      <c r="N11" s="154">
        <v>71.029759999999996</v>
      </c>
      <c r="O11" s="171">
        <v>0.13200502121069346</v>
      </c>
      <c r="P11" s="220"/>
      <c r="U11" s="221"/>
    </row>
    <row r="12" spans="1:21">
      <c r="A12" s="131" t="s">
        <v>38</v>
      </c>
      <c r="B12" s="225">
        <v>0</v>
      </c>
      <c r="C12" s="154">
        <v>0</v>
      </c>
      <c r="D12" s="226">
        <v>0</v>
      </c>
      <c r="E12" s="225">
        <v>0</v>
      </c>
      <c r="F12" s="154">
        <v>0</v>
      </c>
      <c r="G12" s="226">
        <v>0</v>
      </c>
      <c r="H12" s="154">
        <v>0</v>
      </c>
      <c r="I12" s="154">
        <v>0</v>
      </c>
      <c r="J12" s="154">
        <v>0</v>
      </c>
      <c r="K12" s="225">
        <v>0</v>
      </c>
      <c r="L12" s="154">
        <v>0</v>
      </c>
      <c r="M12" s="226">
        <v>0</v>
      </c>
      <c r="N12" s="154">
        <v>0</v>
      </c>
      <c r="O12" s="171">
        <v>0</v>
      </c>
      <c r="P12" s="220"/>
      <c r="U12" s="221"/>
    </row>
    <row r="13" spans="1:21">
      <c r="A13" s="131" t="s">
        <v>60</v>
      </c>
      <c r="B13" s="225">
        <v>0</v>
      </c>
      <c r="C13" s="154">
        <v>0</v>
      </c>
      <c r="D13" s="226">
        <v>0</v>
      </c>
      <c r="E13" s="225">
        <v>0</v>
      </c>
      <c r="F13" s="154">
        <v>0</v>
      </c>
      <c r="G13" s="226">
        <v>0</v>
      </c>
      <c r="H13" s="154">
        <v>0.59899999999999998</v>
      </c>
      <c r="I13" s="154">
        <v>0.70499999999999996</v>
      </c>
      <c r="J13" s="154">
        <v>0.315</v>
      </c>
      <c r="K13" s="225">
        <v>0</v>
      </c>
      <c r="L13" s="154">
        <v>0</v>
      </c>
      <c r="M13" s="226">
        <v>0</v>
      </c>
      <c r="N13" s="154">
        <v>1.6189999999999998</v>
      </c>
      <c r="O13" s="171">
        <v>3.0606455092314848E-2</v>
      </c>
      <c r="P13" s="220"/>
      <c r="U13" s="221"/>
    </row>
    <row r="14" spans="1:21">
      <c r="A14" s="131" t="s">
        <v>61</v>
      </c>
      <c r="B14" s="225">
        <v>1.0431199999999998</v>
      </c>
      <c r="C14" s="154">
        <v>0.93992999999999993</v>
      </c>
      <c r="D14" s="226">
        <v>1.6673800000000001</v>
      </c>
      <c r="E14" s="225">
        <v>2.5958999999999999</v>
      </c>
      <c r="F14" s="154">
        <v>2.7963</v>
      </c>
      <c r="G14" s="226">
        <v>4.0751799999999996</v>
      </c>
      <c r="H14" s="154">
        <v>4.3310500000000003</v>
      </c>
      <c r="I14" s="154">
        <v>3.8789000000000002</v>
      </c>
      <c r="J14" s="154">
        <v>3.3755700000000002</v>
      </c>
      <c r="K14" s="225">
        <v>2.1842200000000003</v>
      </c>
      <c r="L14" s="154">
        <v>1.12242</v>
      </c>
      <c r="M14" s="226">
        <v>1.1271799999999998</v>
      </c>
      <c r="N14" s="154">
        <v>29.137150000000002</v>
      </c>
      <c r="O14" s="171">
        <v>0.33063742907408611</v>
      </c>
      <c r="P14" s="220"/>
      <c r="U14" s="221"/>
    </row>
    <row r="15" spans="1:21">
      <c r="A15" s="131" t="s">
        <v>62</v>
      </c>
      <c r="B15" s="225">
        <v>0</v>
      </c>
      <c r="C15" s="154">
        <v>0</v>
      </c>
      <c r="D15" s="226">
        <v>0</v>
      </c>
      <c r="E15" s="225">
        <v>0</v>
      </c>
      <c r="F15" s="154">
        <v>0</v>
      </c>
      <c r="G15" s="226">
        <v>0</v>
      </c>
      <c r="H15" s="154">
        <v>0</v>
      </c>
      <c r="I15" s="154">
        <v>0</v>
      </c>
      <c r="J15" s="154">
        <v>0</v>
      </c>
      <c r="K15" s="225">
        <v>0</v>
      </c>
      <c r="L15" s="154">
        <v>0</v>
      </c>
      <c r="M15" s="226">
        <v>0</v>
      </c>
      <c r="N15" s="154">
        <v>0</v>
      </c>
      <c r="O15" s="171">
        <v>0</v>
      </c>
      <c r="P15" s="220"/>
      <c r="U15" s="221"/>
    </row>
    <row r="16" spans="1:21">
      <c r="A16" s="131" t="s">
        <v>37</v>
      </c>
      <c r="B16" s="225">
        <v>0</v>
      </c>
      <c r="C16" s="154">
        <v>0</v>
      </c>
      <c r="D16" s="226">
        <v>0</v>
      </c>
      <c r="E16" s="225">
        <v>0</v>
      </c>
      <c r="F16" s="154">
        <v>0</v>
      </c>
      <c r="G16" s="226">
        <v>0</v>
      </c>
      <c r="H16" s="154">
        <v>0</v>
      </c>
      <c r="I16" s="154">
        <v>0</v>
      </c>
      <c r="J16" s="154">
        <v>0</v>
      </c>
      <c r="K16" s="225">
        <v>0</v>
      </c>
      <c r="L16" s="154">
        <v>0</v>
      </c>
      <c r="M16" s="226">
        <v>0</v>
      </c>
      <c r="N16" s="154">
        <v>0</v>
      </c>
      <c r="O16" s="171">
        <v>0</v>
      </c>
      <c r="P16" s="220"/>
      <c r="U16" s="221"/>
    </row>
    <row r="17" spans="1:21">
      <c r="A17" s="131" t="s">
        <v>72</v>
      </c>
      <c r="B17" s="225">
        <v>0</v>
      </c>
      <c r="C17" s="154">
        <v>0</v>
      </c>
      <c r="D17" s="226">
        <v>0</v>
      </c>
      <c r="E17" s="225">
        <v>0</v>
      </c>
      <c r="F17" s="154">
        <v>0</v>
      </c>
      <c r="G17" s="226">
        <v>0</v>
      </c>
      <c r="H17" s="154">
        <v>0</v>
      </c>
      <c r="I17" s="154">
        <v>0</v>
      </c>
      <c r="J17" s="154">
        <v>0</v>
      </c>
      <c r="K17" s="225">
        <v>0</v>
      </c>
      <c r="L17" s="154">
        <v>0</v>
      </c>
      <c r="M17" s="226">
        <v>0</v>
      </c>
      <c r="N17" s="154">
        <v>0</v>
      </c>
      <c r="O17" s="171">
        <v>0</v>
      </c>
      <c r="P17" s="220"/>
      <c r="U17" s="221"/>
    </row>
    <row r="18" spans="1:21">
      <c r="A18" s="131" t="s">
        <v>36</v>
      </c>
      <c r="B18" s="225">
        <v>0</v>
      </c>
      <c r="C18" s="154">
        <v>0</v>
      </c>
      <c r="D18" s="226">
        <v>0</v>
      </c>
      <c r="E18" s="225">
        <v>0</v>
      </c>
      <c r="F18" s="154">
        <v>0</v>
      </c>
      <c r="G18" s="226">
        <v>0</v>
      </c>
      <c r="H18" s="154">
        <v>0</v>
      </c>
      <c r="I18" s="154">
        <v>0</v>
      </c>
      <c r="J18" s="154">
        <v>0</v>
      </c>
      <c r="K18" s="225">
        <v>0</v>
      </c>
      <c r="L18" s="154">
        <v>0</v>
      </c>
      <c r="M18" s="226">
        <v>0</v>
      </c>
      <c r="N18" s="154">
        <v>0</v>
      </c>
      <c r="O18" s="171">
        <v>0</v>
      </c>
      <c r="U18" s="221"/>
    </row>
    <row r="19" spans="1:21">
      <c r="A19" s="131" t="s">
        <v>35</v>
      </c>
      <c r="B19" s="225">
        <v>0</v>
      </c>
      <c r="C19" s="154">
        <v>0</v>
      </c>
      <c r="D19" s="226">
        <v>0</v>
      </c>
      <c r="E19" s="225">
        <v>0</v>
      </c>
      <c r="F19" s="154">
        <v>0</v>
      </c>
      <c r="G19" s="226">
        <v>0</v>
      </c>
      <c r="H19" s="154">
        <v>0</v>
      </c>
      <c r="I19" s="154">
        <v>0</v>
      </c>
      <c r="J19" s="154">
        <v>0</v>
      </c>
      <c r="K19" s="225">
        <v>0</v>
      </c>
      <c r="L19" s="154">
        <v>0</v>
      </c>
      <c r="M19" s="226">
        <v>0</v>
      </c>
      <c r="N19" s="154">
        <v>0</v>
      </c>
      <c r="O19" s="171">
        <v>0</v>
      </c>
      <c r="U19" s="221"/>
    </row>
    <row r="20" spans="1:21">
      <c r="A20" s="131" t="s">
        <v>34</v>
      </c>
      <c r="B20" s="225">
        <v>0</v>
      </c>
      <c r="C20" s="154">
        <v>0</v>
      </c>
      <c r="D20" s="226">
        <v>0</v>
      </c>
      <c r="E20" s="225">
        <v>0</v>
      </c>
      <c r="F20" s="154">
        <v>0</v>
      </c>
      <c r="G20" s="226">
        <v>0</v>
      </c>
      <c r="H20" s="154">
        <v>0</v>
      </c>
      <c r="I20" s="154">
        <v>0</v>
      </c>
      <c r="J20" s="154">
        <v>0</v>
      </c>
      <c r="K20" s="225">
        <v>0</v>
      </c>
      <c r="L20" s="154">
        <v>0</v>
      </c>
      <c r="M20" s="226">
        <v>0</v>
      </c>
      <c r="N20" s="154">
        <v>0</v>
      </c>
      <c r="O20" s="171">
        <v>0</v>
      </c>
      <c r="U20" s="221"/>
    </row>
    <row r="21" spans="1:21">
      <c r="A21" s="131" t="s">
        <v>33</v>
      </c>
      <c r="B21" s="225">
        <v>94.161000000000001</v>
      </c>
      <c r="C21" s="154">
        <v>88.123000000000005</v>
      </c>
      <c r="D21" s="226">
        <v>84.641000000000005</v>
      </c>
      <c r="E21" s="225">
        <v>77.694999999999993</v>
      </c>
      <c r="F21" s="154">
        <v>61.993000000000002</v>
      </c>
      <c r="G21" s="226">
        <v>53.741</v>
      </c>
      <c r="H21" s="154">
        <v>44.771000000000001</v>
      </c>
      <c r="I21" s="154">
        <v>58.350999999999999</v>
      </c>
      <c r="J21" s="154">
        <v>38.232999999999997</v>
      </c>
      <c r="K21" s="225">
        <v>85.400999999999996</v>
      </c>
      <c r="L21" s="154">
        <v>80.272000000000006</v>
      </c>
      <c r="M21" s="226">
        <v>88.872</v>
      </c>
      <c r="N21" s="154">
        <v>856.25399999999991</v>
      </c>
      <c r="O21" s="171">
        <v>0.26043702984824818</v>
      </c>
      <c r="U21" s="221"/>
    </row>
    <row r="22" spans="1:21">
      <c r="A22" s="131" t="s">
        <v>32</v>
      </c>
      <c r="B22" s="225">
        <v>0</v>
      </c>
      <c r="C22" s="154">
        <v>0</v>
      </c>
      <c r="D22" s="226">
        <v>0</v>
      </c>
      <c r="E22" s="225">
        <v>0</v>
      </c>
      <c r="F22" s="154">
        <v>0</v>
      </c>
      <c r="G22" s="226">
        <v>0</v>
      </c>
      <c r="H22" s="154">
        <v>0</v>
      </c>
      <c r="I22" s="154">
        <v>0</v>
      </c>
      <c r="J22" s="154">
        <v>0</v>
      </c>
      <c r="K22" s="225">
        <v>0</v>
      </c>
      <c r="L22" s="154">
        <v>0</v>
      </c>
      <c r="M22" s="226">
        <v>0</v>
      </c>
      <c r="N22" s="154">
        <v>0</v>
      </c>
      <c r="O22" s="171">
        <v>0</v>
      </c>
      <c r="U22" s="221"/>
    </row>
    <row r="23" spans="1:21">
      <c r="A23" s="131" t="s">
        <v>3</v>
      </c>
      <c r="B23" s="225">
        <v>0</v>
      </c>
      <c r="C23" s="154">
        <v>0</v>
      </c>
      <c r="D23" s="226">
        <v>0</v>
      </c>
      <c r="E23" s="225">
        <v>0</v>
      </c>
      <c r="F23" s="154">
        <v>0</v>
      </c>
      <c r="G23" s="226">
        <v>0</v>
      </c>
      <c r="H23" s="154">
        <v>0</v>
      </c>
      <c r="I23" s="154">
        <v>0</v>
      </c>
      <c r="J23" s="154">
        <v>0</v>
      </c>
      <c r="K23" s="225">
        <v>0</v>
      </c>
      <c r="L23" s="154">
        <v>0</v>
      </c>
      <c r="M23" s="226">
        <v>0</v>
      </c>
      <c r="N23" s="154">
        <v>0</v>
      </c>
      <c r="O23" s="171">
        <v>0</v>
      </c>
      <c r="U23" s="221"/>
    </row>
    <row r="24" spans="1:21">
      <c r="A24" s="131" t="s">
        <v>31</v>
      </c>
      <c r="B24" s="225">
        <v>0</v>
      </c>
      <c r="C24" s="154">
        <v>0</v>
      </c>
      <c r="D24" s="226">
        <v>0</v>
      </c>
      <c r="E24" s="225">
        <v>0</v>
      </c>
      <c r="F24" s="154">
        <v>0</v>
      </c>
      <c r="G24" s="226">
        <v>0</v>
      </c>
      <c r="H24" s="154">
        <v>3.9E-2</v>
      </c>
      <c r="I24" s="154">
        <v>0</v>
      </c>
      <c r="J24" s="154">
        <v>0</v>
      </c>
      <c r="K24" s="225">
        <v>0</v>
      </c>
      <c r="L24" s="154">
        <v>0</v>
      </c>
      <c r="M24" s="226">
        <v>0</v>
      </c>
      <c r="N24" s="154">
        <v>3.9E-2</v>
      </c>
      <c r="O24" s="171">
        <v>2.7069439379625085E-4</v>
      </c>
      <c r="U24" s="221"/>
    </row>
    <row r="25" spans="1:21">
      <c r="A25" s="131" t="s">
        <v>30</v>
      </c>
      <c r="B25" s="225">
        <v>424.35459899999995</v>
      </c>
      <c r="C25" s="154">
        <v>399.62997899999993</v>
      </c>
      <c r="D25" s="226">
        <v>296.78503500000005</v>
      </c>
      <c r="E25" s="225">
        <v>185.111729</v>
      </c>
      <c r="F25" s="154">
        <v>135.599211</v>
      </c>
      <c r="G25" s="226">
        <v>91.244862999999995</v>
      </c>
      <c r="H25" s="154">
        <v>106.65636900000001</v>
      </c>
      <c r="I25" s="154">
        <v>101.966071</v>
      </c>
      <c r="J25" s="154">
        <v>97.480063000000001</v>
      </c>
      <c r="K25" s="225">
        <v>231.30943100000005</v>
      </c>
      <c r="L25" s="154">
        <v>339.40420099999994</v>
      </c>
      <c r="M25" s="226">
        <v>422.08645100000012</v>
      </c>
      <c r="N25" s="154">
        <v>2831.6280019999999</v>
      </c>
      <c r="O25" s="171">
        <v>0.13442307313066584</v>
      </c>
      <c r="U25" s="220"/>
    </row>
    <row r="26" spans="1:21" ht="13.5" customHeight="1">
      <c r="A26" s="129" t="s">
        <v>188</v>
      </c>
      <c r="B26" s="227">
        <v>1352.837</v>
      </c>
      <c r="C26" s="157">
        <v>1217.644</v>
      </c>
      <c r="D26" s="228">
        <v>953.25400000000002</v>
      </c>
      <c r="E26" s="227">
        <v>597.15091000000007</v>
      </c>
      <c r="F26" s="157">
        <v>465.81599</v>
      </c>
      <c r="G26" s="228">
        <v>233.46799799999999</v>
      </c>
      <c r="H26" s="157">
        <v>181.16800000000001</v>
      </c>
      <c r="I26" s="157">
        <v>180.68</v>
      </c>
      <c r="J26" s="157">
        <v>339.38</v>
      </c>
      <c r="K26" s="227">
        <v>762.71284400000002</v>
      </c>
      <c r="L26" s="157">
        <v>1104.3979999999999</v>
      </c>
      <c r="M26" s="228">
        <v>1292.4949999999999</v>
      </c>
      <c r="N26" s="157">
        <v>8681.0037420000008</v>
      </c>
      <c r="O26" s="170"/>
      <c r="U26" s="222"/>
    </row>
    <row r="27" spans="1:21" ht="13.5" customHeight="1">
      <c r="A27" s="129" t="s">
        <v>303</v>
      </c>
      <c r="B27" s="227">
        <v>1667.754357</v>
      </c>
      <c r="C27" s="157">
        <v>1552.7117289999997</v>
      </c>
      <c r="D27" s="228">
        <v>1147.392139</v>
      </c>
      <c r="E27" s="227">
        <v>721.26548099999991</v>
      </c>
      <c r="F27" s="157">
        <v>530.30790800000011</v>
      </c>
      <c r="G27" s="228">
        <v>294.53476199999994</v>
      </c>
      <c r="H27" s="157">
        <v>244.90852600000005</v>
      </c>
      <c r="I27" s="157">
        <v>262.28618899999998</v>
      </c>
      <c r="J27" s="157">
        <v>387.22066399999994</v>
      </c>
      <c r="K27" s="227">
        <v>957.799173</v>
      </c>
      <c r="L27" s="157">
        <v>1380.8975789999997</v>
      </c>
      <c r="M27" s="228">
        <v>1678.2726289999998</v>
      </c>
      <c r="N27" s="157">
        <v>10825.351135999999</v>
      </c>
      <c r="O27" s="170">
        <v>0.15794304466740713</v>
      </c>
      <c r="U27" s="222"/>
    </row>
    <row r="28" spans="1:21" ht="12.75" customHeight="1">
      <c r="A28" s="131" t="s">
        <v>26</v>
      </c>
      <c r="B28" s="225">
        <v>40.737714999999994</v>
      </c>
      <c r="C28" s="154">
        <v>40.132047999999998</v>
      </c>
      <c r="D28" s="226">
        <v>33.259914999999999</v>
      </c>
      <c r="E28" s="225">
        <v>22.367478999999999</v>
      </c>
      <c r="F28" s="154">
        <v>13.336322000000001</v>
      </c>
      <c r="G28" s="226">
        <v>7.9493510000000001</v>
      </c>
      <c r="H28" s="154">
        <v>6.6926480000000002</v>
      </c>
      <c r="I28" s="154">
        <v>7.8327169999999997</v>
      </c>
      <c r="J28" s="154">
        <v>9.9347459999999987</v>
      </c>
      <c r="K28" s="225">
        <v>15.455230999999999</v>
      </c>
      <c r="L28" s="154">
        <v>25.806516999999999</v>
      </c>
      <c r="M28" s="226">
        <v>34.783756999999994</v>
      </c>
      <c r="N28" s="154">
        <v>258.28844599999996</v>
      </c>
      <c r="O28" s="171">
        <v>1.7529200844961394E-2</v>
      </c>
      <c r="U28" s="222"/>
    </row>
    <row r="29" spans="1:21" ht="12.75" customHeight="1">
      <c r="A29" s="131" t="s">
        <v>0</v>
      </c>
      <c r="B29" s="225">
        <v>8.0870999999999995</v>
      </c>
      <c r="C29" s="154">
        <v>3.7219499999999996</v>
      </c>
      <c r="D29" s="226">
        <v>29.421697000000002</v>
      </c>
      <c r="E29" s="225">
        <v>23.164379999999998</v>
      </c>
      <c r="F29" s="154">
        <v>16.827561999999997</v>
      </c>
      <c r="G29" s="226">
        <v>11.510856</v>
      </c>
      <c r="H29" s="154">
        <v>10.914665999999999</v>
      </c>
      <c r="I29" s="154">
        <v>10.948957999999999</v>
      </c>
      <c r="J29" s="154">
        <v>15.574286000000001</v>
      </c>
      <c r="K29" s="225">
        <v>21.519446999999996</v>
      </c>
      <c r="L29" s="154">
        <v>28.848076000000002</v>
      </c>
      <c r="M29" s="226">
        <v>42.315044999999998</v>
      </c>
      <c r="N29" s="154">
        <v>222.85402299999998</v>
      </c>
      <c r="O29" s="171">
        <v>0.14722943001563754</v>
      </c>
      <c r="U29" s="222"/>
    </row>
    <row r="30" spans="1:21" ht="12.75" customHeight="1">
      <c r="A30" s="131" t="s">
        <v>1</v>
      </c>
      <c r="B30" s="225">
        <v>31.608578000000001</v>
      </c>
      <c r="C30" s="154">
        <v>33.370204999999999</v>
      </c>
      <c r="D30" s="226">
        <v>27.283846</v>
      </c>
      <c r="E30" s="225">
        <v>20.079280999999998</v>
      </c>
      <c r="F30" s="154">
        <v>9.3397679999999994</v>
      </c>
      <c r="G30" s="226">
        <v>6.7080989999999998</v>
      </c>
      <c r="H30" s="154">
        <v>0.85472000000000004</v>
      </c>
      <c r="I30" s="154">
        <v>0.99700199999999994</v>
      </c>
      <c r="J30" s="154">
        <v>1.4123350000000001</v>
      </c>
      <c r="K30" s="225">
        <v>4.5805769999999999</v>
      </c>
      <c r="L30" s="154">
        <v>18.676721000000001</v>
      </c>
      <c r="M30" s="226">
        <v>25.977897000000002</v>
      </c>
      <c r="N30" s="154">
        <v>180.88902900000002</v>
      </c>
      <c r="O30" s="171">
        <v>0.32555429448157841</v>
      </c>
      <c r="U30" s="222"/>
    </row>
    <row r="31" spans="1:21" ht="12.75" customHeight="1">
      <c r="A31" s="131" t="s">
        <v>2</v>
      </c>
      <c r="B31" s="225">
        <v>5.0995140000000001</v>
      </c>
      <c r="C31" s="154">
        <v>5.1421710000000003</v>
      </c>
      <c r="D31" s="226">
        <v>4.4323439999999996</v>
      </c>
      <c r="E31" s="225">
        <v>2.797752</v>
      </c>
      <c r="F31" s="154">
        <v>1.9502360000000001</v>
      </c>
      <c r="G31" s="226">
        <v>1.1116199999999998</v>
      </c>
      <c r="H31" s="154">
        <v>0.40384300000000001</v>
      </c>
      <c r="I31" s="154">
        <v>0.39418000000000003</v>
      </c>
      <c r="J31" s="154">
        <v>0.49720800000000004</v>
      </c>
      <c r="K31" s="225">
        <v>1.0402060000000002</v>
      </c>
      <c r="L31" s="154">
        <v>2.3210600000000001</v>
      </c>
      <c r="M31" s="226">
        <v>3.213775</v>
      </c>
      <c r="N31" s="154">
        <v>28.403908999999999</v>
      </c>
      <c r="O31" s="171">
        <v>0.15184635635631344</v>
      </c>
    </row>
    <row r="32" spans="1:21">
      <c r="A32" s="131" t="s">
        <v>6</v>
      </c>
      <c r="B32" s="225">
        <v>0.63659699999999997</v>
      </c>
      <c r="C32" s="154">
        <v>0.62111799999999995</v>
      </c>
      <c r="D32" s="226">
        <v>0.50749599999999995</v>
      </c>
      <c r="E32" s="225">
        <v>0.30360500000000001</v>
      </c>
      <c r="F32" s="154">
        <v>0.211559</v>
      </c>
      <c r="G32" s="226">
        <v>0.11871999999999999</v>
      </c>
      <c r="H32" s="154">
        <v>4.7E-2</v>
      </c>
      <c r="I32" s="154">
        <v>4.8000000000000001E-2</v>
      </c>
      <c r="J32" s="154">
        <v>7.0999999999999994E-2</v>
      </c>
      <c r="K32" s="225">
        <v>0.19731800000000002</v>
      </c>
      <c r="L32" s="154">
        <v>0.48843700000000001</v>
      </c>
      <c r="M32" s="226">
        <v>0.57913999999999999</v>
      </c>
      <c r="N32" s="154">
        <v>3.8299900000000004</v>
      </c>
      <c r="O32" s="171">
        <v>6.914897960691788E-3</v>
      </c>
    </row>
    <row r="33" spans="1:15">
      <c r="A33" s="131" t="s">
        <v>25</v>
      </c>
      <c r="B33" s="225">
        <v>935.1015359999999</v>
      </c>
      <c r="C33" s="154">
        <v>832.89353899999981</v>
      </c>
      <c r="D33" s="226">
        <v>538.53422699999987</v>
      </c>
      <c r="E33" s="225">
        <v>311.56798599999996</v>
      </c>
      <c r="F33" s="154">
        <v>279.57027500000009</v>
      </c>
      <c r="G33" s="226">
        <v>143.64609799999997</v>
      </c>
      <c r="H33" s="154">
        <v>153.58636800000002</v>
      </c>
      <c r="I33" s="154">
        <v>174.80253199999996</v>
      </c>
      <c r="J33" s="154">
        <v>268.06122299999993</v>
      </c>
      <c r="K33" s="225">
        <v>702.12021300000004</v>
      </c>
      <c r="L33" s="154">
        <v>861.48714000000007</v>
      </c>
      <c r="M33" s="226">
        <v>1008.0431430000001</v>
      </c>
      <c r="N33" s="154">
        <v>6209.4142800000009</v>
      </c>
      <c r="O33" s="171">
        <v>0.18881998164961364</v>
      </c>
    </row>
    <row r="34" spans="1:15">
      <c r="A34" s="131" t="s">
        <v>5</v>
      </c>
      <c r="B34" s="225">
        <v>631.45462100000009</v>
      </c>
      <c r="C34" s="154">
        <v>621.90855999999997</v>
      </c>
      <c r="D34" s="226">
        <v>501.87246200000004</v>
      </c>
      <c r="E34" s="225">
        <v>334.45260300000007</v>
      </c>
      <c r="F34" s="154">
        <v>205.31889100000004</v>
      </c>
      <c r="G34" s="226">
        <v>121.48782300000001</v>
      </c>
      <c r="H34" s="154">
        <v>70.74631100000002</v>
      </c>
      <c r="I34" s="154">
        <v>65.593405000000004</v>
      </c>
      <c r="J34" s="154">
        <v>89.290210999999999</v>
      </c>
      <c r="K34" s="225">
        <v>206.98636500000003</v>
      </c>
      <c r="L34" s="154">
        <v>432.51269499999989</v>
      </c>
      <c r="M34" s="226">
        <v>548.82576099999983</v>
      </c>
      <c r="N34" s="154">
        <v>3830.4497080000001</v>
      </c>
      <c r="O34" s="171">
        <v>0.23114229436375938</v>
      </c>
    </row>
    <row r="35" spans="1:15">
      <c r="A35" s="131" t="s">
        <v>3</v>
      </c>
      <c r="B35" s="225">
        <v>15.028696</v>
      </c>
      <c r="C35" s="154">
        <v>14.922137999999999</v>
      </c>
      <c r="D35" s="226">
        <v>12.080152</v>
      </c>
      <c r="E35" s="225">
        <v>6.5323950000000002</v>
      </c>
      <c r="F35" s="154">
        <v>3.753295</v>
      </c>
      <c r="G35" s="226">
        <v>2.0021949999999999</v>
      </c>
      <c r="H35" s="154">
        <v>1.6629700000000003</v>
      </c>
      <c r="I35" s="154">
        <v>1.6693950000000002</v>
      </c>
      <c r="J35" s="154">
        <v>2.3796550000000001</v>
      </c>
      <c r="K35" s="225">
        <v>5.8998159999999986</v>
      </c>
      <c r="L35" s="154">
        <v>10.756932999999998</v>
      </c>
      <c r="M35" s="226">
        <v>14.534110999999998</v>
      </c>
      <c r="N35" s="154">
        <v>91.221750999999998</v>
      </c>
      <c r="O35" s="171">
        <v>5.9334095984931924E-2</v>
      </c>
    </row>
    <row r="36" spans="1:15" ht="12" customHeight="1">
      <c r="A36" s="155" t="s">
        <v>172</v>
      </c>
      <c r="B36" s="64"/>
      <c r="C36" s="64"/>
      <c r="D36" s="8"/>
      <c r="F36" s="10"/>
      <c r="G36" s="10"/>
      <c r="H36" s="10"/>
      <c r="I36" s="10"/>
      <c r="J36" s="10"/>
      <c r="K36" s="10"/>
      <c r="O36" s="3"/>
    </row>
    <row r="37" spans="1:15">
      <c r="A37" s="155"/>
      <c r="B37" s="64"/>
      <c r="C37" s="64"/>
    </row>
    <row r="38" spans="1:15">
      <c r="B38" s="8"/>
      <c r="C38" s="8"/>
      <c r="D38" s="8"/>
    </row>
    <row r="39" spans="1:15">
      <c r="B39" s="8"/>
      <c r="C39" s="8"/>
      <c r="D39" s="8"/>
    </row>
    <row r="40" spans="1:15">
      <c r="B40" s="8"/>
      <c r="C40" s="8"/>
      <c r="D40" s="8"/>
      <c r="M40" s="10" t="s">
        <v>168</v>
      </c>
      <c r="N40" s="87">
        <f>O7</f>
        <v>4.1076497087676613E-2</v>
      </c>
    </row>
    <row r="41" spans="1:15">
      <c r="B41" s="1"/>
      <c r="C41" s="1"/>
      <c r="D41" s="1"/>
      <c r="M41" s="10" t="s">
        <v>59</v>
      </c>
      <c r="N41" s="87">
        <f>O8</f>
        <v>3.6043270354445434E-2</v>
      </c>
    </row>
    <row r="42" spans="1:15">
      <c r="B42" s="8"/>
      <c r="C42" s="8"/>
      <c r="D42" s="8"/>
      <c r="M42" s="10" t="s">
        <v>117</v>
      </c>
      <c r="N42" s="87">
        <f>O9</f>
        <v>4.9157542763513785E-2</v>
      </c>
    </row>
  </sheetData>
  <mergeCells count="7">
    <mergeCell ref="A5:A6"/>
    <mergeCell ref="N5:N6"/>
    <mergeCell ref="O5:O6"/>
    <mergeCell ref="B5:D5"/>
    <mergeCell ref="E5:G5"/>
    <mergeCell ref="H5:J5"/>
    <mergeCell ref="K5:M5"/>
  </mergeCells>
  <conditionalFormatting sqref="O10:O25 O28:O35">
    <cfRule type="dataBar" priority="1">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280</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267"/>
      <c r="B5" s="259" t="s">
        <v>42</v>
      </c>
      <c r="C5" s="260"/>
      <c r="D5" s="261"/>
      <c r="E5" s="259" t="s">
        <v>43</v>
      </c>
      <c r="F5" s="260"/>
      <c r="G5" s="261"/>
      <c r="H5" s="259" t="s">
        <v>44</v>
      </c>
      <c r="I5" s="260"/>
      <c r="J5" s="261"/>
      <c r="K5" s="259" t="s">
        <v>45</v>
      </c>
      <c r="L5" s="260"/>
      <c r="M5" s="261"/>
      <c r="N5" s="262" t="s">
        <v>7</v>
      </c>
      <c r="O5" s="269" t="s">
        <v>215</v>
      </c>
    </row>
    <row r="6" spans="1:21">
      <c r="A6" s="268"/>
      <c r="B6" s="223" t="s">
        <v>8</v>
      </c>
      <c r="C6" s="158" t="s">
        <v>9</v>
      </c>
      <c r="D6" s="224" t="s">
        <v>10</v>
      </c>
      <c r="E6" s="223" t="s">
        <v>11</v>
      </c>
      <c r="F6" s="158" t="s">
        <v>12</v>
      </c>
      <c r="G6" s="224" t="s">
        <v>13</v>
      </c>
      <c r="H6" s="223" t="s">
        <v>14</v>
      </c>
      <c r="I6" s="158" t="s">
        <v>15</v>
      </c>
      <c r="J6" s="224" t="s">
        <v>16</v>
      </c>
      <c r="K6" s="223" t="s">
        <v>17</v>
      </c>
      <c r="L6" s="158" t="s">
        <v>18</v>
      </c>
      <c r="M6" s="224" t="s">
        <v>19</v>
      </c>
      <c r="N6" s="262"/>
      <c r="O6" s="269"/>
      <c r="P6" s="10"/>
      <c r="U6" s="10"/>
    </row>
    <row r="7" spans="1:21" ht="13.5">
      <c r="A7" s="128" t="s">
        <v>202</v>
      </c>
      <c r="B7" s="229">
        <v>2169.2850000000026</v>
      </c>
      <c r="C7" s="160">
        <v>2167.3450000000025</v>
      </c>
      <c r="D7" s="230">
        <v>2167.3450000000025</v>
      </c>
      <c r="E7" s="229">
        <v>2170.0050000000024</v>
      </c>
      <c r="F7" s="160">
        <v>2170.0050000000024</v>
      </c>
      <c r="G7" s="230">
        <v>2171.1850000000022</v>
      </c>
      <c r="H7" s="229">
        <v>2170.3200000000024</v>
      </c>
      <c r="I7" s="160">
        <v>2170.3200000000024</v>
      </c>
      <c r="J7" s="230">
        <v>2170.3200000000024</v>
      </c>
      <c r="K7" s="229">
        <v>2165.3990000000031</v>
      </c>
      <c r="L7" s="160">
        <v>2165.3150000000032</v>
      </c>
      <c r="M7" s="230">
        <v>2165.314000000003</v>
      </c>
      <c r="N7" s="160">
        <v>2165.314000000003</v>
      </c>
      <c r="O7" s="166">
        <v>5.614324775344702E-2</v>
      </c>
      <c r="P7" s="10"/>
      <c r="U7" s="55"/>
    </row>
    <row r="8" spans="1:21">
      <c r="A8" s="128" t="s">
        <v>163</v>
      </c>
      <c r="B8" s="229">
        <v>941.83407799999998</v>
      </c>
      <c r="C8" s="160">
        <v>837.91943500000014</v>
      </c>
      <c r="D8" s="230">
        <v>700.63859200000047</v>
      </c>
      <c r="E8" s="229">
        <v>495.05722999999989</v>
      </c>
      <c r="F8" s="160">
        <v>409.36051000000015</v>
      </c>
      <c r="G8" s="230">
        <v>265.20983900000004</v>
      </c>
      <c r="H8" s="229">
        <v>257.11681400000009</v>
      </c>
      <c r="I8" s="160">
        <v>255.2556780000001</v>
      </c>
      <c r="J8" s="230">
        <v>310.04777299999984</v>
      </c>
      <c r="K8" s="229">
        <v>591.44738799999971</v>
      </c>
      <c r="L8" s="160">
        <v>751.59259099999963</v>
      </c>
      <c r="M8" s="230">
        <v>857.76357499999961</v>
      </c>
      <c r="N8" s="160">
        <v>6673.2435030000006</v>
      </c>
      <c r="O8" s="166">
        <v>4.8591181395509338E-2</v>
      </c>
      <c r="P8" s="10"/>
      <c r="U8" s="55"/>
    </row>
    <row r="9" spans="1:21">
      <c r="A9" s="128" t="s">
        <v>164</v>
      </c>
      <c r="B9" s="229">
        <v>642.01529999999991</v>
      </c>
      <c r="C9" s="160">
        <v>573.74972400000001</v>
      </c>
      <c r="D9" s="230">
        <v>457.58052499999997</v>
      </c>
      <c r="E9" s="229">
        <v>301.40173899999996</v>
      </c>
      <c r="F9" s="160">
        <v>235.57676999999998</v>
      </c>
      <c r="G9" s="230">
        <v>131.863652</v>
      </c>
      <c r="H9" s="229">
        <v>126.075284</v>
      </c>
      <c r="I9" s="160">
        <v>123.96739200000002</v>
      </c>
      <c r="J9" s="230">
        <v>166.14572900000007</v>
      </c>
      <c r="K9" s="229">
        <v>371.20740700000005</v>
      </c>
      <c r="L9" s="160">
        <v>510.38783500000005</v>
      </c>
      <c r="M9" s="230">
        <v>586.30736899999999</v>
      </c>
      <c r="N9" s="160">
        <v>4226.2787259999996</v>
      </c>
      <c r="O9" s="167">
        <v>5.4820460269903205E-2</v>
      </c>
      <c r="P9" s="84"/>
      <c r="U9" s="86"/>
    </row>
    <row r="10" spans="1:21">
      <c r="A10" s="131" t="s">
        <v>40</v>
      </c>
      <c r="B10" s="231">
        <v>243.36536299999997</v>
      </c>
      <c r="C10" s="161">
        <v>234.23436100000001</v>
      </c>
      <c r="D10" s="232">
        <v>192.82878000000002</v>
      </c>
      <c r="E10" s="231">
        <v>135.11012000000002</v>
      </c>
      <c r="F10" s="161">
        <v>97.592391999999975</v>
      </c>
      <c r="G10" s="232">
        <v>64.599301999999994</v>
      </c>
      <c r="H10" s="231">
        <v>59.071609000000002</v>
      </c>
      <c r="I10" s="161">
        <v>59.855785000000004</v>
      </c>
      <c r="J10" s="232">
        <v>81.070232000000019</v>
      </c>
      <c r="K10" s="231">
        <v>137.09014800000003</v>
      </c>
      <c r="L10" s="161">
        <v>189.39779099999998</v>
      </c>
      <c r="M10" s="232">
        <v>256.35956299999998</v>
      </c>
      <c r="N10" s="161">
        <v>1750.5754459999998</v>
      </c>
      <c r="O10" s="168">
        <v>0.16351602281692029</v>
      </c>
      <c r="P10" s="84"/>
      <c r="U10" s="100"/>
    </row>
    <row r="11" spans="1:21">
      <c r="A11" s="131" t="s">
        <v>39</v>
      </c>
      <c r="B11" s="231">
        <v>9.9712570000000014</v>
      </c>
      <c r="C11" s="161">
        <v>9.2304520000000014</v>
      </c>
      <c r="D11" s="232">
        <v>8.6924650000000003</v>
      </c>
      <c r="E11" s="231">
        <v>7.4335369999999994</v>
      </c>
      <c r="F11" s="161">
        <v>7.0521580000000004</v>
      </c>
      <c r="G11" s="232">
        <v>6.2019649999999995</v>
      </c>
      <c r="H11" s="231">
        <v>6.2909110000000004</v>
      </c>
      <c r="I11" s="161">
        <v>5.906148</v>
      </c>
      <c r="J11" s="232">
        <v>6.5433339999999998</v>
      </c>
      <c r="K11" s="231">
        <v>8.0277410000000007</v>
      </c>
      <c r="L11" s="161">
        <v>9.225090999999999</v>
      </c>
      <c r="M11" s="232">
        <v>9.7712180000000011</v>
      </c>
      <c r="N11" s="161">
        <v>94.346277000000015</v>
      </c>
      <c r="O11" s="168">
        <v>0.17533752467324912</v>
      </c>
      <c r="P11" s="84"/>
      <c r="U11" s="100"/>
    </row>
    <row r="12" spans="1:21">
      <c r="A12" s="131" t="s">
        <v>38</v>
      </c>
      <c r="B12" s="231">
        <v>7.2849080000000006</v>
      </c>
      <c r="C12" s="161">
        <v>0</v>
      </c>
      <c r="D12" s="232">
        <v>5.4329099999999997</v>
      </c>
      <c r="E12" s="231">
        <v>2.9148100000000001</v>
      </c>
      <c r="F12" s="161">
        <v>0</v>
      </c>
      <c r="G12" s="232">
        <v>0.92453200000000002</v>
      </c>
      <c r="H12" s="231">
        <v>0.94065700000000008</v>
      </c>
      <c r="I12" s="161">
        <v>0</v>
      </c>
      <c r="J12" s="232">
        <v>0.998838</v>
      </c>
      <c r="K12" s="231">
        <v>0</v>
      </c>
      <c r="L12" s="161">
        <v>0</v>
      </c>
      <c r="M12" s="232">
        <v>0</v>
      </c>
      <c r="N12" s="161">
        <v>18.496655000000001</v>
      </c>
      <c r="O12" s="168">
        <v>3.5364679653381494E-3</v>
      </c>
      <c r="P12" s="84"/>
      <c r="U12" s="100"/>
    </row>
    <row r="13" spans="1:21">
      <c r="A13" s="131" t="s">
        <v>60</v>
      </c>
      <c r="B13" s="231">
        <v>0</v>
      </c>
      <c r="C13" s="161">
        <v>0</v>
      </c>
      <c r="D13" s="232">
        <v>3.3999999999999998E-3</v>
      </c>
      <c r="E13" s="231">
        <v>0.03</v>
      </c>
      <c r="F13" s="161">
        <v>3.2299999999999995E-2</v>
      </c>
      <c r="G13" s="232">
        <v>2.5100000000000001E-2</v>
      </c>
      <c r="H13" s="231">
        <v>3.3E-3</v>
      </c>
      <c r="I13" s="161">
        <v>1.84E-2</v>
      </c>
      <c r="J13" s="232">
        <v>8.0000000000000002E-3</v>
      </c>
      <c r="K13" s="231">
        <v>3.5400000000000002E-3</v>
      </c>
      <c r="L13" s="161">
        <v>0</v>
      </c>
      <c r="M13" s="232">
        <v>0</v>
      </c>
      <c r="N13" s="161">
        <v>0.12404</v>
      </c>
      <c r="O13" s="168">
        <v>2.3449195118287426E-3</v>
      </c>
      <c r="P13" s="84"/>
      <c r="U13" s="100"/>
    </row>
    <row r="14" spans="1:21">
      <c r="A14" s="131" t="s">
        <v>61</v>
      </c>
      <c r="B14" s="231">
        <v>0</v>
      </c>
      <c r="C14" s="161">
        <v>0</v>
      </c>
      <c r="D14" s="232">
        <v>0</v>
      </c>
      <c r="E14" s="231">
        <v>0</v>
      </c>
      <c r="F14" s="161">
        <v>0</v>
      </c>
      <c r="G14" s="232">
        <v>0</v>
      </c>
      <c r="H14" s="231">
        <v>0</v>
      </c>
      <c r="I14" s="161">
        <v>0</v>
      </c>
      <c r="J14" s="232">
        <v>0</v>
      </c>
      <c r="K14" s="231">
        <v>0</v>
      </c>
      <c r="L14" s="161">
        <v>0</v>
      </c>
      <c r="M14" s="232">
        <v>0</v>
      </c>
      <c r="N14" s="161">
        <v>0</v>
      </c>
      <c r="O14" s="168">
        <v>0</v>
      </c>
      <c r="P14" s="84"/>
      <c r="U14" s="100"/>
    </row>
    <row r="15" spans="1:21">
      <c r="A15" s="131" t="s">
        <v>62</v>
      </c>
      <c r="B15" s="231">
        <v>0</v>
      </c>
      <c r="C15" s="161">
        <v>0</v>
      </c>
      <c r="D15" s="232">
        <v>0</v>
      </c>
      <c r="E15" s="231">
        <v>0</v>
      </c>
      <c r="F15" s="161">
        <v>0</v>
      </c>
      <c r="G15" s="232">
        <v>0</v>
      </c>
      <c r="H15" s="231">
        <v>0</v>
      </c>
      <c r="I15" s="161">
        <v>0</v>
      </c>
      <c r="J15" s="232">
        <v>0</v>
      </c>
      <c r="K15" s="231">
        <v>0</v>
      </c>
      <c r="L15" s="161">
        <v>0</v>
      </c>
      <c r="M15" s="232">
        <v>0</v>
      </c>
      <c r="N15" s="161">
        <v>0</v>
      </c>
      <c r="O15" s="168">
        <v>0</v>
      </c>
      <c r="P15" s="84"/>
      <c r="U15" s="100"/>
    </row>
    <row r="16" spans="1:21">
      <c r="A16" s="131" t="s">
        <v>37</v>
      </c>
      <c r="B16" s="231">
        <v>139.99612599999998</v>
      </c>
      <c r="C16" s="161">
        <v>109.649827</v>
      </c>
      <c r="D16" s="232">
        <v>105.64074699999999</v>
      </c>
      <c r="E16" s="231">
        <v>55.749065999999999</v>
      </c>
      <c r="F16" s="161">
        <v>41.955709999999996</v>
      </c>
      <c r="G16" s="232">
        <v>4.8974650000000004</v>
      </c>
      <c r="H16" s="231">
        <v>1.784905</v>
      </c>
      <c r="I16" s="161">
        <v>2.6312799999999998</v>
      </c>
      <c r="J16" s="232">
        <v>12.767688</v>
      </c>
      <c r="K16" s="231">
        <v>76.873988999999995</v>
      </c>
      <c r="L16" s="161">
        <v>139.45037200000002</v>
      </c>
      <c r="M16" s="232">
        <v>157.18943299999998</v>
      </c>
      <c r="N16" s="161">
        <v>848.58660800000007</v>
      </c>
      <c r="O16" s="168">
        <v>2.7055437960101347E-2</v>
      </c>
      <c r="P16" s="84"/>
      <c r="U16" s="100"/>
    </row>
    <row r="17" spans="1:21">
      <c r="A17" s="131" t="s">
        <v>72</v>
      </c>
      <c r="B17" s="231">
        <v>159.35626000000002</v>
      </c>
      <c r="C17" s="161">
        <v>146.05451000000002</v>
      </c>
      <c r="D17" s="232">
        <v>82.424300000000002</v>
      </c>
      <c r="E17" s="231">
        <v>62.955889999999997</v>
      </c>
      <c r="F17" s="161">
        <v>57.762650000000001</v>
      </c>
      <c r="G17" s="232">
        <v>31.979790000000001</v>
      </c>
      <c r="H17" s="231">
        <v>30.602900000000002</v>
      </c>
      <c r="I17" s="161">
        <v>16.26125</v>
      </c>
      <c r="J17" s="232">
        <v>42.067550000000004</v>
      </c>
      <c r="K17" s="231">
        <v>96.408899999999988</v>
      </c>
      <c r="L17" s="161">
        <v>106.92682000000001</v>
      </c>
      <c r="M17" s="232">
        <v>96.749639999999999</v>
      </c>
      <c r="N17" s="161">
        <v>929.55046000000016</v>
      </c>
      <c r="O17" s="168">
        <v>0.95969034130868602</v>
      </c>
      <c r="P17" s="84"/>
      <c r="U17" s="100"/>
    </row>
    <row r="18" spans="1:21">
      <c r="A18" s="131" t="s">
        <v>36</v>
      </c>
      <c r="B18" s="231">
        <v>0</v>
      </c>
      <c r="C18" s="161">
        <v>0</v>
      </c>
      <c r="D18" s="232">
        <v>0</v>
      </c>
      <c r="E18" s="231">
        <v>0</v>
      </c>
      <c r="F18" s="161">
        <v>0</v>
      </c>
      <c r="G18" s="232">
        <v>0</v>
      </c>
      <c r="H18" s="231">
        <v>0</v>
      </c>
      <c r="I18" s="161">
        <v>0</v>
      </c>
      <c r="J18" s="232">
        <v>0</v>
      </c>
      <c r="K18" s="231">
        <v>0</v>
      </c>
      <c r="L18" s="161">
        <v>0</v>
      </c>
      <c r="M18" s="232">
        <v>0</v>
      </c>
      <c r="N18" s="161">
        <v>0</v>
      </c>
      <c r="O18" s="168">
        <v>0</v>
      </c>
      <c r="P18" s="84"/>
      <c r="U18" s="100"/>
    </row>
    <row r="19" spans="1:21">
      <c r="A19" s="131" t="s">
        <v>35</v>
      </c>
      <c r="B19" s="231">
        <v>0</v>
      </c>
      <c r="C19" s="161">
        <v>0</v>
      </c>
      <c r="D19" s="232">
        <v>0</v>
      </c>
      <c r="E19" s="231">
        <v>0</v>
      </c>
      <c r="F19" s="161">
        <v>0</v>
      </c>
      <c r="G19" s="232">
        <v>0</v>
      </c>
      <c r="H19" s="231">
        <v>0</v>
      </c>
      <c r="I19" s="161">
        <v>0</v>
      </c>
      <c r="J19" s="232">
        <v>0</v>
      </c>
      <c r="K19" s="231">
        <v>0</v>
      </c>
      <c r="L19" s="161">
        <v>0</v>
      </c>
      <c r="M19" s="232">
        <v>0</v>
      </c>
      <c r="N19" s="161">
        <v>0</v>
      </c>
      <c r="O19" s="168">
        <v>0</v>
      </c>
      <c r="P19" s="84"/>
      <c r="U19" s="100"/>
    </row>
    <row r="20" spans="1:21">
      <c r="A20" s="131" t="s">
        <v>34</v>
      </c>
      <c r="B20" s="231">
        <v>0</v>
      </c>
      <c r="C20" s="161">
        <v>0</v>
      </c>
      <c r="D20" s="232">
        <v>0</v>
      </c>
      <c r="E20" s="231">
        <v>0</v>
      </c>
      <c r="F20" s="161">
        <v>0</v>
      </c>
      <c r="G20" s="232">
        <v>0</v>
      </c>
      <c r="H20" s="231">
        <v>0</v>
      </c>
      <c r="I20" s="161">
        <v>0</v>
      </c>
      <c r="J20" s="232">
        <v>0</v>
      </c>
      <c r="K20" s="231">
        <v>0</v>
      </c>
      <c r="L20" s="161">
        <v>0</v>
      </c>
      <c r="M20" s="232">
        <v>0</v>
      </c>
      <c r="N20" s="161">
        <v>0</v>
      </c>
      <c r="O20" s="168">
        <v>0</v>
      </c>
      <c r="P20" s="84"/>
      <c r="U20" s="100"/>
    </row>
    <row r="21" spans="1:21">
      <c r="A21" s="131" t="s">
        <v>33</v>
      </c>
      <c r="B21" s="231">
        <v>1.0984609999999999</v>
      </c>
      <c r="C21" s="161">
        <v>0.879444</v>
      </c>
      <c r="D21" s="232">
        <v>0.91209799999999996</v>
      </c>
      <c r="E21" s="231">
        <v>0.61940800000000007</v>
      </c>
      <c r="F21" s="161">
        <v>0.90471100000000004</v>
      </c>
      <c r="G21" s="232">
        <v>0.75013800000000008</v>
      </c>
      <c r="H21" s="231">
        <v>0.74522900000000003</v>
      </c>
      <c r="I21" s="161">
        <v>0.30590400000000001</v>
      </c>
      <c r="J21" s="232">
        <v>0.59854200000000002</v>
      </c>
      <c r="K21" s="231">
        <v>0.90667299999999995</v>
      </c>
      <c r="L21" s="161">
        <v>0.74159900000000001</v>
      </c>
      <c r="M21" s="232">
        <v>0.55557600000000007</v>
      </c>
      <c r="N21" s="161">
        <v>9.0177829999999997</v>
      </c>
      <c r="O21" s="168">
        <v>2.742836378383079E-3</v>
      </c>
      <c r="P21" s="84"/>
      <c r="U21" s="100"/>
    </row>
    <row r="22" spans="1:21">
      <c r="A22" s="131" t="s">
        <v>32</v>
      </c>
      <c r="B22" s="231">
        <v>9.7988000000000006E-2</v>
      </c>
      <c r="C22" s="161">
        <v>9.1024000000000008E-2</v>
      </c>
      <c r="D22" s="232">
        <v>8.2210999999999992E-2</v>
      </c>
      <c r="E22" s="231">
        <v>5.3366999999999998E-2</v>
      </c>
      <c r="F22" s="161">
        <v>4.2941E-2</v>
      </c>
      <c r="G22" s="232">
        <v>1.9694E-2</v>
      </c>
      <c r="H22" s="231">
        <v>1.8526000000000001E-2</v>
      </c>
      <c r="I22" s="161">
        <v>1.8556999999999997E-2</v>
      </c>
      <c r="J22" s="232">
        <v>2.1847000000000002E-2</v>
      </c>
      <c r="K22" s="231">
        <v>7.5369000000000005E-2</v>
      </c>
      <c r="L22" s="161">
        <v>6.6444000000000003E-2</v>
      </c>
      <c r="M22" s="232">
        <v>0.10000400000000001</v>
      </c>
      <c r="N22" s="161">
        <v>0.68797200000000003</v>
      </c>
      <c r="O22" s="168">
        <v>3.2643369901290338E-4</v>
      </c>
      <c r="P22" s="84"/>
      <c r="U22" s="100"/>
    </row>
    <row r="23" spans="1:21">
      <c r="A23" s="131" t="s">
        <v>3</v>
      </c>
      <c r="B23" s="231">
        <v>0</v>
      </c>
      <c r="C23" s="161">
        <v>0</v>
      </c>
      <c r="D23" s="232">
        <v>0</v>
      </c>
      <c r="E23" s="231">
        <v>0</v>
      </c>
      <c r="F23" s="161">
        <v>0</v>
      </c>
      <c r="G23" s="232">
        <v>0</v>
      </c>
      <c r="H23" s="231">
        <v>0</v>
      </c>
      <c r="I23" s="161">
        <v>0</v>
      </c>
      <c r="J23" s="232">
        <v>0</v>
      </c>
      <c r="K23" s="231">
        <v>0</v>
      </c>
      <c r="L23" s="161">
        <v>0</v>
      </c>
      <c r="M23" s="232">
        <v>0</v>
      </c>
      <c r="N23" s="161">
        <v>0</v>
      </c>
      <c r="O23" s="168">
        <v>0</v>
      </c>
      <c r="P23" s="84"/>
      <c r="U23" s="100"/>
    </row>
    <row r="24" spans="1:21">
      <c r="A24" s="131" t="s">
        <v>31</v>
      </c>
      <c r="B24" s="231">
        <v>2.7449629999999998</v>
      </c>
      <c r="C24" s="161">
        <v>3.2714600000000003</v>
      </c>
      <c r="D24" s="232">
        <v>3.8537980000000003</v>
      </c>
      <c r="E24" s="231">
        <v>2.087342</v>
      </c>
      <c r="F24" s="161">
        <v>0.25489800000000001</v>
      </c>
      <c r="G24" s="232">
        <v>2.0001530000000001</v>
      </c>
      <c r="H24" s="231">
        <v>0.24967200000000001</v>
      </c>
      <c r="I24" s="161">
        <v>0.333872</v>
      </c>
      <c r="J24" s="232">
        <v>0.42538199999999998</v>
      </c>
      <c r="K24" s="231">
        <v>2.3938200000000003</v>
      </c>
      <c r="L24" s="161">
        <v>3.0460599999999993</v>
      </c>
      <c r="M24" s="232">
        <v>0.73027399999999998</v>
      </c>
      <c r="N24" s="161">
        <v>21.391694000000005</v>
      </c>
      <c r="O24" s="168">
        <v>0.14847722152833071</v>
      </c>
      <c r="P24" s="84"/>
      <c r="U24" s="100"/>
    </row>
    <row r="25" spans="1:21">
      <c r="A25" s="131" t="s">
        <v>30</v>
      </c>
      <c r="B25" s="231">
        <v>78.099974000000003</v>
      </c>
      <c r="C25" s="161">
        <v>70.338645999999997</v>
      </c>
      <c r="D25" s="232">
        <v>57.709816000000004</v>
      </c>
      <c r="E25" s="231">
        <v>34.448199000000002</v>
      </c>
      <c r="F25" s="161">
        <v>29.979009999999999</v>
      </c>
      <c r="G25" s="232">
        <v>20.465513000000001</v>
      </c>
      <c r="H25" s="231">
        <v>26.367574999999999</v>
      </c>
      <c r="I25" s="161">
        <v>38.636196000000005</v>
      </c>
      <c r="J25" s="232">
        <v>21.644316000000003</v>
      </c>
      <c r="K25" s="231">
        <v>49.427226999999995</v>
      </c>
      <c r="L25" s="161">
        <v>61.533657999999996</v>
      </c>
      <c r="M25" s="232">
        <v>64.851661000000007</v>
      </c>
      <c r="N25" s="161">
        <v>553.50179100000003</v>
      </c>
      <c r="O25" s="168">
        <v>2.6275842616684059E-2</v>
      </c>
      <c r="P25" s="84"/>
      <c r="U25" s="81"/>
    </row>
    <row r="26" spans="1:21" ht="13.5" customHeight="1">
      <c r="A26" s="129" t="s">
        <v>303</v>
      </c>
      <c r="B26" s="229">
        <v>623.69815599999993</v>
      </c>
      <c r="C26" s="160">
        <v>558.49815999999998</v>
      </c>
      <c r="D26" s="230">
        <v>444.65783599999997</v>
      </c>
      <c r="E26" s="229">
        <v>288.522018</v>
      </c>
      <c r="F26" s="160">
        <v>225.53937299999998</v>
      </c>
      <c r="G26" s="230">
        <v>125.25270500000002</v>
      </c>
      <c r="H26" s="229">
        <v>118.31097199999998</v>
      </c>
      <c r="I26" s="160">
        <v>115.76922599999999</v>
      </c>
      <c r="J26" s="230">
        <v>157.19895700000004</v>
      </c>
      <c r="K26" s="229">
        <v>359.07394099999988</v>
      </c>
      <c r="L26" s="160">
        <v>495.99149299999993</v>
      </c>
      <c r="M26" s="230">
        <v>572.88995900000009</v>
      </c>
      <c r="N26" s="160">
        <v>4085.4027959999999</v>
      </c>
      <c r="O26" s="167">
        <v>5.9606468943732012E-2</v>
      </c>
      <c r="P26" s="10"/>
      <c r="U26" s="8"/>
    </row>
    <row r="27" spans="1:21" ht="12.75" customHeight="1">
      <c r="A27" s="131" t="s">
        <v>26</v>
      </c>
      <c r="B27" s="231">
        <v>105.85761199999999</v>
      </c>
      <c r="C27" s="161">
        <v>96.908681000000001</v>
      </c>
      <c r="D27" s="232">
        <v>83.94896199999998</v>
      </c>
      <c r="E27" s="231">
        <v>65.131136999999995</v>
      </c>
      <c r="F27" s="161">
        <v>58.465891000000006</v>
      </c>
      <c r="G27" s="232">
        <v>47.236089000000007</v>
      </c>
      <c r="H27" s="231">
        <v>44.954179000000003</v>
      </c>
      <c r="I27" s="161">
        <v>41.860179999999993</v>
      </c>
      <c r="J27" s="232">
        <v>45.201239999999991</v>
      </c>
      <c r="K27" s="231">
        <v>66.749720999999994</v>
      </c>
      <c r="L27" s="161">
        <v>84.740481999999986</v>
      </c>
      <c r="M27" s="232">
        <v>87.708194000000006</v>
      </c>
      <c r="N27" s="161">
        <v>828.76236799999992</v>
      </c>
      <c r="O27" s="168">
        <v>5.6245419516046828E-2</v>
      </c>
      <c r="P27" s="84"/>
      <c r="U27" s="8"/>
    </row>
    <row r="28" spans="1:21" ht="12.75" customHeight="1">
      <c r="A28" s="131" t="s">
        <v>0</v>
      </c>
      <c r="B28" s="231">
        <v>4.2214900000000002</v>
      </c>
      <c r="C28" s="161">
        <v>3.8548110000000002</v>
      </c>
      <c r="D28" s="232">
        <v>3.4161329999999999</v>
      </c>
      <c r="E28" s="231">
        <v>2.5442140000000002</v>
      </c>
      <c r="F28" s="161">
        <v>1.6302999999999999</v>
      </c>
      <c r="G28" s="232">
        <v>1.0784299999999998</v>
      </c>
      <c r="H28" s="231">
        <v>1.0820999999999998</v>
      </c>
      <c r="I28" s="161">
        <v>1.0906199999999997</v>
      </c>
      <c r="J28" s="232">
        <v>1.3750900000000001</v>
      </c>
      <c r="K28" s="231">
        <v>2.5950569999999997</v>
      </c>
      <c r="L28" s="161">
        <v>3.4339000000000004</v>
      </c>
      <c r="M28" s="232">
        <v>4.1166929999999997</v>
      </c>
      <c r="N28" s="161">
        <v>30.438838000000004</v>
      </c>
      <c r="O28" s="168">
        <v>2.0109543946075992E-2</v>
      </c>
      <c r="P28" s="84"/>
      <c r="U28" s="8"/>
    </row>
    <row r="29" spans="1:21" ht="12.75" customHeight="1">
      <c r="A29" s="131" t="s">
        <v>1</v>
      </c>
      <c r="B29" s="231">
        <v>8.4658759999999997</v>
      </c>
      <c r="C29" s="161">
        <v>7.6579749999999995</v>
      </c>
      <c r="D29" s="232">
        <v>5.3314810000000001</v>
      </c>
      <c r="E29" s="231">
        <v>2.9108389999999997</v>
      </c>
      <c r="F29" s="161">
        <v>1.196364</v>
      </c>
      <c r="G29" s="232">
        <v>0.33893099999999998</v>
      </c>
      <c r="H29" s="231">
        <v>0.29273300000000002</v>
      </c>
      <c r="I29" s="161">
        <v>0.263187</v>
      </c>
      <c r="J29" s="232">
        <v>0.41106999999999999</v>
      </c>
      <c r="K29" s="231">
        <v>3.7779859999999998</v>
      </c>
      <c r="L29" s="161">
        <v>6.0697009999999993</v>
      </c>
      <c r="M29" s="232">
        <v>7.2977169999999996</v>
      </c>
      <c r="N29" s="161">
        <v>44.013859999999987</v>
      </c>
      <c r="O29" s="168">
        <v>7.9213765582825696E-2</v>
      </c>
      <c r="P29" s="84"/>
      <c r="U29" s="8"/>
    </row>
    <row r="30" spans="1:21" ht="12.75" customHeight="1">
      <c r="A30" s="131" t="s">
        <v>2</v>
      </c>
      <c r="B30" s="231">
        <v>0.745784</v>
      </c>
      <c r="C30" s="161">
        <v>0.680836</v>
      </c>
      <c r="D30" s="232">
        <v>0.5340689999999999</v>
      </c>
      <c r="E30" s="231">
        <v>0.43090100000000003</v>
      </c>
      <c r="F30" s="161">
        <v>0.22880400000000001</v>
      </c>
      <c r="G30" s="232">
        <v>0.11544</v>
      </c>
      <c r="H30" s="231">
        <v>0.11325700000000001</v>
      </c>
      <c r="I30" s="161">
        <v>6.6621000000000014E-2</v>
      </c>
      <c r="J30" s="232">
        <v>0.12779399999999999</v>
      </c>
      <c r="K30" s="231">
        <v>0.39183200000000001</v>
      </c>
      <c r="L30" s="161">
        <v>0.64303399999999999</v>
      </c>
      <c r="M30" s="232">
        <v>0.69722099999999998</v>
      </c>
      <c r="N30" s="161">
        <v>4.7755929999999998</v>
      </c>
      <c r="O30" s="168">
        <v>2.5530161939707523E-2</v>
      </c>
      <c r="P30" s="84"/>
    </row>
    <row r="31" spans="1:21">
      <c r="A31" s="131" t="s">
        <v>6</v>
      </c>
      <c r="B31" s="231">
        <v>3.2163189999999995</v>
      </c>
      <c r="C31" s="161">
        <v>3.0283519999999999</v>
      </c>
      <c r="D31" s="232">
        <v>2.5457869999999998</v>
      </c>
      <c r="E31" s="231">
        <v>1.7799510000000001</v>
      </c>
      <c r="F31" s="161">
        <v>1.4617840000000002</v>
      </c>
      <c r="G31" s="232">
        <v>0.76913300000000007</v>
      </c>
      <c r="H31" s="231">
        <v>0.76945200000000002</v>
      </c>
      <c r="I31" s="161">
        <v>0.73381999999999992</v>
      </c>
      <c r="J31" s="232">
        <v>1.2369450000000002</v>
      </c>
      <c r="K31" s="231">
        <v>2.1559629999999999</v>
      </c>
      <c r="L31" s="161">
        <v>2.7326629999999996</v>
      </c>
      <c r="M31" s="232">
        <v>2.8633009999999999</v>
      </c>
      <c r="N31" s="161">
        <v>23.293469999999996</v>
      </c>
      <c r="O31" s="168">
        <v>4.2055453983022226E-2</v>
      </c>
      <c r="P31" s="84"/>
    </row>
    <row r="32" spans="1:21">
      <c r="A32" s="131" t="s">
        <v>25</v>
      </c>
      <c r="B32" s="231">
        <v>316.33830099999994</v>
      </c>
      <c r="C32" s="161">
        <v>281.82674100000003</v>
      </c>
      <c r="D32" s="232">
        <v>220.66369699999998</v>
      </c>
      <c r="E32" s="231">
        <v>138.719966</v>
      </c>
      <c r="F32" s="161">
        <v>108.206599</v>
      </c>
      <c r="G32" s="232">
        <v>51.492011000000005</v>
      </c>
      <c r="H32" s="231">
        <v>49.205575999999994</v>
      </c>
      <c r="I32" s="161">
        <v>49.669847999999995</v>
      </c>
      <c r="J32" s="232">
        <v>74.035641000000027</v>
      </c>
      <c r="K32" s="231">
        <v>182.82185999999996</v>
      </c>
      <c r="L32" s="161">
        <v>255.42289200000002</v>
      </c>
      <c r="M32" s="232">
        <v>299.42969499999998</v>
      </c>
      <c r="N32" s="161">
        <v>2027.8328270000002</v>
      </c>
      <c r="O32" s="168">
        <v>6.1663683548365877E-2</v>
      </c>
      <c r="P32" s="84"/>
    </row>
    <row r="33" spans="1:16">
      <c r="A33" s="131" t="s">
        <v>5</v>
      </c>
      <c r="B33" s="231">
        <v>168.92082900000003</v>
      </c>
      <c r="C33" s="161">
        <v>151.03602299999997</v>
      </c>
      <c r="D33" s="232">
        <v>117.11227699999999</v>
      </c>
      <c r="E33" s="231">
        <v>70.231176000000019</v>
      </c>
      <c r="F33" s="161">
        <v>48.773966000000001</v>
      </c>
      <c r="G33" s="232">
        <v>21.728852999999997</v>
      </c>
      <c r="H33" s="231">
        <v>19.624311999999993</v>
      </c>
      <c r="I33" s="161">
        <v>19.854685</v>
      </c>
      <c r="J33" s="232">
        <v>31.728743999999999</v>
      </c>
      <c r="K33" s="231">
        <v>91.904458000000005</v>
      </c>
      <c r="L33" s="161">
        <v>130.71027599999999</v>
      </c>
      <c r="M33" s="232">
        <v>156.28584200000003</v>
      </c>
      <c r="N33" s="161">
        <v>1027.9114410000002</v>
      </c>
      <c r="O33" s="168">
        <v>6.202765392775602E-2</v>
      </c>
      <c r="P33" s="84"/>
    </row>
    <row r="34" spans="1:16">
      <c r="A34" s="131" t="s">
        <v>3</v>
      </c>
      <c r="B34" s="231">
        <v>15.931944999999999</v>
      </c>
      <c r="C34" s="161">
        <v>13.504740999999999</v>
      </c>
      <c r="D34" s="232">
        <v>11.10543</v>
      </c>
      <c r="E34" s="231">
        <v>6.7738339999999999</v>
      </c>
      <c r="F34" s="161">
        <v>5.575664999999999</v>
      </c>
      <c r="G34" s="232">
        <v>2.4938180000000001</v>
      </c>
      <c r="H34" s="231">
        <v>2.2693629999999998</v>
      </c>
      <c r="I34" s="161">
        <v>2.2302649999999997</v>
      </c>
      <c r="J34" s="232">
        <v>3.082433</v>
      </c>
      <c r="K34" s="231">
        <v>8.6770639999999997</v>
      </c>
      <c r="L34" s="161">
        <v>12.238544999999998</v>
      </c>
      <c r="M34" s="232">
        <v>14.491296000000002</v>
      </c>
      <c r="N34" s="161">
        <v>98.374399000000011</v>
      </c>
      <c r="O34" s="168">
        <v>6.3986450257088268E-2</v>
      </c>
      <c r="P34" s="84"/>
    </row>
    <row r="35" spans="1:16" ht="12"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5.614324775344702E-2</v>
      </c>
    </row>
    <row r="40" spans="1:16">
      <c r="B40" s="1"/>
      <c r="C40" s="1"/>
      <c r="D40" s="1"/>
      <c r="M40" s="10" t="s">
        <v>59</v>
      </c>
      <c r="N40" s="87">
        <f>O8</f>
        <v>4.8591181395509338E-2</v>
      </c>
    </row>
    <row r="41" spans="1:16">
      <c r="B41" s="8"/>
      <c r="C41" s="8"/>
      <c r="D41" s="8"/>
      <c r="M41" s="10" t="s">
        <v>117</v>
      </c>
      <c r="N41" s="87">
        <f>O9</f>
        <v>5.4820460269903205E-2</v>
      </c>
    </row>
  </sheetData>
  <mergeCells count="7">
    <mergeCell ref="A5:A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customWidth="1"/>
    <col min="4" max="4" width="14.42578125" style="7" customWidth="1"/>
    <col min="5" max="5" width="8" style="7" customWidth="1"/>
    <col min="6" max="6" width="14.42578125" style="7" customWidth="1"/>
    <col min="7" max="7" width="8" style="7" customWidth="1"/>
    <col min="8" max="8" width="14.42578125" style="7" customWidth="1"/>
    <col min="9" max="9" width="8" style="7" customWidth="1"/>
    <col min="10" max="10" width="14.42578125" style="7" customWidth="1"/>
    <col min="11" max="11" width="8" style="7" customWidth="1"/>
    <col min="12" max="12" width="14.42578125" style="7" customWidth="1"/>
    <col min="13" max="13" width="8" style="7" customWidth="1"/>
    <col min="14" max="26" width="9.140625" style="7" customWidth="1"/>
    <col min="27" max="16384" width="9.140625" style="7"/>
  </cols>
  <sheetData>
    <row r="1" spans="1:21" ht="18">
      <c r="A1" s="73" t="s">
        <v>46</v>
      </c>
      <c r="B1" s="81"/>
      <c r="C1" s="81"/>
      <c r="D1" s="81"/>
      <c r="E1" s="81"/>
      <c r="F1" s="81"/>
      <c r="G1" s="81"/>
      <c r="H1" s="81"/>
      <c r="I1" s="81"/>
      <c r="J1" s="81"/>
      <c r="K1" s="81"/>
      <c r="L1" s="81"/>
      <c r="M1" s="74" t="e">
        <f>Obsah!#REF!</f>
        <v>#REF!</v>
      </c>
      <c r="N1" s="84"/>
      <c r="O1" s="81"/>
    </row>
    <row r="2" spans="1:21" ht="7.5" customHeight="1">
      <c r="A2" s="73"/>
      <c r="B2" s="81"/>
      <c r="C2" s="81"/>
      <c r="D2" s="81"/>
      <c r="E2" s="81"/>
      <c r="F2" s="81"/>
      <c r="G2" s="81"/>
      <c r="H2" s="81"/>
      <c r="I2" s="81"/>
      <c r="J2" s="81"/>
      <c r="K2" s="81"/>
      <c r="L2" s="81"/>
      <c r="M2" s="81"/>
      <c r="N2" s="84"/>
      <c r="O2" s="81"/>
    </row>
    <row r="3" spans="1:21">
      <c r="A3" s="15"/>
      <c r="B3" s="272"/>
      <c r="C3" s="272"/>
      <c r="D3" s="272"/>
      <c r="E3" s="272"/>
      <c r="F3" s="272"/>
      <c r="G3" s="273"/>
      <c r="H3" s="274"/>
      <c r="I3" s="272"/>
      <c r="J3" s="272"/>
      <c r="K3" s="272"/>
      <c r="L3" s="272"/>
      <c r="M3" s="272"/>
      <c r="N3" s="46"/>
    </row>
    <row r="4" spans="1:21" ht="13.5" customHeight="1">
      <c r="A4" s="15"/>
      <c r="B4" s="275"/>
      <c r="C4" s="276"/>
      <c r="D4" s="276"/>
      <c r="E4" s="276"/>
      <c r="F4" s="276"/>
      <c r="G4" s="277"/>
      <c r="H4" s="275"/>
      <c r="I4" s="276"/>
      <c r="J4" s="276"/>
      <c r="K4" s="276"/>
      <c r="L4" s="276"/>
      <c r="M4" s="276"/>
      <c r="N4" s="47"/>
    </row>
    <row r="5" spans="1:21">
      <c r="A5" s="15"/>
      <c r="B5" s="270"/>
      <c r="C5" s="278"/>
      <c r="D5" s="270"/>
      <c r="E5" s="278"/>
      <c r="F5" s="270"/>
      <c r="G5" s="278"/>
      <c r="H5" s="270"/>
      <c r="I5" s="278"/>
      <c r="J5" s="270"/>
      <c r="K5" s="278"/>
      <c r="L5" s="270"/>
      <c r="M5" s="271"/>
      <c r="N5" s="48"/>
    </row>
    <row r="6" spans="1:21">
      <c r="A6" s="13"/>
      <c r="B6" s="58"/>
      <c r="C6" s="28"/>
      <c r="D6" s="28"/>
      <c r="E6" s="28"/>
      <c r="F6" s="28"/>
      <c r="G6" s="28"/>
      <c r="H6" s="28"/>
      <c r="I6" s="28"/>
      <c r="J6" s="28"/>
      <c r="K6" s="28"/>
      <c r="L6" s="28"/>
      <c r="M6" s="29"/>
      <c r="N6" s="48"/>
    </row>
    <row r="7" spans="1:21">
      <c r="A7" s="283"/>
      <c r="B7" s="281"/>
      <c r="C7" s="282"/>
      <c r="D7" s="282"/>
      <c r="E7" s="282"/>
      <c r="F7" s="282"/>
      <c r="G7" s="285"/>
      <c r="H7" s="281"/>
      <c r="I7" s="282"/>
      <c r="J7" s="282"/>
      <c r="K7" s="282"/>
      <c r="L7" s="282"/>
      <c r="M7" s="282"/>
      <c r="N7" s="49"/>
    </row>
    <row r="8" spans="1:21">
      <c r="A8" s="284"/>
      <c r="B8" s="30"/>
      <c r="C8" s="42"/>
      <c r="D8" s="31"/>
      <c r="E8" s="42"/>
      <c r="F8" s="31"/>
      <c r="G8" s="42"/>
      <c r="H8" s="30"/>
      <c r="I8" s="42"/>
      <c r="J8" s="31"/>
      <c r="K8" s="42"/>
      <c r="L8" s="31"/>
      <c r="M8" s="42"/>
      <c r="N8" s="50"/>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O44"/>
  <sheetViews>
    <sheetView showGridLines="0" zoomScaleNormal="100" zoomScaleSheetLayoutView="70" workbookViewId="0"/>
  </sheetViews>
  <sheetFormatPr defaultColWidth="9.140625" defaultRowHeight="12"/>
  <cols>
    <col min="1" max="1" width="6.28515625" style="7" customWidth="1"/>
    <col min="2" max="6" width="9.140625" style="7"/>
    <col min="7" max="7" width="9.140625" style="7" customWidth="1"/>
    <col min="8" max="8" width="9.140625" style="36" customWidth="1"/>
    <col min="9" max="9" width="9.140625" style="7" customWidth="1"/>
    <col min="10" max="10" width="9" style="7" customWidth="1"/>
    <col min="11" max="11" width="11" style="7" customWidth="1"/>
    <col min="12" max="16384" width="9.140625" style="7"/>
  </cols>
  <sheetData>
    <row r="1" spans="1:15" ht="20.25">
      <c r="A1" s="141" t="s">
        <v>210</v>
      </c>
      <c r="J1" s="21"/>
      <c r="K1" s="21"/>
      <c r="L1" s="144"/>
      <c r="M1" s="144"/>
      <c r="N1" s="144"/>
      <c r="O1" s="144"/>
    </row>
    <row r="2" spans="1:15" ht="6" customHeight="1">
      <c r="A2" s="178"/>
      <c r="B2" s="2"/>
      <c r="C2" s="2"/>
      <c r="D2" s="2"/>
      <c r="E2" s="2"/>
      <c r="F2" s="2"/>
      <c r="G2" s="2"/>
      <c r="H2" s="179"/>
      <c r="I2" s="2"/>
      <c r="J2" s="113"/>
      <c r="K2" s="113"/>
      <c r="L2" s="144"/>
      <c r="M2" s="144"/>
      <c r="N2" s="144"/>
      <c r="O2" s="144"/>
    </row>
    <row r="3" spans="1:15" s="2" customFormat="1" ht="15">
      <c r="A3" s="182" t="s">
        <v>217</v>
      </c>
      <c r="B3" s="183" t="s">
        <v>263</v>
      </c>
      <c r="C3" s="184"/>
      <c r="D3" s="184"/>
      <c r="E3" s="184"/>
      <c r="F3" s="184"/>
      <c r="G3" s="184"/>
      <c r="H3" s="192"/>
      <c r="I3" s="186"/>
      <c r="J3" s="184"/>
      <c r="K3" s="185">
        <v>4</v>
      </c>
      <c r="L3" s="146"/>
      <c r="M3" s="146"/>
      <c r="N3" s="146"/>
      <c r="O3" s="146"/>
    </row>
    <row r="4" spans="1:15" s="2" customFormat="1" ht="15">
      <c r="A4" s="182" t="s">
        <v>218</v>
      </c>
      <c r="B4" s="183" t="s">
        <v>264</v>
      </c>
      <c r="C4" s="184"/>
      <c r="D4" s="184"/>
      <c r="E4" s="184"/>
      <c r="F4" s="184"/>
      <c r="G4" s="184"/>
      <c r="H4" s="192"/>
      <c r="I4" s="186"/>
      <c r="J4" s="184"/>
      <c r="K4" s="185">
        <v>5</v>
      </c>
      <c r="L4" s="146"/>
      <c r="M4" s="146"/>
      <c r="N4" s="146"/>
      <c r="O4" s="146"/>
    </row>
    <row r="5" spans="1:15" s="2" customFormat="1" ht="15">
      <c r="A5" s="182" t="s">
        <v>219</v>
      </c>
      <c r="B5" s="183" t="s">
        <v>265</v>
      </c>
      <c r="C5" s="184"/>
      <c r="D5" s="184"/>
      <c r="E5" s="186"/>
      <c r="F5" s="186"/>
      <c r="G5" s="186"/>
      <c r="H5" s="184"/>
      <c r="I5" s="186"/>
      <c r="J5" s="184"/>
      <c r="K5" s="185">
        <v>6</v>
      </c>
      <c r="L5" s="146"/>
      <c r="M5" s="146"/>
      <c r="N5" s="146"/>
      <c r="O5" s="146"/>
    </row>
    <row r="6" spans="1:15" s="2" customFormat="1" ht="15">
      <c r="A6" s="182" t="s">
        <v>220</v>
      </c>
      <c r="B6" s="183" t="s">
        <v>266</v>
      </c>
      <c r="C6" s="184"/>
      <c r="D6" s="184"/>
      <c r="E6" s="186"/>
      <c r="F6" s="186"/>
      <c r="G6" s="186"/>
      <c r="H6" s="184"/>
      <c r="I6" s="186"/>
      <c r="J6" s="184"/>
      <c r="K6" s="185">
        <v>7</v>
      </c>
      <c r="L6" s="146"/>
      <c r="M6" s="146"/>
      <c r="N6" s="146"/>
      <c r="O6" s="146"/>
    </row>
    <row r="7" spans="1:15" s="2" customFormat="1" ht="15">
      <c r="A7" s="182" t="s">
        <v>221</v>
      </c>
      <c r="B7" s="183" t="s">
        <v>112</v>
      </c>
      <c r="C7" s="184"/>
      <c r="D7" s="184"/>
      <c r="E7" s="186"/>
      <c r="F7" s="186"/>
      <c r="G7" s="186"/>
      <c r="H7" s="184"/>
      <c r="I7" s="186"/>
      <c r="J7" s="184"/>
      <c r="K7" s="185">
        <v>7</v>
      </c>
      <c r="L7" s="146"/>
      <c r="M7" s="146"/>
      <c r="N7" s="146"/>
      <c r="O7" s="146"/>
    </row>
    <row r="8" spans="1:15" s="2" customFormat="1" ht="15">
      <c r="A8" s="182" t="s">
        <v>222</v>
      </c>
      <c r="B8" s="183" t="s">
        <v>111</v>
      </c>
      <c r="C8" s="184"/>
      <c r="D8" s="184"/>
      <c r="E8" s="186"/>
      <c r="F8" s="186"/>
      <c r="G8" s="186"/>
      <c r="H8" s="184"/>
      <c r="I8" s="186"/>
      <c r="J8" s="184"/>
      <c r="K8" s="185">
        <v>8</v>
      </c>
      <c r="L8" s="146"/>
      <c r="M8" s="146"/>
      <c r="N8" s="146"/>
      <c r="O8" s="146"/>
    </row>
    <row r="9" spans="1:15" s="2" customFormat="1" ht="15">
      <c r="A9" s="182" t="s">
        <v>223</v>
      </c>
      <c r="B9" s="183" t="s">
        <v>113</v>
      </c>
      <c r="C9" s="184"/>
      <c r="D9" s="184"/>
      <c r="E9" s="186"/>
      <c r="F9" s="186"/>
      <c r="G9" s="186"/>
      <c r="H9" s="184"/>
      <c r="I9" s="186"/>
      <c r="J9" s="184"/>
      <c r="K9" s="185">
        <v>9</v>
      </c>
      <c r="L9" s="146"/>
      <c r="M9" s="146"/>
      <c r="N9" s="146"/>
      <c r="O9" s="146"/>
    </row>
    <row r="10" spans="1:15" s="2" customFormat="1" ht="15">
      <c r="A10" s="182" t="s">
        <v>224</v>
      </c>
      <c r="B10" s="183" t="s">
        <v>267</v>
      </c>
      <c r="C10" s="184"/>
      <c r="D10" s="184"/>
      <c r="E10" s="186"/>
      <c r="F10" s="186"/>
      <c r="G10" s="186"/>
      <c r="H10" s="184"/>
      <c r="I10" s="186"/>
      <c r="J10" s="184"/>
      <c r="K10" s="185">
        <v>10</v>
      </c>
      <c r="L10" s="146"/>
      <c r="M10" s="146"/>
      <c r="N10" s="146"/>
      <c r="O10" s="146"/>
    </row>
    <row r="11" spans="1:15" s="2" customFormat="1" ht="15">
      <c r="A11" s="182" t="s">
        <v>225</v>
      </c>
      <c r="B11" s="183" t="s">
        <v>120</v>
      </c>
      <c r="C11" s="184"/>
      <c r="D11" s="184"/>
      <c r="E11" s="186"/>
      <c r="F11" s="186"/>
      <c r="G11" s="186"/>
      <c r="H11" s="184"/>
      <c r="I11" s="186"/>
      <c r="J11" s="184"/>
      <c r="K11" s="185">
        <v>10</v>
      </c>
      <c r="L11" s="146"/>
      <c r="M11" s="146"/>
      <c r="N11" s="146"/>
      <c r="O11" s="146"/>
    </row>
    <row r="12" spans="1:15" s="2" customFormat="1" ht="15">
      <c r="A12" s="182" t="s">
        <v>226</v>
      </c>
      <c r="B12" s="183" t="s">
        <v>121</v>
      </c>
      <c r="C12" s="184"/>
      <c r="D12" s="184"/>
      <c r="E12" s="186"/>
      <c r="F12" s="186"/>
      <c r="G12" s="186"/>
      <c r="H12" s="184"/>
      <c r="I12" s="186"/>
      <c r="J12" s="184"/>
      <c r="K12" s="185">
        <v>11</v>
      </c>
      <c r="L12" s="146"/>
      <c r="M12" s="146"/>
      <c r="N12" s="146"/>
      <c r="O12" s="146"/>
    </row>
    <row r="13" spans="1:15" s="2" customFormat="1" ht="15">
      <c r="A13" s="182" t="s">
        <v>301</v>
      </c>
      <c r="B13" s="183" t="s">
        <v>122</v>
      </c>
      <c r="C13" s="184"/>
      <c r="D13" s="193"/>
      <c r="E13" s="186"/>
      <c r="F13" s="186"/>
      <c r="G13" s="186"/>
      <c r="H13" s="184"/>
      <c r="I13" s="186"/>
      <c r="J13" s="184"/>
      <c r="K13" s="185">
        <v>12</v>
      </c>
      <c r="L13" s="146"/>
      <c r="M13" s="146"/>
      <c r="N13" s="146"/>
      <c r="O13" s="146"/>
    </row>
    <row r="14" spans="1:15" s="2" customFormat="1" ht="15">
      <c r="A14" s="182" t="s">
        <v>302</v>
      </c>
      <c r="B14" s="183" t="s">
        <v>125</v>
      </c>
      <c r="C14" s="184"/>
      <c r="D14" s="184"/>
      <c r="E14" s="186"/>
      <c r="F14" s="186"/>
      <c r="G14" s="186"/>
      <c r="H14" s="184"/>
      <c r="I14" s="186"/>
      <c r="J14" s="184"/>
      <c r="K14" s="185">
        <v>13</v>
      </c>
      <c r="L14" s="146"/>
      <c r="M14" s="146"/>
      <c r="N14" s="146"/>
      <c r="O14" s="146"/>
    </row>
    <row r="15" spans="1:15" s="2" customFormat="1" ht="15">
      <c r="A15" s="182" t="s">
        <v>227</v>
      </c>
      <c r="B15" s="183" t="s">
        <v>268</v>
      </c>
      <c r="C15" s="184"/>
      <c r="D15" s="184"/>
      <c r="E15" s="186"/>
      <c r="F15" s="186"/>
      <c r="G15" s="186"/>
      <c r="H15" s="184"/>
      <c r="I15" s="186"/>
      <c r="J15" s="184"/>
      <c r="K15" s="185">
        <v>14</v>
      </c>
      <c r="L15" s="146"/>
      <c r="M15" s="146"/>
      <c r="N15" s="146"/>
      <c r="O15" s="146"/>
    </row>
    <row r="16" spans="1:15" s="2" customFormat="1" ht="15">
      <c r="A16" s="182" t="s">
        <v>228</v>
      </c>
      <c r="B16" s="183" t="s">
        <v>269</v>
      </c>
      <c r="C16" s="184"/>
      <c r="D16" s="184"/>
      <c r="E16" s="186"/>
      <c r="F16" s="186"/>
      <c r="G16" s="186"/>
      <c r="H16" s="184"/>
      <c r="I16" s="186"/>
      <c r="J16" s="184"/>
      <c r="K16" s="185">
        <v>15</v>
      </c>
      <c r="L16" s="146"/>
      <c r="M16" s="146"/>
      <c r="N16" s="146"/>
      <c r="O16" s="146"/>
    </row>
    <row r="17" spans="1:15" s="2" customFormat="1" ht="15">
      <c r="A17" s="182" t="s">
        <v>229</v>
      </c>
      <c r="B17" s="183" t="s">
        <v>118</v>
      </c>
      <c r="C17" s="184"/>
      <c r="D17" s="184"/>
      <c r="E17" s="186"/>
      <c r="F17" s="186"/>
      <c r="G17" s="186"/>
      <c r="H17" s="184"/>
      <c r="I17" s="186"/>
      <c r="J17" s="184"/>
      <c r="K17" s="185">
        <v>15</v>
      </c>
      <c r="L17" s="146"/>
      <c r="M17" s="146"/>
      <c r="N17" s="146"/>
      <c r="O17" s="146"/>
    </row>
    <row r="18" spans="1:15" s="2" customFormat="1" ht="15">
      <c r="A18" s="182" t="s">
        <v>230</v>
      </c>
      <c r="B18" s="183" t="s">
        <v>119</v>
      </c>
      <c r="C18" s="184"/>
      <c r="D18" s="184"/>
      <c r="E18" s="186"/>
      <c r="F18" s="186"/>
      <c r="G18" s="186"/>
      <c r="H18" s="184"/>
      <c r="I18" s="186"/>
      <c r="J18" s="184"/>
      <c r="K18" s="185">
        <v>16</v>
      </c>
      <c r="L18" s="146"/>
      <c r="M18" s="146"/>
      <c r="N18" s="146"/>
      <c r="O18" s="146"/>
    </row>
    <row r="19" spans="1:15" s="113" customFormat="1" ht="15">
      <c r="A19" s="182" t="s">
        <v>231</v>
      </c>
      <c r="B19" s="183" t="s">
        <v>270</v>
      </c>
      <c r="C19" s="184"/>
      <c r="D19" s="184"/>
      <c r="E19" s="186"/>
      <c r="F19" s="186"/>
      <c r="G19" s="186"/>
      <c r="H19" s="184"/>
      <c r="I19" s="186"/>
      <c r="J19" s="184"/>
      <c r="K19" s="185">
        <v>17</v>
      </c>
      <c r="L19" s="146"/>
      <c r="M19" s="149"/>
      <c r="N19" s="149"/>
      <c r="O19" s="149"/>
    </row>
    <row r="20" spans="1:15" s="2" customFormat="1" ht="15">
      <c r="A20" s="182" t="s">
        <v>232</v>
      </c>
      <c r="B20" s="183" t="s">
        <v>144</v>
      </c>
      <c r="C20" s="184"/>
      <c r="D20" s="184"/>
      <c r="E20" s="186"/>
      <c r="F20" s="186"/>
      <c r="G20" s="186"/>
      <c r="H20" s="184"/>
      <c r="I20" s="186"/>
      <c r="J20" s="184"/>
      <c r="K20" s="185">
        <v>17</v>
      </c>
      <c r="L20" s="146"/>
      <c r="M20" s="146"/>
      <c r="N20" s="146"/>
      <c r="O20" s="146"/>
    </row>
    <row r="21" spans="1:15" s="2" customFormat="1" ht="15">
      <c r="A21" s="182" t="s">
        <v>233</v>
      </c>
      <c r="B21" s="183" t="s">
        <v>145</v>
      </c>
      <c r="C21" s="184"/>
      <c r="D21" s="184"/>
      <c r="E21" s="186"/>
      <c r="F21" s="186"/>
      <c r="G21" s="186"/>
      <c r="H21" s="184"/>
      <c r="I21" s="186"/>
      <c r="J21" s="184"/>
      <c r="K21" s="185">
        <v>18</v>
      </c>
      <c r="L21" s="146"/>
      <c r="M21" s="146"/>
      <c r="N21" s="146"/>
      <c r="O21" s="146"/>
    </row>
    <row r="22" spans="1:15" s="2" customFormat="1" ht="15">
      <c r="A22" s="182" t="s">
        <v>234</v>
      </c>
      <c r="B22" s="183" t="s">
        <v>132</v>
      </c>
      <c r="C22" s="184"/>
      <c r="D22" s="184"/>
      <c r="E22" s="186"/>
      <c r="F22" s="186"/>
      <c r="G22" s="186"/>
      <c r="H22" s="184"/>
      <c r="I22" s="186"/>
      <c r="J22" s="184"/>
      <c r="K22" s="185">
        <v>19</v>
      </c>
      <c r="L22" s="146"/>
      <c r="M22" s="146"/>
      <c r="N22" s="146"/>
      <c r="O22" s="146"/>
    </row>
    <row r="23" spans="1:15" s="2" customFormat="1" ht="15">
      <c r="A23" s="182" t="s">
        <v>235</v>
      </c>
      <c r="B23" s="183" t="s">
        <v>133</v>
      </c>
      <c r="C23" s="184"/>
      <c r="D23" s="184"/>
      <c r="E23" s="186"/>
      <c r="F23" s="186"/>
      <c r="G23" s="186"/>
      <c r="H23" s="184"/>
      <c r="I23" s="186"/>
      <c r="J23" s="184"/>
      <c r="K23" s="185">
        <v>20</v>
      </c>
      <c r="L23" s="146"/>
      <c r="M23" s="146"/>
      <c r="N23" s="146"/>
      <c r="O23" s="146"/>
    </row>
    <row r="24" spans="1:15" s="2" customFormat="1" ht="15">
      <c r="A24" s="182" t="s">
        <v>236</v>
      </c>
      <c r="B24" s="183" t="s">
        <v>142</v>
      </c>
      <c r="C24" s="184"/>
      <c r="D24" s="184"/>
      <c r="E24" s="186"/>
      <c r="F24" s="186"/>
      <c r="G24" s="186"/>
      <c r="H24" s="184"/>
      <c r="I24" s="186"/>
      <c r="J24" s="184"/>
      <c r="K24" s="185">
        <v>21</v>
      </c>
      <c r="L24" s="146"/>
      <c r="M24" s="146"/>
      <c r="N24" s="146"/>
      <c r="O24" s="146"/>
    </row>
    <row r="25" spans="1:15" s="2" customFormat="1" ht="15">
      <c r="A25" s="182" t="s">
        <v>237</v>
      </c>
      <c r="B25" s="183" t="s">
        <v>134</v>
      </c>
      <c r="C25" s="184"/>
      <c r="D25" s="184"/>
      <c r="E25" s="186"/>
      <c r="F25" s="186"/>
      <c r="G25" s="186"/>
      <c r="H25" s="184"/>
      <c r="I25" s="186"/>
      <c r="J25" s="184"/>
      <c r="K25" s="185">
        <v>22</v>
      </c>
      <c r="L25" s="146"/>
      <c r="M25" s="146"/>
      <c r="N25" s="146"/>
      <c r="O25" s="146"/>
    </row>
    <row r="26" spans="1:15" s="2" customFormat="1" ht="15">
      <c r="A26" s="182" t="s">
        <v>238</v>
      </c>
      <c r="B26" s="183" t="s">
        <v>135</v>
      </c>
      <c r="C26" s="184"/>
      <c r="D26" s="184"/>
      <c r="E26" s="186"/>
      <c r="F26" s="186"/>
      <c r="G26" s="186"/>
      <c r="H26" s="184"/>
      <c r="I26" s="186"/>
      <c r="J26" s="184"/>
      <c r="K26" s="185">
        <v>23</v>
      </c>
      <c r="L26" s="146"/>
      <c r="M26" s="146"/>
      <c r="N26" s="146"/>
      <c r="O26" s="146"/>
    </row>
    <row r="27" spans="1:15" s="2" customFormat="1" ht="15">
      <c r="A27" s="182" t="s">
        <v>239</v>
      </c>
      <c r="B27" s="183" t="s">
        <v>136</v>
      </c>
      <c r="C27" s="184"/>
      <c r="D27" s="184"/>
      <c r="E27" s="186"/>
      <c r="F27" s="186"/>
      <c r="G27" s="186"/>
      <c r="H27" s="184"/>
      <c r="I27" s="186"/>
      <c r="J27" s="184"/>
      <c r="K27" s="185">
        <v>24</v>
      </c>
      <c r="L27" s="146"/>
      <c r="M27" s="146"/>
      <c r="N27" s="146"/>
      <c r="O27" s="146"/>
    </row>
    <row r="28" spans="1:15" s="2" customFormat="1" ht="15">
      <c r="A28" s="182" t="s">
        <v>240</v>
      </c>
      <c r="B28" s="183" t="s">
        <v>137</v>
      </c>
      <c r="C28" s="184"/>
      <c r="D28" s="184"/>
      <c r="E28" s="186"/>
      <c r="F28" s="186"/>
      <c r="G28" s="186"/>
      <c r="H28" s="184"/>
      <c r="I28" s="186"/>
      <c r="J28" s="184"/>
      <c r="K28" s="185">
        <v>25</v>
      </c>
      <c r="L28" s="146"/>
      <c r="M28" s="146"/>
      <c r="N28" s="146"/>
      <c r="O28" s="146"/>
    </row>
    <row r="29" spans="1:15" s="2" customFormat="1" ht="15">
      <c r="A29" s="182" t="s">
        <v>241</v>
      </c>
      <c r="B29" s="183" t="s">
        <v>138</v>
      </c>
      <c r="C29" s="184"/>
      <c r="D29" s="184"/>
      <c r="E29" s="186"/>
      <c r="F29" s="186"/>
      <c r="G29" s="186"/>
      <c r="H29" s="184"/>
      <c r="I29" s="186"/>
      <c r="J29" s="184"/>
      <c r="K29" s="185">
        <v>26</v>
      </c>
      <c r="L29" s="146"/>
      <c r="M29" s="146"/>
      <c r="N29" s="146"/>
      <c r="O29" s="146"/>
    </row>
    <row r="30" spans="1:15" s="2" customFormat="1" ht="15">
      <c r="A30" s="182" t="s">
        <v>242</v>
      </c>
      <c r="B30" s="183" t="s">
        <v>139</v>
      </c>
      <c r="C30" s="184"/>
      <c r="D30" s="184"/>
      <c r="E30" s="186"/>
      <c r="F30" s="186"/>
      <c r="G30" s="186"/>
      <c r="H30" s="184"/>
      <c r="I30" s="186"/>
      <c r="J30" s="184"/>
      <c r="K30" s="185">
        <v>27</v>
      </c>
      <c r="L30" s="146"/>
      <c r="M30" s="146"/>
      <c r="N30" s="146"/>
      <c r="O30" s="146"/>
    </row>
    <row r="31" spans="1:15" s="2" customFormat="1" ht="15">
      <c r="A31" s="182" t="s">
        <v>243</v>
      </c>
      <c r="B31" s="183" t="s">
        <v>140</v>
      </c>
      <c r="C31" s="184"/>
      <c r="D31" s="184"/>
      <c r="E31" s="186"/>
      <c r="F31" s="186"/>
      <c r="G31" s="186"/>
      <c r="H31" s="184"/>
      <c r="I31" s="186"/>
      <c r="J31" s="184"/>
      <c r="K31" s="185">
        <v>28</v>
      </c>
      <c r="L31" s="146"/>
      <c r="M31" s="146"/>
      <c r="N31" s="146"/>
      <c r="O31" s="146"/>
    </row>
    <row r="32" spans="1:15" s="2" customFormat="1" ht="15">
      <c r="A32" s="182" t="s">
        <v>244</v>
      </c>
      <c r="B32" s="183" t="s">
        <v>141</v>
      </c>
      <c r="C32" s="184"/>
      <c r="D32" s="184"/>
      <c r="E32" s="186"/>
      <c r="F32" s="186"/>
      <c r="G32" s="186"/>
      <c r="H32" s="184"/>
      <c r="I32" s="186"/>
      <c r="J32" s="184"/>
      <c r="K32" s="185">
        <v>29</v>
      </c>
      <c r="L32" s="146"/>
      <c r="M32" s="146"/>
      <c r="N32" s="146"/>
      <c r="O32" s="146"/>
    </row>
    <row r="33" spans="1:15" s="2" customFormat="1" ht="15">
      <c r="A33" s="182" t="s">
        <v>245</v>
      </c>
      <c r="B33" s="183" t="s">
        <v>143</v>
      </c>
      <c r="C33" s="184"/>
      <c r="D33" s="184"/>
      <c r="E33" s="186"/>
      <c r="F33" s="186"/>
      <c r="G33" s="186"/>
      <c r="H33" s="184"/>
      <c r="I33" s="186"/>
      <c r="J33" s="184"/>
      <c r="K33" s="185">
        <v>30</v>
      </c>
      <c r="L33" s="146"/>
      <c r="M33" s="146"/>
      <c r="N33" s="146"/>
      <c r="O33" s="146"/>
    </row>
    <row r="34" spans="1:15" s="21" customFormat="1" ht="15">
      <c r="A34" s="182" t="s">
        <v>246</v>
      </c>
      <c r="B34" s="183" t="s">
        <v>306</v>
      </c>
      <c r="C34" s="184"/>
      <c r="D34" s="184"/>
      <c r="E34" s="186"/>
      <c r="F34" s="186"/>
      <c r="G34" s="186"/>
      <c r="H34" s="184"/>
      <c r="I34" s="186"/>
      <c r="J34" s="184"/>
      <c r="K34" s="185">
        <v>31</v>
      </c>
      <c r="L34" s="146"/>
      <c r="M34" s="150"/>
      <c r="N34" s="150"/>
      <c r="O34" s="150"/>
    </row>
    <row r="35" spans="1:15" ht="15">
      <c r="A35" s="187" t="s">
        <v>247</v>
      </c>
      <c r="B35" s="188" t="s">
        <v>271</v>
      </c>
      <c r="C35" s="189"/>
      <c r="D35" s="189"/>
      <c r="E35" s="190"/>
      <c r="F35" s="190"/>
      <c r="G35" s="190"/>
      <c r="H35" s="189"/>
      <c r="I35" s="190"/>
      <c r="J35" s="189"/>
      <c r="K35" s="191">
        <v>32</v>
      </c>
      <c r="L35" s="146"/>
      <c r="M35" s="144"/>
      <c r="N35" s="144"/>
      <c r="O35" s="144"/>
    </row>
    <row r="36" spans="1:15" ht="15">
      <c r="A36" s="182" t="s">
        <v>248</v>
      </c>
      <c r="B36" s="183" t="s">
        <v>203</v>
      </c>
      <c r="C36" s="184"/>
      <c r="D36" s="184"/>
      <c r="E36" s="186"/>
      <c r="F36" s="186"/>
      <c r="G36" s="186"/>
      <c r="H36" s="184"/>
      <c r="I36" s="186"/>
      <c r="J36" s="184"/>
      <c r="K36" s="185">
        <v>32</v>
      </c>
      <c r="L36" s="146"/>
      <c r="M36" s="144"/>
      <c r="N36" s="144"/>
      <c r="O36" s="144"/>
    </row>
    <row r="37" spans="1:15" ht="15">
      <c r="A37" s="182" t="s">
        <v>249</v>
      </c>
      <c r="B37" s="183" t="s">
        <v>204</v>
      </c>
      <c r="C37" s="184"/>
      <c r="D37" s="184"/>
      <c r="E37" s="186"/>
      <c r="F37" s="186"/>
      <c r="G37" s="186"/>
      <c r="H37" s="184"/>
      <c r="I37" s="186"/>
      <c r="J37" s="184"/>
      <c r="K37" s="185">
        <v>33</v>
      </c>
      <c r="L37" s="146"/>
      <c r="M37" s="144"/>
      <c r="N37" s="144"/>
      <c r="O37" s="144"/>
    </row>
    <row r="38" spans="1:15" ht="15">
      <c r="A38" s="187" t="s">
        <v>250</v>
      </c>
      <c r="B38" s="183" t="s">
        <v>208</v>
      </c>
      <c r="C38" s="184"/>
      <c r="D38" s="184"/>
      <c r="E38" s="186"/>
      <c r="F38" s="186"/>
      <c r="G38" s="186"/>
      <c r="H38" s="184"/>
      <c r="I38" s="186"/>
      <c r="J38" s="184"/>
      <c r="K38" s="185">
        <v>34</v>
      </c>
      <c r="L38" s="146"/>
      <c r="M38" s="144"/>
      <c r="N38" s="144"/>
      <c r="O38" s="144"/>
    </row>
    <row r="39" spans="1:15" ht="15">
      <c r="A39" s="187" t="s">
        <v>251</v>
      </c>
      <c r="B39" s="183" t="s">
        <v>209</v>
      </c>
      <c r="C39" s="184"/>
      <c r="D39" s="184"/>
      <c r="E39" s="186"/>
      <c r="F39" s="186"/>
      <c r="G39" s="186"/>
      <c r="H39" s="184"/>
      <c r="I39" s="186"/>
      <c r="J39" s="184"/>
      <c r="K39" s="185">
        <v>35</v>
      </c>
      <c r="L39" s="146"/>
      <c r="M39" s="144"/>
      <c r="N39" s="144"/>
      <c r="O39" s="144"/>
    </row>
    <row r="40" spans="1:15" ht="15">
      <c r="A40" s="187" t="s">
        <v>252</v>
      </c>
      <c r="B40" s="183" t="s">
        <v>201</v>
      </c>
      <c r="C40" s="184"/>
      <c r="D40" s="184"/>
      <c r="E40" s="186"/>
      <c r="F40" s="186"/>
      <c r="G40" s="186"/>
      <c r="H40" s="184"/>
      <c r="I40" s="186"/>
      <c r="J40" s="184"/>
      <c r="K40" s="185">
        <v>36</v>
      </c>
      <c r="L40" s="146"/>
      <c r="M40" s="144"/>
      <c r="N40" s="144"/>
      <c r="O40" s="144"/>
    </row>
    <row r="41" spans="1:15" ht="15">
      <c r="A41" s="187" t="s">
        <v>253</v>
      </c>
      <c r="B41" s="188" t="s">
        <v>183</v>
      </c>
      <c r="C41" s="189"/>
      <c r="D41" s="189"/>
      <c r="E41" s="190"/>
      <c r="F41" s="190"/>
      <c r="G41" s="190"/>
      <c r="H41" s="189"/>
      <c r="I41" s="190"/>
      <c r="J41" s="189"/>
      <c r="K41" s="191">
        <v>37</v>
      </c>
      <c r="L41" s="146"/>
      <c r="M41" s="144"/>
      <c r="N41" s="144"/>
      <c r="O41" s="144"/>
    </row>
    <row r="42" spans="1:15" ht="15">
      <c r="A42" s="187" t="s">
        <v>254</v>
      </c>
      <c r="B42" s="188" t="s">
        <v>316</v>
      </c>
      <c r="C42" s="189"/>
      <c r="D42" s="189"/>
      <c r="E42" s="190"/>
      <c r="F42" s="190"/>
      <c r="G42" s="190"/>
      <c r="H42" s="189"/>
      <c r="I42" s="190"/>
      <c r="J42" s="189"/>
      <c r="K42" s="191">
        <v>38</v>
      </c>
      <c r="L42" s="146"/>
      <c r="M42" s="144"/>
      <c r="N42" s="144"/>
      <c r="O42" s="144"/>
    </row>
    <row r="43" spans="1:15" ht="14.25">
      <c r="A43" s="151"/>
      <c r="B43" s="152"/>
      <c r="C43" s="147"/>
      <c r="D43" s="147"/>
      <c r="E43" s="148"/>
      <c r="F43" s="148"/>
      <c r="G43" s="148"/>
      <c r="H43" s="147"/>
      <c r="I43" s="148"/>
      <c r="J43" s="147"/>
      <c r="K43" s="153"/>
      <c r="L43" s="146"/>
      <c r="M43" s="144"/>
      <c r="N43" s="144"/>
      <c r="O43" s="144"/>
    </row>
    <row r="44" spans="1:15">
      <c r="A44" s="144"/>
      <c r="B44" s="144"/>
      <c r="C44" s="144"/>
      <c r="D44" s="144"/>
      <c r="E44" s="144"/>
      <c r="F44" s="144"/>
      <c r="G44" s="144"/>
      <c r="H44" s="145"/>
      <c r="I44" s="144"/>
      <c r="J44" s="144"/>
      <c r="K44" s="144"/>
      <c r="L44" s="144"/>
      <c r="M44" s="144"/>
      <c r="N44" s="144"/>
      <c r="O44" s="144"/>
    </row>
  </sheetData>
  <sortState xmlns:xlrd2="http://schemas.microsoft.com/office/spreadsheetml/2017/richdata2" ref="B23:B36">
    <sortCondition ref="B23:B36"/>
  </sortState>
  <pageMargins left="0.31496062992125984" right="0.31496062992125984" top="0.35433070866141736" bottom="0.35433070866141736" header="0.31496062992125984" footer="0.19685039370078741"/>
  <pageSetup paperSize="9" scale="9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73" t="s">
        <v>47</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13"/>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48</v>
      </c>
      <c r="B1" s="81"/>
      <c r="C1" s="81"/>
      <c r="D1" s="81"/>
      <c r="E1" s="81"/>
      <c r="F1" s="81"/>
      <c r="G1" s="81"/>
      <c r="H1" s="81"/>
      <c r="I1" s="81"/>
      <c r="J1" s="81"/>
      <c r="K1" s="81"/>
      <c r="L1" s="81"/>
      <c r="M1" s="74" t="e">
        <f>Obsah!#REF!</f>
        <v>#REF!</v>
      </c>
      <c r="N1" s="81"/>
      <c r="O1" s="81"/>
    </row>
    <row r="2" spans="1:21" ht="7.5" customHeight="1">
      <c r="A2" s="73"/>
      <c r="B2" s="81"/>
      <c r="C2" s="81"/>
      <c r="D2" s="81"/>
      <c r="E2" s="81"/>
      <c r="F2" s="81"/>
      <c r="G2" s="81"/>
      <c r="H2" s="81"/>
      <c r="I2" s="81"/>
      <c r="J2" s="81"/>
      <c r="K2" s="81"/>
      <c r="L2" s="81"/>
      <c r="M2" s="81"/>
      <c r="N2" s="81"/>
      <c r="O2" s="81"/>
    </row>
    <row r="3" spans="1:21">
      <c r="A3" s="15"/>
      <c r="B3" s="272"/>
      <c r="C3" s="272"/>
      <c r="D3" s="272"/>
      <c r="E3" s="272"/>
      <c r="F3" s="272"/>
      <c r="G3" s="273"/>
      <c r="H3" s="274"/>
      <c r="I3" s="272"/>
      <c r="J3" s="272"/>
      <c r="K3" s="272"/>
      <c r="L3" s="272"/>
      <c r="M3" s="272"/>
      <c r="N3" s="9"/>
    </row>
    <row r="4" spans="1:21" ht="13.5" customHeight="1">
      <c r="A4" s="15"/>
      <c r="B4" s="275"/>
      <c r="C4" s="276"/>
      <c r="D4" s="276"/>
      <c r="E4" s="276"/>
      <c r="F4" s="276"/>
      <c r="G4" s="277"/>
      <c r="H4" s="275"/>
      <c r="I4" s="276"/>
      <c r="J4" s="276"/>
      <c r="K4" s="276"/>
      <c r="L4" s="276"/>
      <c r="M4" s="276"/>
      <c r="N4" s="36"/>
    </row>
    <row r="5" spans="1:21">
      <c r="A5" s="15"/>
      <c r="B5" s="270"/>
      <c r="C5" s="278"/>
      <c r="D5" s="270"/>
      <c r="E5" s="278"/>
      <c r="F5" s="270"/>
      <c r="G5" s="278"/>
      <c r="H5" s="270"/>
      <c r="I5" s="278"/>
      <c r="J5" s="270"/>
      <c r="K5" s="278"/>
      <c r="L5" s="270"/>
      <c r="M5" s="271"/>
      <c r="N5" s="53"/>
    </row>
    <row r="6" spans="1:21">
      <c r="A6" s="13"/>
      <c r="B6" s="58"/>
      <c r="C6" s="28"/>
      <c r="D6" s="28"/>
      <c r="E6" s="28"/>
      <c r="F6" s="28"/>
      <c r="G6" s="28"/>
      <c r="H6" s="28"/>
      <c r="I6" s="28"/>
      <c r="J6" s="28"/>
      <c r="K6" s="28"/>
      <c r="L6" s="28"/>
      <c r="M6" s="29"/>
      <c r="N6" s="53"/>
    </row>
    <row r="7" spans="1:21">
      <c r="A7" s="283"/>
      <c r="B7" s="281"/>
      <c r="C7" s="282"/>
      <c r="D7" s="282"/>
      <c r="E7" s="282"/>
      <c r="F7" s="282"/>
      <c r="G7" s="285"/>
      <c r="H7" s="281"/>
      <c r="I7" s="282"/>
      <c r="J7" s="282"/>
      <c r="K7" s="282"/>
      <c r="L7" s="282"/>
      <c r="M7" s="282"/>
      <c r="N7" s="37"/>
    </row>
    <row r="8" spans="1:21">
      <c r="A8" s="284"/>
      <c r="B8" s="30"/>
      <c r="C8" s="42"/>
      <c r="D8" s="31"/>
      <c r="E8" s="42"/>
      <c r="F8" s="31"/>
      <c r="G8" s="42"/>
      <c r="H8" s="30"/>
      <c r="I8" s="42"/>
      <c r="J8" s="31"/>
      <c r="K8" s="42"/>
      <c r="L8" s="31"/>
      <c r="M8" s="42"/>
      <c r="N8" s="1"/>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73" t="s">
        <v>49</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13"/>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50</v>
      </c>
      <c r="B1" s="81"/>
      <c r="C1" s="81"/>
      <c r="D1" s="81"/>
      <c r="E1" s="81"/>
      <c r="F1" s="81"/>
      <c r="G1" s="81"/>
      <c r="H1" s="81"/>
      <c r="I1" s="81"/>
      <c r="J1" s="81"/>
      <c r="K1" s="81"/>
      <c r="L1" s="81"/>
      <c r="M1" s="74" t="e">
        <f>Obsah!#REF!</f>
        <v>#REF!</v>
      </c>
      <c r="N1" s="81"/>
      <c r="O1" s="81"/>
    </row>
    <row r="2" spans="1:21" ht="7.5" customHeight="1">
      <c r="A2" s="73"/>
      <c r="B2" s="81"/>
      <c r="C2" s="81"/>
      <c r="D2" s="81"/>
      <c r="E2" s="81"/>
      <c r="F2" s="81"/>
      <c r="G2" s="81"/>
      <c r="H2" s="81"/>
      <c r="I2" s="81"/>
      <c r="J2" s="81"/>
      <c r="K2" s="81"/>
      <c r="L2" s="81"/>
      <c r="M2" s="81"/>
      <c r="N2" s="81"/>
      <c r="O2" s="81"/>
    </row>
    <row r="3" spans="1:21">
      <c r="A3" s="15"/>
      <c r="B3" s="272"/>
      <c r="C3" s="272"/>
      <c r="D3" s="272"/>
      <c r="E3" s="272"/>
      <c r="F3" s="272"/>
      <c r="G3" s="273"/>
      <c r="H3" s="274"/>
      <c r="I3" s="272"/>
      <c r="J3" s="272"/>
      <c r="K3" s="272"/>
      <c r="L3" s="272"/>
      <c r="M3" s="272"/>
      <c r="N3" s="9"/>
    </row>
    <row r="4" spans="1:21" ht="13.5" customHeight="1">
      <c r="A4" s="15"/>
      <c r="B4" s="275"/>
      <c r="C4" s="276"/>
      <c r="D4" s="276"/>
      <c r="E4" s="276"/>
      <c r="F4" s="276"/>
      <c r="G4" s="277"/>
      <c r="H4" s="275"/>
      <c r="I4" s="276"/>
      <c r="J4" s="276"/>
      <c r="K4" s="276"/>
      <c r="L4" s="276"/>
      <c r="M4" s="276"/>
      <c r="N4" s="36"/>
    </row>
    <row r="5" spans="1:21">
      <c r="A5" s="15"/>
      <c r="B5" s="270"/>
      <c r="C5" s="278"/>
      <c r="D5" s="270"/>
      <c r="E5" s="278"/>
      <c r="F5" s="270"/>
      <c r="G5" s="278"/>
      <c r="H5" s="270"/>
      <c r="I5" s="278"/>
      <c r="J5" s="270"/>
      <c r="K5" s="278"/>
      <c r="L5" s="270"/>
      <c r="M5" s="271"/>
      <c r="N5" s="53"/>
    </row>
    <row r="6" spans="1:21">
      <c r="A6" s="13"/>
      <c r="B6" s="58"/>
      <c r="C6" s="28"/>
      <c r="D6" s="28"/>
      <c r="E6" s="28"/>
      <c r="F6" s="28"/>
      <c r="G6" s="28"/>
      <c r="H6" s="28"/>
      <c r="I6" s="28"/>
      <c r="J6" s="28"/>
      <c r="K6" s="28"/>
      <c r="L6" s="28"/>
      <c r="M6" s="29"/>
      <c r="N6" s="53"/>
    </row>
    <row r="7" spans="1:21">
      <c r="A7" s="283"/>
      <c r="B7" s="281"/>
      <c r="C7" s="282"/>
      <c r="D7" s="282"/>
      <c r="E7" s="282"/>
      <c r="F7" s="282"/>
      <c r="G7" s="285"/>
      <c r="H7" s="281"/>
      <c r="I7" s="282"/>
      <c r="J7" s="282"/>
      <c r="K7" s="282"/>
      <c r="L7" s="282"/>
      <c r="M7" s="282"/>
      <c r="N7" s="37"/>
    </row>
    <row r="8" spans="1:21">
      <c r="A8" s="284"/>
      <c r="B8" s="30"/>
      <c r="C8" s="42"/>
      <c r="D8" s="31"/>
      <c r="E8" s="42"/>
      <c r="F8" s="31"/>
      <c r="G8" s="42"/>
      <c r="H8" s="30"/>
      <c r="I8" s="42"/>
      <c r="J8" s="31"/>
      <c r="K8" s="42"/>
      <c r="L8" s="31"/>
      <c r="M8" s="42"/>
      <c r="N8" s="1"/>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73" t="s">
        <v>51</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13"/>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52</v>
      </c>
      <c r="B1" s="81"/>
      <c r="C1" s="81"/>
      <c r="D1" s="81"/>
      <c r="E1" s="81"/>
      <c r="F1" s="81"/>
      <c r="G1" s="81"/>
      <c r="H1" s="81"/>
      <c r="I1" s="81"/>
      <c r="J1" s="81"/>
      <c r="K1" s="81"/>
      <c r="L1" s="81"/>
      <c r="M1" s="74" t="e">
        <f>Obsah!#REF!</f>
        <v>#REF!</v>
      </c>
      <c r="N1" s="81"/>
      <c r="O1" s="81"/>
    </row>
    <row r="2" spans="1:21" ht="7.5" customHeight="1">
      <c r="A2" s="73"/>
      <c r="B2" s="81"/>
      <c r="C2" s="81"/>
      <c r="D2" s="81"/>
      <c r="E2" s="81"/>
      <c r="F2" s="81"/>
      <c r="G2" s="81"/>
      <c r="H2" s="81"/>
      <c r="I2" s="81"/>
      <c r="J2" s="81"/>
      <c r="K2" s="81"/>
      <c r="L2" s="81"/>
      <c r="M2" s="81"/>
      <c r="N2" s="81"/>
      <c r="O2" s="81"/>
    </row>
    <row r="3" spans="1:21">
      <c r="A3" s="15"/>
      <c r="B3" s="272"/>
      <c r="C3" s="272"/>
      <c r="D3" s="272"/>
      <c r="E3" s="272"/>
      <c r="F3" s="272"/>
      <c r="G3" s="273"/>
      <c r="H3" s="274"/>
      <c r="I3" s="272"/>
      <c r="J3" s="272"/>
      <c r="K3" s="272"/>
      <c r="L3" s="272"/>
      <c r="M3" s="272"/>
      <c r="N3" s="9"/>
    </row>
    <row r="4" spans="1:21" ht="13.5" customHeight="1">
      <c r="A4" s="15"/>
      <c r="B4" s="275"/>
      <c r="C4" s="276"/>
      <c r="D4" s="276"/>
      <c r="E4" s="276"/>
      <c r="F4" s="276"/>
      <c r="G4" s="277"/>
      <c r="H4" s="275"/>
      <c r="I4" s="276"/>
      <c r="J4" s="276"/>
      <c r="K4" s="276"/>
      <c r="L4" s="276"/>
      <c r="M4" s="276"/>
      <c r="N4" s="36"/>
    </row>
    <row r="5" spans="1:21">
      <c r="A5" s="15"/>
      <c r="B5" s="270"/>
      <c r="C5" s="278"/>
      <c r="D5" s="270"/>
      <c r="E5" s="278"/>
      <c r="F5" s="270"/>
      <c r="G5" s="278"/>
      <c r="H5" s="270"/>
      <c r="I5" s="278"/>
      <c r="J5" s="270"/>
      <c r="K5" s="278"/>
      <c r="L5" s="270"/>
      <c r="M5" s="271"/>
      <c r="N5" s="53"/>
    </row>
    <row r="6" spans="1:21">
      <c r="A6" s="13"/>
      <c r="B6" s="58"/>
      <c r="C6" s="28"/>
      <c r="D6" s="28"/>
      <c r="E6" s="28"/>
      <c r="F6" s="28"/>
      <c r="G6" s="28"/>
      <c r="H6" s="28"/>
      <c r="I6" s="28"/>
      <c r="J6" s="28"/>
      <c r="K6" s="28"/>
      <c r="L6" s="28"/>
      <c r="M6" s="29"/>
      <c r="N6" s="53"/>
    </row>
    <row r="7" spans="1:21">
      <c r="A7" s="283"/>
      <c r="B7" s="281"/>
      <c r="C7" s="282"/>
      <c r="D7" s="282"/>
      <c r="E7" s="282"/>
      <c r="F7" s="282"/>
      <c r="G7" s="285"/>
      <c r="H7" s="281"/>
      <c r="I7" s="282"/>
      <c r="J7" s="282"/>
      <c r="K7" s="282"/>
      <c r="L7" s="282"/>
      <c r="M7" s="282"/>
      <c r="N7" s="37"/>
    </row>
    <row r="8" spans="1:21">
      <c r="A8" s="284"/>
      <c r="B8" s="30"/>
      <c r="C8" s="42"/>
      <c r="D8" s="31"/>
      <c r="E8" s="42"/>
      <c r="F8" s="31"/>
      <c r="G8" s="42"/>
      <c r="H8" s="30"/>
      <c r="I8" s="42"/>
      <c r="J8" s="31"/>
      <c r="K8" s="42"/>
      <c r="L8" s="31"/>
      <c r="M8" s="42"/>
      <c r="N8" s="1"/>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73" t="s">
        <v>53</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44"/>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54</v>
      </c>
      <c r="B1" s="81"/>
      <c r="C1" s="81"/>
      <c r="D1" s="81"/>
      <c r="E1" s="81"/>
      <c r="F1" s="81"/>
      <c r="G1" s="81"/>
      <c r="H1" s="81"/>
      <c r="I1" s="81"/>
      <c r="J1" s="81"/>
      <c r="K1" s="81"/>
      <c r="L1" s="81"/>
      <c r="M1" s="74" t="e">
        <f>Obsah!#REF!</f>
        <v>#REF!</v>
      </c>
      <c r="N1" s="81"/>
      <c r="O1" s="81"/>
    </row>
    <row r="2" spans="1:21" ht="7.5" customHeight="1">
      <c r="A2" s="73"/>
      <c r="B2" s="81"/>
      <c r="C2" s="81"/>
      <c r="D2" s="81"/>
      <c r="E2" s="81"/>
      <c r="F2" s="81"/>
      <c r="G2" s="81"/>
      <c r="H2" s="81"/>
      <c r="I2" s="81"/>
      <c r="J2" s="81"/>
      <c r="K2" s="81"/>
      <c r="L2" s="81"/>
      <c r="M2" s="81"/>
      <c r="N2" s="81"/>
      <c r="O2" s="81"/>
    </row>
    <row r="3" spans="1:21">
      <c r="A3" s="15"/>
      <c r="B3" s="272"/>
      <c r="C3" s="272"/>
      <c r="D3" s="272"/>
      <c r="E3" s="272"/>
      <c r="F3" s="272"/>
      <c r="G3" s="273"/>
      <c r="H3" s="274"/>
      <c r="I3" s="272"/>
      <c r="J3" s="272"/>
      <c r="K3" s="272"/>
      <c r="L3" s="272"/>
      <c r="M3" s="272"/>
      <c r="N3" s="9"/>
    </row>
    <row r="4" spans="1:21" ht="13.5" customHeight="1">
      <c r="A4" s="15"/>
      <c r="B4" s="275"/>
      <c r="C4" s="276"/>
      <c r="D4" s="276"/>
      <c r="E4" s="276"/>
      <c r="F4" s="276"/>
      <c r="G4" s="277"/>
      <c r="H4" s="275"/>
      <c r="I4" s="276"/>
      <c r="J4" s="276"/>
      <c r="K4" s="276"/>
      <c r="L4" s="276"/>
      <c r="M4" s="276"/>
      <c r="N4" s="36"/>
    </row>
    <row r="5" spans="1:21">
      <c r="A5" s="15"/>
      <c r="B5" s="270"/>
      <c r="C5" s="278"/>
      <c r="D5" s="270"/>
      <c r="E5" s="278"/>
      <c r="F5" s="270"/>
      <c r="G5" s="278"/>
      <c r="H5" s="270"/>
      <c r="I5" s="278"/>
      <c r="J5" s="270"/>
      <c r="K5" s="278"/>
      <c r="L5" s="270"/>
      <c r="M5" s="271"/>
      <c r="N5" s="53"/>
    </row>
    <row r="6" spans="1:21">
      <c r="A6" s="13"/>
      <c r="B6" s="58"/>
      <c r="C6" s="28"/>
      <c r="D6" s="28"/>
      <c r="E6" s="28"/>
      <c r="F6" s="28"/>
      <c r="G6" s="28"/>
      <c r="H6" s="28"/>
      <c r="I6" s="28"/>
      <c r="J6" s="28"/>
      <c r="K6" s="28"/>
      <c r="L6" s="28"/>
      <c r="M6" s="29"/>
      <c r="N6" s="53"/>
    </row>
    <row r="7" spans="1:21">
      <c r="A7" s="283"/>
      <c r="B7" s="281"/>
      <c r="C7" s="282"/>
      <c r="D7" s="282"/>
      <c r="E7" s="282"/>
      <c r="F7" s="282"/>
      <c r="G7" s="285"/>
      <c r="H7" s="281"/>
      <c r="I7" s="282"/>
      <c r="J7" s="282"/>
      <c r="K7" s="282"/>
      <c r="L7" s="282"/>
      <c r="M7" s="282"/>
      <c r="N7" s="37"/>
    </row>
    <row r="8" spans="1:21">
      <c r="A8" s="284"/>
      <c r="B8" s="30"/>
      <c r="C8" s="42"/>
      <c r="D8" s="31"/>
      <c r="E8" s="42"/>
      <c r="F8" s="31"/>
      <c r="G8" s="42"/>
      <c r="H8" s="30"/>
      <c r="I8" s="42"/>
      <c r="J8" s="31"/>
      <c r="K8" s="42"/>
      <c r="L8" s="31"/>
      <c r="M8" s="42"/>
      <c r="N8" s="1"/>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73" t="s">
        <v>55</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13"/>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56</v>
      </c>
      <c r="B1" s="81"/>
      <c r="C1" s="81"/>
      <c r="D1" s="81"/>
      <c r="E1" s="81"/>
      <c r="F1" s="81"/>
      <c r="G1" s="81"/>
      <c r="H1" s="81"/>
      <c r="I1" s="81"/>
      <c r="J1" s="81"/>
      <c r="K1" s="81"/>
      <c r="L1" s="81"/>
      <c r="M1" s="74" t="e">
        <f>Obsah!#REF!</f>
        <v>#REF!</v>
      </c>
      <c r="N1" s="81"/>
      <c r="O1" s="81"/>
    </row>
    <row r="2" spans="1:21" ht="7.5" customHeight="1">
      <c r="A2" s="73"/>
      <c r="B2" s="81"/>
      <c r="C2" s="81"/>
      <c r="D2" s="81"/>
      <c r="E2" s="81"/>
      <c r="F2" s="81"/>
      <c r="G2" s="81"/>
      <c r="H2" s="81"/>
      <c r="I2" s="81"/>
      <c r="J2" s="81"/>
      <c r="K2" s="81"/>
      <c r="L2" s="81"/>
      <c r="M2" s="81"/>
      <c r="N2" s="81"/>
      <c r="O2" s="81"/>
    </row>
    <row r="3" spans="1:21">
      <c r="A3" s="15"/>
      <c r="B3" s="272"/>
      <c r="C3" s="272"/>
      <c r="D3" s="272"/>
      <c r="E3" s="272"/>
      <c r="F3" s="272"/>
      <c r="G3" s="273"/>
      <c r="H3" s="274"/>
      <c r="I3" s="272"/>
      <c r="J3" s="272"/>
      <c r="K3" s="272"/>
      <c r="L3" s="272"/>
      <c r="M3" s="272"/>
      <c r="N3" s="9"/>
    </row>
    <row r="4" spans="1:21" ht="13.5" customHeight="1">
      <c r="A4" s="15"/>
      <c r="B4" s="275"/>
      <c r="C4" s="276"/>
      <c r="D4" s="276"/>
      <c r="E4" s="276"/>
      <c r="F4" s="276"/>
      <c r="G4" s="277"/>
      <c r="H4" s="275"/>
      <c r="I4" s="276"/>
      <c r="J4" s="276"/>
      <c r="K4" s="276"/>
      <c r="L4" s="276"/>
      <c r="M4" s="276"/>
      <c r="N4" s="36"/>
    </row>
    <row r="5" spans="1:21">
      <c r="A5" s="15"/>
      <c r="B5" s="270"/>
      <c r="C5" s="278"/>
      <c r="D5" s="270"/>
      <c r="E5" s="278"/>
      <c r="F5" s="270"/>
      <c r="G5" s="278"/>
      <c r="H5" s="270"/>
      <c r="I5" s="278"/>
      <c r="J5" s="270"/>
      <c r="K5" s="278"/>
      <c r="L5" s="270"/>
      <c r="M5" s="271"/>
      <c r="N5" s="53"/>
    </row>
    <row r="6" spans="1:21">
      <c r="A6" s="13"/>
      <c r="B6" s="58"/>
      <c r="C6" s="28"/>
      <c r="D6" s="28"/>
      <c r="E6" s="28"/>
      <c r="F6" s="28"/>
      <c r="G6" s="28"/>
      <c r="H6" s="28"/>
      <c r="I6" s="28"/>
      <c r="J6" s="28"/>
      <c r="K6" s="28"/>
      <c r="L6" s="28"/>
      <c r="M6" s="29"/>
      <c r="N6" s="53"/>
    </row>
    <row r="7" spans="1:21">
      <c r="A7" s="283"/>
      <c r="B7" s="281"/>
      <c r="C7" s="282"/>
      <c r="D7" s="282"/>
      <c r="E7" s="282"/>
      <c r="F7" s="282"/>
      <c r="G7" s="285"/>
      <c r="H7" s="281"/>
      <c r="I7" s="282"/>
      <c r="J7" s="282"/>
      <c r="K7" s="282"/>
      <c r="L7" s="282"/>
      <c r="M7" s="282"/>
      <c r="N7" s="37"/>
    </row>
    <row r="8" spans="1:21">
      <c r="A8" s="284"/>
      <c r="B8" s="30"/>
      <c r="C8" s="42"/>
      <c r="D8" s="31"/>
      <c r="E8" s="42"/>
      <c r="F8" s="31"/>
      <c r="G8" s="42"/>
      <c r="H8" s="30"/>
      <c r="I8" s="42"/>
      <c r="J8" s="31"/>
      <c r="K8" s="42"/>
      <c r="L8" s="31"/>
      <c r="M8" s="42"/>
      <c r="N8" s="1"/>
    </row>
    <row r="9" spans="1:21">
      <c r="A9" s="32"/>
      <c r="B9" s="75"/>
      <c r="C9" s="76"/>
      <c r="D9" s="18"/>
      <c r="E9" s="76"/>
      <c r="F9" s="18"/>
      <c r="G9" s="76"/>
      <c r="H9" s="75"/>
      <c r="I9" s="76"/>
      <c r="J9" s="18"/>
      <c r="K9" s="76"/>
      <c r="L9" s="18"/>
      <c r="M9" s="76"/>
      <c r="N9" s="45"/>
      <c r="O9" s="86"/>
    </row>
    <row r="10" spans="1:21">
      <c r="A10" s="32"/>
      <c r="B10" s="75"/>
      <c r="C10" s="76"/>
      <c r="D10" s="18"/>
      <c r="E10" s="76"/>
      <c r="F10" s="18"/>
      <c r="G10" s="76"/>
      <c r="H10" s="75"/>
      <c r="I10" s="76"/>
      <c r="J10" s="18"/>
      <c r="K10" s="76"/>
      <c r="L10" s="18"/>
      <c r="M10" s="76"/>
      <c r="N10" s="45"/>
      <c r="O10" s="86"/>
    </row>
    <row r="11" spans="1:21">
      <c r="A11" s="24"/>
      <c r="B11" s="22"/>
      <c r="C11" s="76"/>
      <c r="D11" s="12"/>
      <c r="E11" s="76"/>
      <c r="F11" s="12"/>
      <c r="G11" s="76"/>
      <c r="H11" s="22"/>
      <c r="I11" s="76"/>
      <c r="J11" s="12"/>
      <c r="K11" s="76"/>
      <c r="L11" s="12"/>
      <c r="M11" s="76"/>
      <c r="N11" s="45"/>
      <c r="O11" s="86"/>
    </row>
    <row r="12" spans="1:21">
      <c r="A12" s="24"/>
      <c r="B12" s="75"/>
      <c r="C12" s="76"/>
      <c r="D12" s="18"/>
      <c r="E12" s="76"/>
      <c r="F12" s="18"/>
      <c r="G12" s="76"/>
      <c r="H12" s="75"/>
      <c r="I12" s="76"/>
      <c r="J12" s="18"/>
      <c r="K12" s="76"/>
      <c r="L12" s="18"/>
      <c r="M12" s="76"/>
      <c r="N12" s="45"/>
      <c r="O12" s="86"/>
    </row>
    <row r="13" spans="1:21">
      <c r="A13" s="24"/>
      <c r="B13" s="22"/>
      <c r="C13" s="76"/>
      <c r="D13" s="12"/>
      <c r="E13" s="76"/>
      <c r="F13" s="12"/>
      <c r="G13" s="76"/>
      <c r="H13" s="22"/>
      <c r="I13" s="76"/>
      <c r="J13" s="12"/>
      <c r="K13" s="76"/>
      <c r="L13" s="12"/>
      <c r="M13" s="76"/>
      <c r="N13" s="45"/>
      <c r="O13" s="86"/>
    </row>
    <row r="14" spans="1:21">
      <c r="A14" s="24"/>
      <c r="B14" s="75"/>
      <c r="C14" s="76"/>
      <c r="D14" s="18"/>
      <c r="E14" s="76"/>
      <c r="F14" s="18"/>
      <c r="G14" s="76"/>
      <c r="H14" s="75"/>
      <c r="I14" s="76"/>
      <c r="J14" s="18"/>
      <c r="K14" s="76"/>
      <c r="L14" s="18"/>
      <c r="M14" s="76"/>
      <c r="N14" s="45"/>
      <c r="O14" s="86"/>
      <c r="P14" s="17"/>
      <c r="Q14" s="35"/>
      <c r="R14" s="8"/>
      <c r="S14" s="8"/>
      <c r="T14" s="8"/>
      <c r="U14" s="8"/>
    </row>
    <row r="15" spans="1:21">
      <c r="A15" s="24"/>
      <c r="B15" s="75"/>
      <c r="C15" s="76"/>
      <c r="D15" s="18"/>
      <c r="E15" s="77"/>
      <c r="F15" s="18"/>
      <c r="G15" s="77"/>
      <c r="H15" s="75"/>
      <c r="I15" s="77"/>
      <c r="J15" s="18"/>
      <c r="K15" s="77"/>
      <c r="L15" s="18"/>
      <c r="M15" s="77"/>
      <c r="N15" s="45"/>
      <c r="O15" s="86"/>
      <c r="P15" s="17"/>
      <c r="Q15" s="35"/>
      <c r="R15" s="8"/>
      <c r="S15" s="8"/>
      <c r="T15" s="8"/>
      <c r="U15" s="8"/>
    </row>
    <row r="16" spans="1:21" ht="12.75" thickBot="1">
      <c r="A16" s="14"/>
      <c r="B16" s="20"/>
      <c r="C16" s="78"/>
      <c r="D16" s="5"/>
      <c r="E16" s="79"/>
      <c r="F16" s="5"/>
      <c r="G16" s="79"/>
      <c r="H16" s="20"/>
      <c r="I16" s="80"/>
      <c r="J16" s="5"/>
      <c r="K16" s="80"/>
      <c r="L16" s="5"/>
      <c r="M16" s="80"/>
      <c r="N16" s="45"/>
      <c r="O16" s="86"/>
      <c r="P16" s="17"/>
      <c r="Q16" s="35"/>
      <c r="R16" s="8"/>
      <c r="S16" s="8"/>
      <c r="T16" s="8"/>
      <c r="U16" s="8"/>
    </row>
    <row r="17" spans="1:20">
      <c r="A17" s="16"/>
      <c r="B17" s="81"/>
      <c r="C17" s="81"/>
      <c r="D17" s="81"/>
      <c r="E17" s="81"/>
      <c r="F17" s="81"/>
      <c r="G17" s="81"/>
      <c r="H17" s="81"/>
      <c r="I17" s="81"/>
      <c r="J17" s="81"/>
      <c r="K17" s="81"/>
      <c r="L17" s="82"/>
      <c r="M17" s="82"/>
      <c r="N17" s="83"/>
      <c r="O17" s="82"/>
    </row>
    <row r="18" spans="1:20">
      <c r="A18" s="25"/>
      <c r="B18" s="272"/>
      <c r="C18" s="272"/>
      <c r="D18" s="272"/>
      <c r="E18" s="272"/>
      <c r="F18" s="272"/>
      <c r="G18" s="273"/>
      <c r="N18" s="84"/>
      <c r="O18" s="81"/>
      <c r="P18" s="54"/>
      <c r="Q18" s="35"/>
      <c r="R18" s="8"/>
      <c r="S18" s="8"/>
      <c r="T18" s="8"/>
    </row>
    <row r="19" spans="1:20">
      <c r="A19" s="33"/>
      <c r="B19" s="286"/>
      <c r="C19" s="287"/>
      <c r="D19" s="287"/>
      <c r="E19" s="287"/>
      <c r="F19" s="287"/>
      <c r="G19" s="287"/>
      <c r="H19" s="84"/>
      <c r="I19" s="85"/>
      <c r="J19" s="10"/>
      <c r="K19" s="45"/>
      <c r="L19" s="10"/>
      <c r="M19" s="86"/>
      <c r="N19" s="84"/>
      <c r="O19" s="81"/>
      <c r="P19" s="54"/>
      <c r="Q19" s="35"/>
      <c r="R19" s="8"/>
      <c r="S19" s="8"/>
      <c r="T19" s="8"/>
    </row>
    <row r="20" spans="1:20">
      <c r="A20" s="34"/>
      <c r="B20" s="271"/>
      <c r="C20" s="278"/>
      <c r="D20" s="271"/>
      <c r="E20" s="278"/>
      <c r="F20" s="271"/>
      <c r="G20" s="278"/>
      <c r="H20" s="84"/>
      <c r="I20" s="85"/>
      <c r="J20" s="10"/>
      <c r="K20" s="45"/>
      <c r="L20" s="10"/>
      <c r="M20" s="86"/>
      <c r="N20" s="84"/>
      <c r="O20" s="81"/>
      <c r="P20" s="54"/>
      <c r="Q20" s="35"/>
      <c r="R20" s="41"/>
      <c r="S20" s="41"/>
      <c r="T20" s="41"/>
    </row>
    <row r="21" spans="1:20">
      <c r="A21" s="57"/>
      <c r="B21" s="58"/>
      <c r="C21" s="28"/>
      <c r="D21" s="28"/>
      <c r="E21" s="28"/>
      <c r="F21" s="28"/>
      <c r="G21" s="29"/>
      <c r="H21" s="84"/>
      <c r="I21" s="85"/>
      <c r="J21" s="10"/>
      <c r="K21" s="45"/>
      <c r="L21" s="10"/>
      <c r="M21" s="86"/>
      <c r="N21" s="84"/>
      <c r="O21" s="81"/>
      <c r="P21" s="54"/>
      <c r="Q21" s="35"/>
      <c r="R21" s="8"/>
      <c r="S21" s="8"/>
      <c r="T21" s="8"/>
    </row>
    <row r="22" spans="1:20">
      <c r="A22" s="279"/>
      <c r="B22" s="281"/>
      <c r="C22" s="282"/>
      <c r="D22" s="282"/>
      <c r="E22" s="282"/>
      <c r="F22" s="282"/>
      <c r="G22" s="282"/>
      <c r="H22" s="84"/>
      <c r="I22" s="85"/>
      <c r="J22" s="10"/>
      <c r="K22" s="45"/>
      <c r="L22" s="10"/>
      <c r="M22" s="86"/>
      <c r="N22" s="84"/>
      <c r="O22" s="81"/>
      <c r="P22" s="54"/>
      <c r="Q22" s="35"/>
      <c r="R22" s="8"/>
      <c r="S22" s="8"/>
      <c r="T22" s="8"/>
    </row>
    <row r="23" spans="1:20">
      <c r="A23" s="280"/>
      <c r="B23" s="30"/>
      <c r="C23" s="43"/>
      <c r="D23" s="31"/>
      <c r="E23" s="43"/>
      <c r="F23" s="31"/>
      <c r="G23" s="43"/>
      <c r="H23" s="81"/>
      <c r="I23" s="81"/>
      <c r="J23" s="10"/>
      <c r="K23" s="45"/>
      <c r="L23" s="10"/>
      <c r="M23" s="86"/>
      <c r="N23" s="84"/>
      <c r="O23" s="81"/>
      <c r="P23" s="54"/>
      <c r="Q23" s="35"/>
      <c r="R23" s="38"/>
      <c r="S23" s="41"/>
      <c r="T23" s="41"/>
    </row>
    <row r="24" spans="1:20">
      <c r="A24" s="26"/>
      <c r="B24" s="51"/>
      <c r="C24" s="39"/>
      <c r="D24" s="18"/>
      <c r="E24" s="39"/>
      <c r="F24" s="18"/>
      <c r="G24" s="39"/>
      <c r="H24" s="81"/>
      <c r="I24" s="81"/>
      <c r="J24" s="10"/>
      <c r="K24" s="45"/>
      <c r="L24" s="10"/>
      <c r="M24" s="86"/>
      <c r="N24" s="84"/>
      <c r="O24" s="85"/>
      <c r="T24" s="82"/>
    </row>
    <row r="25" spans="1:20">
      <c r="A25" s="26"/>
      <c r="B25" s="51"/>
      <c r="C25" s="39"/>
      <c r="D25" s="18"/>
      <c r="E25" s="39"/>
      <c r="F25" s="18"/>
      <c r="G25" s="39"/>
      <c r="H25" s="81"/>
      <c r="I25" s="81"/>
      <c r="J25" s="10"/>
      <c r="K25" s="45"/>
      <c r="L25" s="10"/>
      <c r="M25" s="86"/>
      <c r="N25" s="84"/>
      <c r="O25" s="85"/>
    </row>
    <row r="26" spans="1:20">
      <c r="A26" s="26"/>
      <c r="B26" s="51"/>
      <c r="C26" s="39"/>
      <c r="D26" s="18"/>
      <c r="E26" s="39"/>
      <c r="F26" s="18"/>
      <c r="G26" s="39"/>
      <c r="H26" s="81"/>
      <c r="I26" s="81"/>
      <c r="J26" s="10"/>
      <c r="K26" s="45"/>
      <c r="L26" s="10"/>
      <c r="M26" s="86"/>
      <c r="N26" s="84"/>
      <c r="O26" s="85"/>
    </row>
    <row r="27" spans="1:20" ht="12.75" thickBot="1">
      <c r="A27" s="27"/>
      <c r="B27" s="52"/>
      <c r="C27" s="40"/>
      <c r="D27" s="19"/>
      <c r="E27" s="40"/>
      <c r="F27" s="19"/>
      <c r="G27" s="40"/>
      <c r="H27" s="81"/>
      <c r="I27" s="81"/>
      <c r="J27" s="81"/>
      <c r="K27" s="81"/>
      <c r="L27" s="81"/>
      <c r="M27" s="81"/>
      <c r="N27" s="84"/>
      <c r="O27" s="8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tabColor theme="0"/>
  </sheetPr>
  <dimension ref="A1:I63"/>
  <sheetViews>
    <sheetView showGridLines="0" zoomScaleNormal="100" zoomScaleSheetLayoutView="100" zoomScalePageLayoutView="70" workbookViewId="0"/>
  </sheetViews>
  <sheetFormatPr defaultColWidth="9.140625" defaultRowHeight="12.75"/>
  <cols>
    <col min="1" max="8" width="11" style="114" customWidth="1"/>
    <col min="9" max="9" width="11.42578125" style="114" customWidth="1"/>
    <col min="10" max="16384" width="9.140625" style="114"/>
  </cols>
  <sheetData>
    <row r="1" spans="1:9" ht="20.25">
      <c r="A1" s="138" t="s">
        <v>211</v>
      </c>
      <c r="I1" s="115"/>
    </row>
    <row r="2" spans="1:9" s="117" customFormat="1" ht="6" customHeight="1">
      <c r="A2" s="116"/>
    </row>
    <row r="3" spans="1:9" ht="12.75" customHeight="1">
      <c r="A3" s="250" t="s">
        <v>327</v>
      </c>
      <c r="B3" s="250"/>
      <c r="C3" s="250"/>
      <c r="D3" s="250"/>
      <c r="E3" s="250"/>
      <c r="F3" s="250"/>
      <c r="G3" s="250"/>
      <c r="H3" s="250"/>
      <c r="I3" s="250"/>
    </row>
    <row r="4" spans="1:9" ht="12.75" customHeight="1">
      <c r="A4" s="250"/>
      <c r="B4" s="250"/>
      <c r="C4" s="250"/>
      <c r="D4" s="250"/>
      <c r="E4" s="250"/>
      <c r="F4" s="250"/>
      <c r="G4" s="250"/>
      <c r="H4" s="250"/>
      <c r="I4" s="250"/>
    </row>
    <row r="5" spans="1:9" ht="12.75" customHeight="1">
      <c r="A5" s="250"/>
      <c r="B5" s="250"/>
      <c r="C5" s="250"/>
      <c r="D5" s="250"/>
      <c r="E5" s="250"/>
      <c r="F5" s="250"/>
      <c r="G5" s="250"/>
      <c r="H5" s="250"/>
      <c r="I5" s="250"/>
    </row>
    <row r="6" spans="1:9" ht="12.75" customHeight="1">
      <c r="A6" s="250"/>
      <c r="B6" s="250"/>
      <c r="C6" s="250"/>
      <c r="D6" s="250"/>
      <c r="E6" s="250"/>
      <c r="F6" s="250"/>
      <c r="G6" s="250"/>
      <c r="H6" s="250"/>
      <c r="I6" s="250"/>
    </row>
    <row r="7" spans="1:9" ht="12.75" customHeight="1">
      <c r="A7" s="250"/>
      <c r="B7" s="250"/>
      <c r="C7" s="250"/>
      <c r="D7" s="250"/>
      <c r="E7" s="250"/>
      <c r="F7" s="250"/>
      <c r="G7" s="250"/>
      <c r="H7" s="250"/>
      <c r="I7" s="250"/>
    </row>
    <row r="8" spans="1:9" ht="12.75" customHeight="1">
      <c r="A8" s="250"/>
      <c r="B8" s="250"/>
      <c r="C8" s="250"/>
      <c r="D8" s="250"/>
      <c r="E8" s="250"/>
      <c r="F8" s="250"/>
      <c r="G8" s="250"/>
      <c r="H8" s="250"/>
      <c r="I8" s="250"/>
    </row>
    <row r="9" spans="1:9" ht="12.75" customHeight="1">
      <c r="A9" s="250"/>
      <c r="B9" s="250"/>
      <c r="C9" s="250"/>
      <c r="D9" s="250"/>
      <c r="E9" s="250"/>
      <c r="F9" s="250"/>
      <c r="G9" s="250"/>
      <c r="H9" s="250"/>
      <c r="I9" s="250"/>
    </row>
    <row r="10" spans="1:9" ht="12.75" customHeight="1">
      <c r="A10" s="250"/>
      <c r="B10" s="250"/>
      <c r="C10" s="250"/>
      <c r="D10" s="250"/>
      <c r="E10" s="250"/>
      <c r="F10" s="250"/>
      <c r="G10" s="250"/>
      <c r="H10" s="250"/>
      <c r="I10" s="250"/>
    </row>
    <row r="11" spans="1:9" ht="12.75" customHeight="1">
      <c r="A11" s="250"/>
      <c r="B11" s="250"/>
      <c r="C11" s="250"/>
      <c r="D11" s="250"/>
      <c r="E11" s="250"/>
      <c r="F11" s="250"/>
      <c r="G11" s="250"/>
      <c r="H11" s="250"/>
      <c r="I11" s="250"/>
    </row>
    <row r="12" spans="1:9" ht="12.75" customHeight="1">
      <c r="A12" s="250"/>
      <c r="B12" s="250"/>
      <c r="C12" s="250"/>
      <c r="D12" s="250"/>
      <c r="E12" s="250"/>
      <c r="F12" s="250"/>
      <c r="G12" s="250"/>
      <c r="H12" s="250"/>
      <c r="I12" s="250"/>
    </row>
    <row r="13" spans="1:9" ht="12.75" customHeight="1">
      <c r="A13" s="250"/>
      <c r="B13" s="250"/>
      <c r="C13" s="250"/>
      <c r="D13" s="250"/>
      <c r="E13" s="250"/>
      <c r="F13" s="250"/>
      <c r="G13" s="250"/>
      <c r="H13" s="250"/>
      <c r="I13" s="250"/>
    </row>
    <row r="14" spans="1:9" ht="12.75" customHeight="1">
      <c r="A14" s="250"/>
      <c r="B14" s="250"/>
      <c r="C14" s="250"/>
      <c r="D14" s="250"/>
      <c r="E14" s="250"/>
      <c r="F14" s="250"/>
      <c r="G14" s="250"/>
      <c r="H14" s="250"/>
      <c r="I14" s="250"/>
    </row>
    <row r="15" spans="1:9" ht="12.75" customHeight="1">
      <c r="A15" s="250"/>
      <c r="B15" s="250"/>
      <c r="C15" s="250"/>
      <c r="D15" s="250"/>
      <c r="E15" s="250"/>
      <c r="F15" s="250"/>
      <c r="G15" s="250"/>
      <c r="H15" s="250"/>
      <c r="I15" s="250"/>
    </row>
    <row r="16" spans="1:9" ht="12.75" customHeight="1">
      <c r="A16" s="250"/>
      <c r="B16" s="250"/>
      <c r="C16" s="250"/>
      <c r="D16" s="250"/>
      <c r="E16" s="250"/>
      <c r="F16" s="250"/>
      <c r="G16" s="250"/>
      <c r="H16" s="250"/>
      <c r="I16" s="250"/>
    </row>
    <row r="17" spans="1:9" ht="12.75" customHeight="1">
      <c r="A17" s="250"/>
      <c r="B17" s="250"/>
      <c r="C17" s="250"/>
      <c r="D17" s="250"/>
      <c r="E17" s="250"/>
      <c r="F17" s="250"/>
      <c r="G17" s="250"/>
      <c r="H17" s="250"/>
      <c r="I17" s="250"/>
    </row>
    <row r="18" spans="1:9" ht="12.75" customHeight="1">
      <c r="A18" s="250"/>
      <c r="B18" s="250"/>
      <c r="C18" s="250"/>
      <c r="D18" s="250"/>
      <c r="E18" s="250"/>
      <c r="F18" s="250"/>
      <c r="G18" s="250"/>
      <c r="H18" s="250"/>
      <c r="I18" s="250"/>
    </row>
    <row r="19" spans="1:9" ht="12.75" customHeight="1">
      <c r="A19" s="250"/>
      <c r="B19" s="250"/>
      <c r="C19" s="250"/>
      <c r="D19" s="250"/>
      <c r="E19" s="250"/>
      <c r="F19" s="250"/>
      <c r="G19" s="250"/>
      <c r="H19" s="250"/>
      <c r="I19" s="250"/>
    </row>
    <row r="20" spans="1:9" ht="12.75" customHeight="1">
      <c r="A20" s="250"/>
      <c r="B20" s="250"/>
      <c r="C20" s="250"/>
      <c r="D20" s="250"/>
      <c r="E20" s="250"/>
      <c r="F20" s="250"/>
      <c r="G20" s="250"/>
      <c r="H20" s="250"/>
      <c r="I20" s="250"/>
    </row>
    <row r="21" spans="1:9" ht="12.75" customHeight="1">
      <c r="A21" s="250"/>
      <c r="B21" s="250"/>
      <c r="C21" s="250"/>
      <c r="D21" s="250"/>
      <c r="E21" s="250"/>
      <c r="F21" s="250"/>
      <c r="G21" s="250"/>
      <c r="H21" s="250"/>
      <c r="I21" s="250"/>
    </row>
    <row r="22" spans="1:9" ht="12.75" customHeight="1">
      <c r="A22" s="250"/>
      <c r="B22" s="250"/>
      <c r="C22" s="250"/>
      <c r="D22" s="250"/>
      <c r="E22" s="250"/>
      <c r="F22" s="250"/>
      <c r="G22" s="250"/>
      <c r="H22" s="250"/>
      <c r="I22" s="250"/>
    </row>
    <row r="23" spans="1:9" ht="12.75" customHeight="1">
      <c r="A23" s="250"/>
      <c r="B23" s="250"/>
      <c r="C23" s="250"/>
      <c r="D23" s="250"/>
      <c r="E23" s="250"/>
      <c r="F23" s="250"/>
      <c r="G23" s="250"/>
      <c r="H23" s="250"/>
      <c r="I23" s="250"/>
    </row>
    <row r="24" spans="1:9" ht="12.75" customHeight="1">
      <c r="A24" s="250"/>
      <c r="B24" s="250"/>
      <c r="C24" s="250"/>
      <c r="D24" s="250"/>
      <c r="E24" s="250"/>
      <c r="F24" s="250"/>
      <c r="G24" s="250"/>
      <c r="H24" s="250"/>
      <c r="I24" s="250"/>
    </row>
    <row r="25" spans="1:9" ht="12.75" customHeight="1">
      <c r="A25" s="250"/>
      <c r="B25" s="250"/>
      <c r="C25" s="250"/>
      <c r="D25" s="250"/>
      <c r="E25" s="250"/>
      <c r="F25" s="250"/>
      <c r="G25" s="250"/>
      <c r="H25" s="250"/>
      <c r="I25" s="250"/>
    </row>
    <row r="26" spans="1:9" ht="12.75" customHeight="1">
      <c r="A26" s="250"/>
      <c r="B26" s="250"/>
      <c r="C26" s="250"/>
      <c r="D26" s="250"/>
      <c r="E26" s="250"/>
      <c r="F26" s="250"/>
      <c r="G26" s="250"/>
      <c r="H26" s="250"/>
      <c r="I26" s="250"/>
    </row>
    <row r="27" spans="1:9" ht="12.75" customHeight="1">
      <c r="A27" s="250"/>
      <c r="B27" s="250"/>
      <c r="C27" s="250"/>
      <c r="D27" s="250"/>
      <c r="E27" s="250"/>
      <c r="F27" s="250"/>
      <c r="G27" s="250"/>
      <c r="H27" s="250"/>
      <c r="I27" s="250"/>
    </row>
    <row r="28" spans="1:9" ht="12.75" customHeight="1">
      <c r="A28" s="250"/>
      <c r="B28" s="250"/>
      <c r="C28" s="250"/>
      <c r="D28" s="250"/>
      <c r="E28" s="250"/>
      <c r="F28" s="250"/>
      <c r="G28" s="250"/>
      <c r="H28" s="250"/>
      <c r="I28" s="250"/>
    </row>
    <row r="29" spans="1:9" ht="12.75" customHeight="1">
      <c r="A29" s="250"/>
      <c r="B29" s="250"/>
      <c r="C29" s="250"/>
      <c r="D29" s="250"/>
      <c r="E29" s="250"/>
      <c r="F29" s="250"/>
      <c r="G29" s="250"/>
      <c r="H29" s="250"/>
      <c r="I29" s="250"/>
    </row>
    <row r="30" spans="1:9" ht="12.75" customHeight="1">
      <c r="A30" s="250"/>
      <c r="B30" s="250"/>
      <c r="C30" s="250"/>
      <c r="D30" s="250"/>
      <c r="E30" s="250"/>
      <c r="F30" s="250"/>
      <c r="G30" s="250"/>
      <c r="H30" s="250"/>
      <c r="I30" s="250"/>
    </row>
    <row r="31" spans="1:9" ht="12.75" customHeight="1">
      <c r="A31" s="250"/>
      <c r="B31" s="250"/>
      <c r="C31" s="250"/>
      <c r="D31" s="250"/>
      <c r="E31" s="250"/>
      <c r="F31" s="250"/>
      <c r="G31" s="250"/>
      <c r="H31" s="250"/>
      <c r="I31" s="250"/>
    </row>
    <row r="32" spans="1:9" ht="12.75" customHeight="1">
      <c r="A32" s="250"/>
      <c r="B32" s="250"/>
      <c r="C32" s="250"/>
      <c r="D32" s="250"/>
      <c r="E32" s="250"/>
      <c r="F32" s="250"/>
      <c r="G32" s="250"/>
      <c r="H32" s="250"/>
      <c r="I32" s="250"/>
    </row>
    <row r="33" spans="1:9" ht="12.75" customHeight="1">
      <c r="A33" s="250"/>
      <c r="B33" s="250"/>
      <c r="C33" s="250"/>
      <c r="D33" s="250"/>
      <c r="E33" s="250"/>
      <c r="F33" s="250"/>
      <c r="G33" s="250"/>
      <c r="H33" s="250"/>
      <c r="I33" s="250"/>
    </row>
    <row r="34" spans="1:9" ht="12.75" customHeight="1">
      <c r="A34" s="250"/>
      <c r="B34" s="250"/>
      <c r="C34" s="250"/>
      <c r="D34" s="250"/>
      <c r="E34" s="250"/>
      <c r="F34" s="250"/>
      <c r="G34" s="250"/>
      <c r="H34" s="250"/>
      <c r="I34" s="250"/>
    </row>
    <row r="35" spans="1:9" ht="12.75" customHeight="1">
      <c r="A35" s="250"/>
      <c r="B35" s="250"/>
      <c r="C35" s="250"/>
      <c r="D35" s="250"/>
      <c r="E35" s="250"/>
      <c r="F35" s="250"/>
      <c r="G35" s="250"/>
      <c r="H35" s="250"/>
      <c r="I35" s="250"/>
    </row>
    <row r="36" spans="1:9" ht="12.75" customHeight="1">
      <c r="A36" s="250"/>
      <c r="B36" s="250"/>
      <c r="C36" s="250"/>
      <c r="D36" s="250"/>
      <c r="E36" s="250"/>
      <c r="F36" s="250"/>
      <c r="G36" s="250"/>
      <c r="H36" s="250"/>
      <c r="I36" s="250"/>
    </row>
    <row r="37" spans="1:9" ht="12.75" customHeight="1">
      <c r="A37" s="250"/>
      <c r="B37" s="250"/>
      <c r="C37" s="250"/>
      <c r="D37" s="250"/>
      <c r="E37" s="250"/>
      <c r="F37" s="250"/>
      <c r="G37" s="250"/>
      <c r="H37" s="250"/>
      <c r="I37" s="250"/>
    </row>
    <row r="38" spans="1:9" ht="12.75" customHeight="1">
      <c r="A38" s="250"/>
      <c r="B38" s="250"/>
      <c r="C38" s="250"/>
      <c r="D38" s="250"/>
      <c r="E38" s="250"/>
      <c r="F38" s="250"/>
      <c r="G38" s="250"/>
      <c r="H38" s="250"/>
      <c r="I38" s="250"/>
    </row>
    <row r="39" spans="1:9" ht="12.75" customHeight="1">
      <c r="A39" s="250"/>
      <c r="B39" s="250"/>
      <c r="C39" s="250"/>
      <c r="D39" s="250"/>
      <c r="E39" s="250"/>
      <c r="F39" s="250"/>
      <c r="G39" s="250"/>
      <c r="H39" s="250"/>
      <c r="I39" s="250"/>
    </row>
    <row r="40" spans="1:9" ht="12.75" customHeight="1">
      <c r="A40" s="250"/>
      <c r="B40" s="250"/>
      <c r="C40" s="250"/>
      <c r="D40" s="250"/>
      <c r="E40" s="250"/>
      <c r="F40" s="250"/>
      <c r="G40" s="250"/>
      <c r="H40" s="250"/>
      <c r="I40" s="250"/>
    </row>
    <row r="41" spans="1:9" ht="12.75" customHeight="1">
      <c r="A41" s="250"/>
      <c r="B41" s="250"/>
      <c r="C41" s="250"/>
      <c r="D41" s="250"/>
      <c r="E41" s="250"/>
      <c r="F41" s="250"/>
      <c r="G41" s="250"/>
      <c r="H41" s="250"/>
      <c r="I41" s="250"/>
    </row>
    <row r="42" spans="1:9" ht="12.75" customHeight="1">
      <c r="A42" s="250"/>
      <c r="B42" s="250"/>
      <c r="C42" s="250"/>
      <c r="D42" s="250"/>
      <c r="E42" s="250"/>
      <c r="F42" s="250"/>
      <c r="G42" s="250"/>
      <c r="H42" s="250"/>
      <c r="I42" s="250"/>
    </row>
    <row r="43" spans="1:9" ht="12.75" customHeight="1">
      <c r="A43" s="250"/>
      <c r="B43" s="250"/>
      <c r="C43" s="250"/>
      <c r="D43" s="250"/>
      <c r="E43" s="250"/>
      <c r="F43" s="250"/>
      <c r="G43" s="250"/>
      <c r="H43" s="250"/>
      <c r="I43" s="250"/>
    </row>
    <row r="44" spans="1:9" ht="12.75" customHeight="1">
      <c r="A44" s="250"/>
      <c r="B44" s="250"/>
      <c r="C44" s="250"/>
      <c r="D44" s="250"/>
      <c r="E44" s="250"/>
      <c r="F44" s="250"/>
      <c r="G44" s="250"/>
      <c r="H44" s="250"/>
      <c r="I44" s="250"/>
    </row>
    <row r="45" spans="1:9" ht="12.75" customHeight="1">
      <c r="A45" s="250"/>
      <c r="B45" s="250"/>
      <c r="C45" s="250"/>
      <c r="D45" s="250"/>
      <c r="E45" s="250"/>
      <c r="F45" s="250"/>
      <c r="G45" s="250"/>
      <c r="H45" s="250"/>
      <c r="I45" s="250"/>
    </row>
    <row r="46" spans="1:9" ht="12.75" customHeight="1">
      <c r="A46" s="250"/>
      <c r="B46" s="250"/>
      <c r="C46" s="250"/>
      <c r="D46" s="250"/>
      <c r="E46" s="250"/>
      <c r="F46" s="250"/>
      <c r="G46" s="250"/>
      <c r="H46" s="250"/>
      <c r="I46" s="250"/>
    </row>
    <row r="47" spans="1:9" ht="12.75" customHeight="1">
      <c r="A47" s="250"/>
      <c r="B47" s="250"/>
      <c r="C47" s="250"/>
      <c r="D47" s="250"/>
      <c r="E47" s="250"/>
      <c r="F47" s="250"/>
      <c r="G47" s="250"/>
      <c r="H47" s="250"/>
      <c r="I47" s="250"/>
    </row>
    <row r="48" spans="1:9" ht="12.75" customHeight="1">
      <c r="A48" s="250"/>
      <c r="B48" s="250"/>
      <c r="C48" s="250"/>
      <c r="D48" s="250"/>
      <c r="E48" s="250"/>
      <c r="F48" s="250"/>
      <c r="G48" s="250"/>
      <c r="H48" s="250"/>
      <c r="I48" s="250"/>
    </row>
    <row r="49" spans="1:9" ht="12.75" customHeight="1">
      <c r="A49" s="250"/>
      <c r="B49" s="250"/>
      <c r="C49" s="250"/>
      <c r="D49" s="250"/>
      <c r="E49" s="250"/>
      <c r="F49" s="250"/>
      <c r="G49" s="250"/>
      <c r="H49" s="250"/>
      <c r="I49" s="250"/>
    </row>
    <row r="50" spans="1:9" ht="12.75" customHeight="1">
      <c r="A50" s="250"/>
      <c r="B50" s="250"/>
      <c r="C50" s="250"/>
      <c r="D50" s="250"/>
      <c r="E50" s="250"/>
      <c r="F50" s="250"/>
      <c r="G50" s="250"/>
      <c r="H50" s="250"/>
      <c r="I50" s="250"/>
    </row>
    <row r="51" spans="1:9" ht="12.75" customHeight="1">
      <c r="A51" s="250"/>
      <c r="B51" s="250"/>
      <c r="C51" s="250"/>
      <c r="D51" s="250"/>
      <c r="E51" s="250"/>
      <c r="F51" s="250"/>
      <c r="G51" s="250"/>
      <c r="H51" s="250"/>
      <c r="I51" s="250"/>
    </row>
    <row r="52" spans="1:9" ht="12.75" customHeight="1">
      <c r="A52" s="250"/>
      <c r="B52" s="250"/>
      <c r="C52" s="250"/>
      <c r="D52" s="250"/>
      <c r="E52" s="250"/>
      <c r="F52" s="250"/>
      <c r="G52" s="250"/>
      <c r="H52" s="250"/>
      <c r="I52" s="250"/>
    </row>
    <row r="53" spans="1:9" ht="12.75" customHeight="1">
      <c r="A53" s="250"/>
      <c r="B53" s="250"/>
      <c r="C53" s="250"/>
      <c r="D53" s="250"/>
      <c r="E53" s="250"/>
      <c r="F53" s="250"/>
      <c r="G53" s="250"/>
      <c r="H53" s="250"/>
      <c r="I53" s="250"/>
    </row>
    <row r="54" spans="1:9" ht="12.75" customHeight="1">
      <c r="A54" s="250"/>
      <c r="B54" s="250"/>
      <c r="C54" s="250"/>
      <c r="D54" s="250"/>
      <c r="E54" s="250"/>
      <c r="F54" s="250"/>
      <c r="G54" s="250"/>
      <c r="H54" s="250"/>
      <c r="I54" s="250"/>
    </row>
    <row r="55" spans="1:9" ht="12.75" customHeight="1">
      <c r="A55" s="250"/>
      <c r="B55" s="250"/>
      <c r="C55" s="250"/>
      <c r="D55" s="250"/>
      <c r="E55" s="250"/>
      <c r="F55" s="250"/>
      <c r="G55" s="250"/>
      <c r="H55" s="250"/>
      <c r="I55" s="250"/>
    </row>
    <row r="56" spans="1:9" ht="12.75" customHeight="1">
      <c r="A56" s="250"/>
      <c r="B56" s="250"/>
      <c r="C56" s="250"/>
      <c r="D56" s="250"/>
      <c r="E56" s="250"/>
      <c r="F56" s="250"/>
      <c r="G56" s="250"/>
      <c r="H56" s="250"/>
      <c r="I56" s="250"/>
    </row>
    <row r="57" spans="1:9" ht="12.75" customHeight="1">
      <c r="A57" s="250"/>
      <c r="B57" s="250"/>
      <c r="C57" s="250"/>
      <c r="D57" s="250"/>
      <c r="E57" s="250"/>
      <c r="F57" s="250"/>
      <c r="G57" s="250"/>
      <c r="H57" s="250"/>
      <c r="I57" s="250"/>
    </row>
    <row r="58" spans="1:9" ht="12.75" customHeight="1">
      <c r="A58" s="250"/>
      <c r="B58" s="250"/>
      <c r="C58" s="250"/>
      <c r="D58" s="250"/>
      <c r="E58" s="250"/>
      <c r="F58" s="250"/>
      <c r="G58" s="250"/>
      <c r="H58" s="250"/>
      <c r="I58" s="250"/>
    </row>
    <row r="59" spans="1:9" ht="12.75" customHeight="1">
      <c r="A59" s="250"/>
      <c r="B59" s="250"/>
      <c r="C59" s="250"/>
      <c r="D59" s="250"/>
      <c r="E59" s="250"/>
      <c r="F59" s="250"/>
      <c r="G59" s="250"/>
      <c r="H59" s="250"/>
      <c r="I59" s="250"/>
    </row>
    <row r="60" spans="1:9" ht="12.75" customHeight="1">
      <c r="A60" s="250"/>
      <c r="B60" s="250"/>
      <c r="C60" s="250"/>
      <c r="D60" s="250"/>
      <c r="E60" s="250"/>
      <c r="F60" s="250"/>
      <c r="G60" s="250"/>
      <c r="H60" s="250"/>
      <c r="I60" s="250"/>
    </row>
    <row r="61" spans="1:9" ht="12.75" customHeight="1">
      <c r="A61" s="250"/>
      <c r="B61" s="250"/>
      <c r="C61" s="250"/>
      <c r="D61" s="250"/>
      <c r="E61" s="250"/>
      <c r="F61" s="250"/>
      <c r="G61" s="250"/>
      <c r="H61" s="250"/>
      <c r="I61" s="250"/>
    </row>
    <row r="62" spans="1:9" ht="12.75" customHeight="1">
      <c r="A62" s="250"/>
      <c r="B62" s="250"/>
      <c r="C62" s="250"/>
      <c r="D62" s="250"/>
      <c r="E62" s="250"/>
      <c r="F62" s="250"/>
      <c r="G62" s="250"/>
      <c r="H62" s="250"/>
      <c r="I62" s="250"/>
    </row>
    <row r="63" spans="1:9" ht="12.75" customHeight="1">
      <c r="A63" s="250"/>
      <c r="B63" s="250"/>
      <c r="C63" s="250"/>
      <c r="D63" s="250"/>
      <c r="E63" s="250"/>
      <c r="F63" s="250"/>
      <c r="G63" s="250"/>
      <c r="H63" s="250"/>
      <c r="I63" s="250"/>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customWidth="1"/>
    <col min="8" max="8" width="14.42578125" style="7" customWidth="1"/>
    <col min="9" max="9" width="8" style="7" bestFit="1" customWidth="1"/>
    <col min="10" max="10" width="14.42578125" style="7" customWidth="1"/>
    <col min="11" max="11" width="8" style="7" customWidth="1"/>
    <col min="12" max="12" width="14.42578125" style="7" customWidth="1"/>
    <col min="13" max="13" width="8" style="7" customWidth="1"/>
    <col min="14" max="26" width="9.140625" style="7" customWidth="1"/>
    <col min="27" max="16384" width="9.140625" style="7"/>
  </cols>
  <sheetData>
    <row r="1" spans="1:24" ht="18">
      <c r="A1" s="73" t="s">
        <v>57</v>
      </c>
      <c r="M1" s="74" t="e">
        <f>Obsah!#REF!</f>
        <v>#REF!</v>
      </c>
    </row>
    <row r="2" spans="1:24" ht="7.5" customHeight="1"/>
    <row r="3" spans="1:24">
      <c r="A3" s="15"/>
      <c r="B3" s="272"/>
      <c r="C3" s="272"/>
      <c r="D3" s="272"/>
      <c r="E3" s="272"/>
      <c r="F3" s="272"/>
      <c r="G3" s="273"/>
      <c r="H3" s="274"/>
      <c r="I3" s="272"/>
      <c r="J3" s="272"/>
      <c r="K3" s="272"/>
      <c r="L3" s="272"/>
      <c r="M3" s="272"/>
      <c r="N3" s="9"/>
    </row>
    <row r="4" spans="1:24">
      <c r="A4" s="15"/>
      <c r="B4" s="275"/>
      <c r="C4" s="276"/>
      <c r="D4" s="276"/>
      <c r="E4" s="276"/>
      <c r="F4" s="276"/>
      <c r="G4" s="277"/>
      <c r="H4" s="275"/>
      <c r="I4" s="276"/>
      <c r="J4" s="276"/>
      <c r="K4" s="276"/>
      <c r="L4" s="276"/>
      <c r="M4" s="276"/>
      <c r="N4" s="36"/>
    </row>
    <row r="5" spans="1:24">
      <c r="A5" s="15"/>
      <c r="B5" s="270"/>
      <c r="C5" s="278"/>
      <c r="D5" s="270"/>
      <c r="E5" s="278"/>
      <c r="F5" s="270"/>
      <c r="G5" s="278"/>
      <c r="H5" s="270"/>
      <c r="I5" s="278"/>
      <c r="J5" s="270"/>
      <c r="K5" s="278"/>
      <c r="L5" s="270"/>
      <c r="M5" s="271"/>
      <c r="N5" s="53"/>
    </row>
    <row r="6" spans="1:24">
      <c r="A6" s="13"/>
      <c r="B6" s="58"/>
      <c r="C6" s="28"/>
      <c r="D6" s="28"/>
      <c r="E6" s="28"/>
      <c r="F6" s="28"/>
      <c r="G6" s="28"/>
      <c r="H6" s="28"/>
      <c r="I6" s="28"/>
      <c r="J6" s="28"/>
      <c r="K6" s="28"/>
      <c r="L6" s="28"/>
      <c r="M6" s="29"/>
      <c r="N6" s="53"/>
    </row>
    <row r="7" spans="1:24">
      <c r="A7" s="283"/>
      <c r="B7" s="281"/>
      <c r="C7" s="282"/>
      <c r="D7" s="282"/>
      <c r="E7" s="282"/>
      <c r="F7" s="282"/>
      <c r="G7" s="285"/>
      <c r="H7" s="281"/>
      <c r="I7" s="282"/>
      <c r="J7" s="282"/>
      <c r="K7" s="282"/>
      <c r="L7" s="282"/>
      <c r="M7" s="282"/>
      <c r="N7" s="37"/>
    </row>
    <row r="8" spans="1:24">
      <c r="A8" s="284"/>
      <c r="B8" s="30"/>
      <c r="C8" s="42"/>
      <c r="D8" s="31"/>
      <c r="E8" s="42"/>
      <c r="F8" s="31"/>
      <c r="G8" s="42"/>
      <c r="H8" s="30"/>
      <c r="I8" s="42"/>
      <c r="J8" s="31"/>
      <c r="K8" s="42"/>
      <c r="L8" s="31"/>
      <c r="M8" s="42"/>
      <c r="N8" s="1"/>
    </row>
    <row r="9" spans="1:24">
      <c r="A9" s="32"/>
      <c r="B9" s="75"/>
      <c r="C9" s="76"/>
      <c r="D9" s="18"/>
      <c r="E9" s="76"/>
      <c r="F9" s="18"/>
      <c r="G9" s="76"/>
      <c r="H9" s="75"/>
      <c r="I9" s="76"/>
      <c r="J9" s="18"/>
      <c r="K9" s="76"/>
      <c r="L9" s="18"/>
      <c r="M9" s="76"/>
      <c r="N9" s="45"/>
      <c r="O9" s="86"/>
      <c r="X9" s="23"/>
    </row>
    <row r="10" spans="1:24">
      <c r="A10" s="24"/>
      <c r="B10" s="75"/>
      <c r="C10" s="76"/>
      <c r="D10" s="18"/>
      <c r="E10" s="76"/>
      <c r="F10" s="18"/>
      <c r="G10" s="76"/>
      <c r="H10" s="75"/>
      <c r="I10" s="76"/>
      <c r="J10" s="18"/>
      <c r="K10" s="76"/>
      <c r="L10" s="18"/>
      <c r="M10" s="76"/>
      <c r="N10" s="45"/>
      <c r="O10" s="86"/>
      <c r="X10" s="23"/>
    </row>
    <row r="11" spans="1:24">
      <c r="A11" s="24"/>
      <c r="B11" s="22"/>
      <c r="C11" s="76"/>
      <c r="D11" s="12"/>
      <c r="E11" s="76"/>
      <c r="F11" s="12"/>
      <c r="G11" s="76"/>
      <c r="H11" s="22"/>
      <c r="I11" s="76"/>
      <c r="J11" s="12"/>
      <c r="K11" s="76"/>
      <c r="L11" s="12"/>
      <c r="M11" s="76"/>
      <c r="N11" s="45"/>
      <c r="O11" s="86"/>
      <c r="X11" s="23"/>
    </row>
    <row r="12" spans="1:24">
      <c r="A12" s="24"/>
      <c r="B12" s="75"/>
      <c r="C12" s="76"/>
      <c r="D12" s="18"/>
      <c r="E12" s="76"/>
      <c r="F12" s="18"/>
      <c r="G12" s="76"/>
      <c r="H12" s="75"/>
      <c r="I12" s="76"/>
      <c r="J12" s="18"/>
      <c r="K12" s="76"/>
      <c r="L12" s="18"/>
      <c r="M12" s="76"/>
      <c r="N12" s="45"/>
      <c r="O12" s="86"/>
      <c r="X12" s="23"/>
    </row>
    <row r="13" spans="1:24">
      <c r="A13" s="24"/>
      <c r="B13" s="22"/>
      <c r="C13" s="76"/>
      <c r="D13" s="12"/>
      <c r="E13" s="76"/>
      <c r="F13" s="12"/>
      <c r="G13" s="76"/>
      <c r="H13" s="22"/>
      <c r="I13" s="76"/>
      <c r="J13" s="12"/>
      <c r="K13" s="76"/>
      <c r="L13" s="12"/>
      <c r="M13" s="76"/>
      <c r="N13" s="45"/>
      <c r="O13" s="86"/>
      <c r="X13" s="23"/>
    </row>
    <row r="14" spans="1:24">
      <c r="A14" s="24"/>
      <c r="B14" s="75"/>
      <c r="C14" s="76"/>
      <c r="D14" s="18"/>
      <c r="E14" s="76"/>
      <c r="F14" s="18"/>
      <c r="G14" s="76"/>
      <c r="H14" s="75"/>
      <c r="I14" s="76"/>
      <c r="J14" s="18"/>
      <c r="K14" s="76"/>
      <c r="L14" s="18"/>
      <c r="M14" s="76"/>
      <c r="N14" s="45"/>
      <c r="O14" s="86"/>
      <c r="P14" s="17"/>
      <c r="Q14" s="35"/>
      <c r="R14" s="8"/>
      <c r="S14" s="8"/>
      <c r="T14" s="8"/>
      <c r="U14" s="8"/>
      <c r="X14" s="23"/>
    </row>
    <row r="15" spans="1:24">
      <c r="A15" s="24"/>
      <c r="B15" s="75"/>
      <c r="C15" s="76"/>
      <c r="D15" s="18"/>
      <c r="E15" s="77"/>
      <c r="F15" s="18"/>
      <c r="G15" s="77"/>
      <c r="H15" s="75"/>
      <c r="I15" s="77"/>
      <c r="J15" s="18"/>
      <c r="K15" s="77"/>
      <c r="L15" s="18"/>
      <c r="M15" s="77"/>
      <c r="N15" s="45"/>
      <c r="O15" s="86"/>
      <c r="P15" s="17"/>
      <c r="Q15" s="35"/>
      <c r="R15" s="8"/>
      <c r="S15" s="8"/>
      <c r="T15" s="8"/>
      <c r="U15" s="8"/>
      <c r="X15" s="23"/>
    </row>
    <row r="16" spans="1:24" ht="12.75" thickBot="1">
      <c r="A16" s="14"/>
      <c r="B16" s="20"/>
      <c r="C16" s="78"/>
      <c r="D16" s="5"/>
      <c r="E16" s="79"/>
      <c r="F16" s="5"/>
      <c r="G16" s="79"/>
      <c r="H16" s="20"/>
      <c r="I16" s="80"/>
      <c r="J16" s="5"/>
      <c r="K16" s="80"/>
      <c r="L16" s="5"/>
      <c r="M16" s="80"/>
      <c r="N16" s="45"/>
      <c r="O16" s="86"/>
      <c r="P16" s="17"/>
      <c r="Q16" s="35"/>
      <c r="R16" s="8"/>
      <c r="S16" s="8"/>
      <c r="T16" s="8"/>
      <c r="U16" s="8"/>
      <c r="X16" s="23"/>
    </row>
    <row r="17" spans="1:15">
      <c r="A17" s="16"/>
      <c r="B17" s="81"/>
      <c r="C17" s="81"/>
      <c r="D17" s="81"/>
      <c r="E17" s="81"/>
      <c r="F17" s="81"/>
      <c r="G17" s="81"/>
      <c r="H17" s="81"/>
      <c r="I17" s="81"/>
      <c r="J17" s="81"/>
      <c r="K17" s="81"/>
      <c r="L17" s="82"/>
      <c r="M17" s="82"/>
      <c r="N17" s="83"/>
      <c r="O17" s="82"/>
    </row>
    <row r="18" spans="1:15">
      <c r="A18" s="25"/>
      <c r="B18" s="272"/>
      <c r="C18" s="272"/>
      <c r="D18" s="272"/>
      <c r="E18" s="272"/>
      <c r="F18" s="272"/>
      <c r="G18" s="273"/>
      <c r="H18" s="81"/>
      <c r="I18" s="81"/>
      <c r="J18" s="81"/>
      <c r="K18" s="81"/>
      <c r="L18" s="81"/>
      <c r="M18" s="81"/>
      <c r="N18" s="84"/>
      <c r="O18" s="81"/>
    </row>
    <row r="19" spans="1:15">
      <c r="A19" s="33"/>
      <c r="B19" s="286"/>
      <c r="C19" s="287"/>
      <c r="D19" s="287"/>
      <c r="E19" s="287"/>
      <c r="F19" s="287"/>
      <c r="G19" s="287"/>
      <c r="H19" s="84"/>
      <c r="I19" s="85"/>
      <c r="J19" s="10"/>
      <c r="K19" s="45"/>
      <c r="L19" s="10"/>
      <c r="M19" s="86"/>
      <c r="N19" s="84"/>
      <c r="O19" s="81"/>
    </row>
    <row r="20" spans="1:15">
      <c r="A20" s="34"/>
      <c r="B20" s="271"/>
      <c r="C20" s="278"/>
      <c r="D20" s="271"/>
      <c r="E20" s="278"/>
      <c r="F20" s="271"/>
      <c r="G20" s="278"/>
      <c r="H20" s="84"/>
      <c r="I20" s="85"/>
      <c r="J20" s="10"/>
      <c r="K20" s="45"/>
      <c r="L20" s="10"/>
      <c r="M20" s="86"/>
      <c r="N20" s="84"/>
      <c r="O20" s="81"/>
    </row>
    <row r="21" spans="1:15">
      <c r="A21" s="57"/>
      <c r="B21" s="58"/>
      <c r="C21" s="28"/>
      <c r="D21" s="28"/>
      <c r="E21" s="28"/>
      <c r="F21" s="28"/>
      <c r="G21" s="29"/>
      <c r="H21" s="84"/>
      <c r="I21" s="85"/>
      <c r="J21" s="10"/>
      <c r="K21" s="45"/>
      <c r="L21" s="10"/>
      <c r="M21" s="86"/>
      <c r="N21" s="84"/>
      <c r="O21" s="81"/>
    </row>
    <row r="22" spans="1:15">
      <c r="A22" s="279"/>
      <c r="B22" s="281"/>
      <c r="C22" s="282"/>
      <c r="D22" s="282"/>
      <c r="E22" s="282"/>
      <c r="F22" s="282"/>
      <c r="G22" s="282"/>
      <c r="H22" s="84"/>
      <c r="I22" s="85"/>
      <c r="J22" s="10"/>
      <c r="K22" s="45"/>
      <c r="L22" s="10"/>
      <c r="M22" s="86"/>
      <c r="N22" s="84"/>
      <c r="O22" s="81"/>
    </row>
    <row r="23" spans="1:15">
      <c r="A23" s="280"/>
      <c r="B23" s="30"/>
      <c r="C23" s="43"/>
      <c r="D23" s="31"/>
      <c r="E23" s="43"/>
      <c r="F23" s="31"/>
      <c r="G23" s="43"/>
      <c r="H23" s="81"/>
      <c r="I23" s="81"/>
      <c r="J23" s="10"/>
      <c r="K23" s="45"/>
      <c r="L23" s="10"/>
      <c r="M23" s="86"/>
      <c r="N23" s="84"/>
      <c r="O23" s="81"/>
    </row>
    <row r="24" spans="1:15">
      <c r="A24" s="26"/>
      <c r="B24" s="51"/>
      <c r="C24" s="39"/>
      <c r="D24" s="18"/>
      <c r="E24" s="39"/>
      <c r="F24" s="18"/>
      <c r="G24" s="39"/>
      <c r="H24" s="81"/>
      <c r="I24" s="81"/>
      <c r="J24" s="10"/>
      <c r="K24" s="45"/>
      <c r="L24" s="10"/>
      <c r="M24" s="86"/>
      <c r="N24" s="84"/>
      <c r="O24" s="85"/>
    </row>
    <row r="25" spans="1:15">
      <c r="A25" s="26"/>
      <c r="B25" s="51"/>
      <c r="C25" s="39"/>
      <c r="D25" s="18"/>
      <c r="E25" s="39"/>
      <c r="F25" s="18"/>
      <c r="G25" s="39"/>
      <c r="H25" s="81"/>
      <c r="I25" s="81"/>
      <c r="J25" s="10"/>
      <c r="K25" s="45"/>
      <c r="L25" s="10"/>
      <c r="M25" s="86"/>
      <c r="N25" s="84"/>
      <c r="O25" s="85"/>
    </row>
    <row r="26" spans="1:15">
      <c r="A26" s="26"/>
      <c r="B26" s="51"/>
      <c r="C26" s="39"/>
      <c r="D26" s="18"/>
      <c r="E26" s="39"/>
      <c r="F26" s="18"/>
      <c r="G26" s="39"/>
      <c r="H26" s="81"/>
      <c r="I26" s="81"/>
      <c r="J26" s="10"/>
      <c r="K26" s="45"/>
      <c r="L26" s="10"/>
      <c r="M26" s="86"/>
      <c r="N26" s="84"/>
      <c r="O26" s="85"/>
    </row>
    <row r="27" spans="1:15" ht="12.75" thickBot="1">
      <c r="A27" s="27"/>
      <c r="B27" s="52"/>
      <c r="C27" s="40"/>
      <c r="D27" s="19"/>
      <c r="E27" s="40"/>
      <c r="F27" s="19"/>
      <c r="G27" s="40"/>
      <c r="H27" s="81"/>
      <c r="I27" s="81"/>
      <c r="J27" s="81"/>
      <c r="K27" s="81"/>
      <c r="L27" s="81"/>
      <c r="M27" s="81"/>
      <c r="N27" s="84"/>
      <c r="O27" s="85"/>
    </row>
    <row r="28" spans="1:15">
      <c r="A28" s="17"/>
      <c r="B28" s="17"/>
      <c r="C28" s="35"/>
      <c r="D28" s="8"/>
      <c r="E28" s="8"/>
      <c r="F28" s="8"/>
      <c r="G28" s="82"/>
      <c r="H28" s="81"/>
      <c r="I28" s="81"/>
      <c r="J28" s="81"/>
      <c r="K28" s="81"/>
      <c r="L28" s="81"/>
      <c r="M28" s="81"/>
      <c r="N28" s="81"/>
      <c r="O28" s="81"/>
    </row>
    <row r="29" spans="1:15">
      <c r="A29" s="17"/>
      <c r="B29" s="17"/>
      <c r="C29" s="35"/>
      <c r="D29" s="8"/>
      <c r="E29" s="8"/>
      <c r="F29" s="8"/>
      <c r="G29" s="82"/>
      <c r="H29" s="81"/>
      <c r="I29" s="81"/>
      <c r="J29" s="81"/>
      <c r="K29" s="81"/>
      <c r="L29" s="81"/>
      <c r="M29" s="81"/>
      <c r="N29" s="81"/>
      <c r="O29" s="81"/>
    </row>
    <row r="30" spans="1:15">
      <c r="J30" s="10"/>
      <c r="K30" s="10"/>
      <c r="L30" s="10"/>
      <c r="M30" s="10"/>
    </row>
    <row r="31" spans="1:15">
      <c r="H31" s="10"/>
      <c r="I31" s="87"/>
      <c r="J31" s="10"/>
      <c r="K31" s="23"/>
      <c r="L31" s="23"/>
      <c r="M31" s="23"/>
    </row>
    <row r="32" spans="1:15">
      <c r="H32" s="10"/>
      <c r="I32" s="87"/>
      <c r="J32" s="10"/>
      <c r="K32" s="23"/>
      <c r="L32" s="23"/>
      <c r="M32" s="23"/>
    </row>
    <row r="33" spans="8:13" ht="12.75" customHeight="1">
      <c r="H33" s="10"/>
      <c r="I33" s="87"/>
      <c r="J33" s="10"/>
      <c r="K33" s="23"/>
      <c r="L33" s="23"/>
      <c r="M33" s="23"/>
    </row>
    <row r="34" spans="8:13">
      <c r="H34" s="10"/>
      <c r="I34" s="87"/>
      <c r="J34" s="10"/>
      <c r="K34" s="23"/>
      <c r="L34" s="23"/>
      <c r="M34" s="23"/>
    </row>
    <row r="35" spans="8:13" ht="13.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73" t="s">
        <v>58</v>
      </c>
      <c r="B1" s="81"/>
      <c r="C1" s="81"/>
      <c r="D1" s="81"/>
      <c r="E1" s="81"/>
      <c r="F1" s="81"/>
      <c r="G1" s="81"/>
      <c r="H1" s="81"/>
      <c r="I1" s="81"/>
      <c r="J1" s="81"/>
      <c r="K1" s="81"/>
      <c r="L1" s="81"/>
      <c r="M1" s="74" t="e">
        <f>Obsah!#REF!</f>
        <v>#REF!</v>
      </c>
    </row>
    <row r="2" spans="1:21" ht="7.5" customHeight="1">
      <c r="A2" s="73"/>
      <c r="B2" s="81"/>
      <c r="C2" s="81"/>
      <c r="D2" s="81"/>
      <c r="E2" s="81"/>
      <c r="F2" s="81"/>
      <c r="G2" s="81"/>
      <c r="H2" s="81"/>
      <c r="I2" s="81"/>
      <c r="J2" s="81"/>
      <c r="K2" s="81"/>
      <c r="L2" s="81"/>
      <c r="M2" s="81"/>
    </row>
    <row r="3" spans="1:21">
      <c r="A3" s="15"/>
      <c r="B3" s="272"/>
      <c r="C3" s="272"/>
      <c r="D3" s="272"/>
      <c r="E3" s="272"/>
      <c r="F3" s="272"/>
      <c r="G3" s="273"/>
      <c r="H3" s="274"/>
      <c r="I3" s="272"/>
      <c r="J3" s="272"/>
      <c r="K3" s="272"/>
      <c r="L3" s="272"/>
      <c r="M3" s="272"/>
    </row>
    <row r="4" spans="1:21" ht="13.5" customHeight="1">
      <c r="A4" s="15"/>
      <c r="B4" s="275"/>
      <c r="C4" s="276"/>
      <c r="D4" s="276"/>
      <c r="E4" s="276"/>
      <c r="F4" s="276"/>
      <c r="G4" s="277"/>
      <c r="H4" s="275"/>
      <c r="I4" s="276"/>
      <c r="J4" s="276"/>
      <c r="K4" s="276"/>
      <c r="L4" s="276"/>
      <c r="M4" s="276"/>
    </row>
    <row r="5" spans="1:21">
      <c r="A5" s="15"/>
      <c r="B5" s="270"/>
      <c r="C5" s="278"/>
      <c r="D5" s="270"/>
      <c r="E5" s="278"/>
      <c r="F5" s="270"/>
      <c r="G5" s="278"/>
      <c r="H5" s="270"/>
      <c r="I5" s="278"/>
      <c r="J5" s="270"/>
      <c r="K5" s="278"/>
      <c r="L5" s="270"/>
      <c r="M5" s="271"/>
    </row>
    <row r="6" spans="1:21">
      <c r="A6" s="13"/>
      <c r="B6" s="58"/>
      <c r="C6" s="28"/>
      <c r="D6" s="28"/>
      <c r="E6" s="28"/>
      <c r="F6" s="28"/>
      <c r="G6" s="28"/>
      <c r="H6" s="28"/>
      <c r="I6" s="28"/>
      <c r="J6" s="28"/>
      <c r="K6" s="28"/>
      <c r="L6" s="28"/>
      <c r="M6" s="29"/>
    </row>
    <row r="7" spans="1:21">
      <c r="A7" s="283"/>
      <c r="B7" s="281"/>
      <c r="C7" s="282"/>
      <c r="D7" s="282"/>
      <c r="E7" s="282"/>
      <c r="F7" s="282"/>
      <c r="G7" s="285"/>
      <c r="H7" s="281"/>
      <c r="I7" s="282"/>
      <c r="J7" s="282"/>
      <c r="K7" s="282"/>
      <c r="L7" s="282"/>
      <c r="M7" s="282"/>
    </row>
    <row r="8" spans="1:21">
      <c r="A8" s="284"/>
      <c r="B8" s="30"/>
      <c r="C8" s="42"/>
      <c r="D8" s="31"/>
      <c r="E8" s="42"/>
      <c r="F8" s="31"/>
      <c r="G8" s="42"/>
      <c r="H8" s="30"/>
      <c r="I8" s="42"/>
      <c r="J8" s="31"/>
      <c r="K8" s="42"/>
      <c r="L8" s="31"/>
      <c r="M8" s="42"/>
    </row>
    <row r="9" spans="1:21">
      <c r="A9" s="32"/>
      <c r="B9" s="75"/>
      <c r="C9" s="76"/>
      <c r="D9" s="18"/>
      <c r="E9" s="76"/>
      <c r="F9" s="18"/>
      <c r="G9" s="76"/>
      <c r="H9" s="75"/>
      <c r="I9" s="76"/>
      <c r="J9" s="18"/>
      <c r="K9" s="76"/>
      <c r="L9" s="18"/>
      <c r="M9" s="76"/>
      <c r="N9" s="55"/>
      <c r="O9" s="88"/>
    </row>
    <row r="10" spans="1:21">
      <c r="A10" s="32"/>
      <c r="B10" s="75"/>
      <c r="C10" s="76"/>
      <c r="D10" s="18"/>
      <c r="E10" s="76"/>
      <c r="F10" s="18"/>
      <c r="G10" s="76"/>
      <c r="H10" s="75"/>
      <c r="I10" s="76"/>
      <c r="J10" s="18"/>
      <c r="K10" s="76"/>
      <c r="L10" s="18"/>
      <c r="M10" s="76"/>
      <c r="N10" s="55"/>
      <c r="O10" s="88"/>
    </row>
    <row r="11" spans="1:21">
      <c r="A11" s="24"/>
      <c r="B11" s="22"/>
      <c r="C11" s="76"/>
      <c r="D11" s="12"/>
      <c r="E11" s="76"/>
      <c r="F11" s="12"/>
      <c r="G11" s="76"/>
      <c r="H11" s="22"/>
      <c r="I11" s="76"/>
      <c r="J11" s="12"/>
      <c r="K11" s="76"/>
      <c r="L11" s="12"/>
      <c r="M11" s="76"/>
      <c r="N11" s="55"/>
      <c r="O11" s="88"/>
    </row>
    <row r="12" spans="1:21">
      <c r="A12" s="24"/>
      <c r="B12" s="75"/>
      <c r="C12" s="76"/>
      <c r="D12" s="18"/>
      <c r="E12" s="76"/>
      <c r="F12" s="18"/>
      <c r="G12" s="76"/>
      <c r="H12" s="75"/>
      <c r="I12" s="76"/>
      <c r="J12" s="18"/>
      <c r="K12" s="76"/>
      <c r="L12" s="18"/>
      <c r="M12" s="76"/>
      <c r="N12" s="55"/>
      <c r="O12" s="88"/>
    </row>
    <row r="13" spans="1:21">
      <c r="A13" s="24"/>
      <c r="B13" s="22"/>
      <c r="C13" s="76"/>
      <c r="D13" s="12"/>
      <c r="E13" s="76"/>
      <c r="F13" s="12"/>
      <c r="G13" s="76"/>
      <c r="H13" s="22"/>
      <c r="I13" s="76"/>
      <c r="J13" s="12"/>
      <c r="K13" s="76"/>
      <c r="L13" s="12"/>
      <c r="M13" s="76"/>
      <c r="N13" s="55"/>
      <c r="O13" s="88"/>
    </row>
    <row r="14" spans="1:21">
      <c r="A14" s="24"/>
      <c r="B14" s="75"/>
      <c r="C14" s="76"/>
      <c r="D14" s="18"/>
      <c r="E14" s="76"/>
      <c r="F14" s="18"/>
      <c r="G14" s="76"/>
      <c r="H14" s="75"/>
      <c r="I14" s="76"/>
      <c r="J14" s="18"/>
      <c r="K14" s="76"/>
      <c r="L14" s="18"/>
      <c r="M14" s="76"/>
      <c r="N14" s="55"/>
      <c r="O14" s="88"/>
      <c r="Q14" s="35"/>
      <c r="R14" s="8"/>
      <c r="S14" s="8"/>
      <c r="T14" s="8"/>
      <c r="U14" s="8"/>
    </row>
    <row r="15" spans="1:21">
      <c r="A15" s="24"/>
      <c r="B15" s="75"/>
      <c r="C15" s="76"/>
      <c r="D15" s="18"/>
      <c r="E15" s="77"/>
      <c r="F15" s="18"/>
      <c r="G15" s="77"/>
      <c r="H15" s="75"/>
      <c r="I15" s="77"/>
      <c r="J15" s="18"/>
      <c r="K15" s="77"/>
      <c r="L15" s="18"/>
      <c r="M15" s="77"/>
      <c r="N15" s="55"/>
      <c r="O15" s="88"/>
      <c r="Q15" s="35"/>
      <c r="R15" s="8"/>
      <c r="S15" s="8"/>
      <c r="T15" s="8"/>
      <c r="U15" s="8"/>
    </row>
    <row r="16" spans="1:21" ht="12.75" thickBot="1">
      <c r="A16" s="14"/>
      <c r="B16" s="20"/>
      <c r="C16" s="78"/>
      <c r="D16" s="5"/>
      <c r="E16" s="79"/>
      <c r="F16" s="5"/>
      <c r="G16" s="79"/>
      <c r="H16" s="20"/>
      <c r="I16" s="80"/>
      <c r="J16" s="5"/>
      <c r="K16" s="80"/>
      <c r="L16" s="5"/>
      <c r="M16" s="80"/>
      <c r="N16" s="55"/>
      <c r="O16" s="88"/>
      <c r="Q16" s="35"/>
      <c r="R16" s="8"/>
      <c r="S16" s="8"/>
      <c r="T16" s="8"/>
      <c r="U16" s="8"/>
    </row>
    <row r="17" spans="1:20">
      <c r="A17" s="16"/>
      <c r="B17" s="81"/>
      <c r="C17" s="81"/>
      <c r="D17" s="81"/>
      <c r="E17" s="81"/>
      <c r="F17" s="81"/>
      <c r="G17" s="81"/>
      <c r="H17" s="81"/>
      <c r="I17" s="81"/>
      <c r="J17" s="81"/>
      <c r="K17" s="81"/>
      <c r="L17" s="82"/>
      <c r="M17" s="82"/>
      <c r="N17" s="10"/>
    </row>
    <row r="18" spans="1:20">
      <c r="A18" s="25"/>
      <c r="B18" s="272"/>
      <c r="C18" s="272"/>
      <c r="D18" s="272"/>
      <c r="E18" s="272"/>
      <c r="F18" s="272"/>
      <c r="G18" s="273"/>
      <c r="N18" s="10"/>
      <c r="P18" s="56"/>
      <c r="Q18" s="35"/>
      <c r="R18" s="8"/>
      <c r="S18" s="8"/>
      <c r="T18" s="8"/>
    </row>
    <row r="19" spans="1:20">
      <c r="A19" s="33"/>
      <c r="B19" s="286"/>
      <c r="C19" s="287"/>
      <c r="D19" s="287"/>
      <c r="E19" s="287"/>
      <c r="F19" s="287"/>
      <c r="G19" s="287"/>
      <c r="H19" s="84"/>
      <c r="I19" s="85"/>
      <c r="J19" s="10"/>
      <c r="K19" s="45"/>
      <c r="L19" s="10"/>
      <c r="M19" s="86"/>
      <c r="N19" s="10"/>
      <c r="P19" s="56"/>
      <c r="Q19" s="35"/>
      <c r="R19" s="8"/>
      <c r="S19" s="8"/>
      <c r="T19" s="8"/>
    </row>
    <row r="20" spans="1:20">
      <c r="A20" s="34"/>
      <c r="B20" s="271"/>
      <c r="C20" s="278"/>
      <c r="D20" s="271"/>
      <c r="E20" s="278"/>
      <c r="F20" s="271"/>
      <c r="G20" s="278"/>
      <c r="H20" s="84"/>
      <c r="I20" s="85"/>
      <c r="J20" s="10"/>
      <c r="K20" s="45"/>
      <c r="L20" s="10"/>
      <c r="M20" s="86"/>
      <c r="N20" s="10"/>
      <c r="P20" s="56"/>
      <c r="Q20" s="35"/>
      <c r="R20" s="41"/>
      <c r="S20" s="41"/>
      <c r="T20" s="41"/>
    </row>
    <row r="21" spans="1:20">
      <c r="A21" s="57"/>
      <c r="B21" s="58"/>
      <c r="C21" s="28"/>
      <c r="D21" s="28"/>
      <c r="E21" s="28"/>
      <c r="F21" s="28"/>
      <c r="G21" s="29"/>
      <c r="H21" s="84"/>
      <c r="I21" s="85"/>
      <c r="J21" s="10"/>
      <c r="K21" s="45"/>
      <c r="L21" s="10"/>
      <c r="M21" s="86"/>
      <c r="N21" s="10"/>
      <c r="P21" s="56"/>
      <c r="Q21" s="35"/>
      <c r="R21" s="8"/>
      <c r="S21" s="8"/>
      <c r="T21" s="8"/>
    </row>
    <row r="22" spans="1:20">
      <c r="A22" s="279"/>
      <c r="B22" s="281"/>
      <c r="C22" s="282"/>
      <c r="D22" s="282"/>
      <c r="E22" s="282"/>
      <c r="F22" s="282"/>
      <c r="G22" s="282"/>
      <c r="H22" s="84"/>
      <c r="I22" s="85"/>
      <c r="J22" s="10"/>
      <c r="K22" s="45"/>
      <c r="L22" s="10"/>
      <c r="M22" s="86"/>
      <c r="N22" s="10"/>
      <c r="P22" s="56"/>
      <c r="Q22" s="35"/>
      <c r="R22" s="8"/>
      <c r="S22" s="8"/>
      <c r="T22" s="8"/>
    </row>
    <row r="23" spans="1:20">
      <c r="A23" s="280"/>
      <c r="B23" s="30"/>
      <c r="C23" s="43"/>
      <c r="D23" s="31"/>
      <c r="E23" s="43"/>
      <c r="F23" s="31"/>
      <c r="G23" s="43"/>
      <c r="H23" s="81"/>
      <c r="I23" s="81"/>
      <c r="J23" s="10"/>
      <c r="K23" s="45"/>
      <c r="L23" s="10"/>
      <c r="M23" s="86"/>
      <c r="N23" s="10"/>
      <c r="P23" s="56"/>
      <c r="Q23" s="35"/>
      <c r="R23" s="38"/>
      <c r="S23" s="41"/>
      <c r="T23" s="41"/>
    </row>
    <row r="24" spans="1:20">
      <c r="A24" s="26"/>
      <c r="B24" s="51"/>
      <c r="C24" s="39"/>
      <c r="D24" s="18"/>
      <c r="E24" s="39"/>
      <c r="F24" s="18"/>
      <c r="G24" s="39"/>
      <c r="H24" s="81"/>
      <c r="I24" s="81"/>
      <c r="J24" s="10"/>
      <c r="K24" s="45"/>
      <c r="L24" s="10"/>
      <c r="M24" s="86"/>
      <c r="N24" s="10"/>
      <c r="O24" s="55"/>
      <c r="T24" s="82"/>
    </row>
    <row r="25" spans="1:20">
      <c r="A25" s="26"/>
      <c r="B25" s="51"/>
      <c r="C25" s="39"/>
      <c r="D25" s="18"/>
      <c r="E25" s="39"/>
      <c r="F25" s="18"/>
      <c r="G25" s="39"/>
      <c r="H25" s="81"/>
      <c r="I25" s="81"/>
      <c r="J25" s="10"/>
      <c r="K25" s="45"/>
      <c r="L25" s="10"/>
      <c r="M25" s="86"/>
      <c r="N25" s="10"/>
      <c r="O25" s="55"/>
    </row>
    <row r="26" spans="1:20">
      <c r="A26" s="26"/>
      <c r="B26" s="51"/>
      <c r="C26" s="39"/>
      <c r="D26" s="18"/>
      <c r="E26" s="39"/>
      <c r="F26" s="18"/>
      <c r="G26" s="39"/>
      <c r="H26" s="81"/>
      <c r="I26" s="81"/>
      <c r="J26" s="10"/>
      <c r="K26" s="45"/>
      <c r="L26" s="10"/>
      <c r="M26" s="86"/>
      <c r="N26" s="10"/>
      <c r="O26" s="55"/>
    </row>
    <row r="27" spans="1:20" ht="12.75" thickBot="1">
      <c r="A27" s="27"/>
      <c r="B27" s="52"/>
      <c r="C27" s="40"/>
      <c r="D27" s="19"/>
      <c r="E27" s="40"/>
      <c r="F27" s="19"/>
      <c r="G27" s="40"/>
      <c r="H27" s="81"/>
      <c r="I27" s="81"/>
      <c r="J27" s="81"/>
      <c r="K27" s="81"/>
      <c r="L27" s="81"/>
      <c r="M27" s="81"/>
      <c r="N27" s="10"/>
      <c r="O27" s="55"/>
    </row>
    <row r="28" spans="1:20">
      <c r="A28" s="17"/>
      <c r="B28" s="17"/>
      <c r="C28" s="35"/>
      <c r="D28" s="8"/>
      <c r="E28" s="8"/>
      <c r="F28" s="8"/>
      <c r="G28" s="82"/>
      <c r="H28" s="81"/>
      <c r="I28" s="81"/>
      <c r="J28" s="81"/>
      <c r="K28" s="81"/>
      <c r="L28" s="81"/>
      <c r="M28" s="81"/>
    </row>
    <row r="29" spans="1:20">
      <c r="H29" s="81"/>
      <c r="I29" s="81"/>
      <c r="J29" s="81"/>
      <c r="K29" s="81"/>
      <c r="L29" s="81"/>
      <c r="M29" s="81"/>
    </row>
    <row r="30" spans="1:20">
      <c r="J30" s="10"/>
      <c r="K30" s="10"/>
      <c r="L30" s="10"/>
      <c r="M30" s="10"/>
    </row>
    <row r="31" spans="1:20">
      <c r="H31" s="10"/>
      <c r="I31" s="87"/>
      <c r="J31" s="10"/>
      <c r="K31" s="23"/>
      <c r="L31" s="23"/>
      <c r="M31" s="23"/>
    </row>
    <row r="32" spans="1:20" ht="12.75" customHeight="1">
      <c r="H32" s="10"/>
      <c r="I32" s="87"/>
      <c r="J32" s="10"/>
      <c r="K32" s="23"/>
      <c r="L32" s="23"/>
      <c r="M32" s="23"/>
    </row>
    <row r="33" spans="8:13">
      <c r="H33" s="10"/>
      <c r="I33" s="87"/>
      <c r="J33" s="10"/>
      <c r="K33" s="23"/>
      <c r="L33" s="23"/>
      <c r="M33" s="23"/>
    </row>
    <row r="34" spans="8:13" ht="13.5" customHeight="1">
      <c r="H34" s="10"/>
      <c r="I34" s="87"/>
      <c r="J34" s="10"/>
      <c r="K34" s="23"/>
      <c r="L34" s="23"/>
      <c r="M34" s="23"/>
    </row>
    <row r="35" spans="8:13" ht="12.75" customHeight="1">
      <c r="H35" s="10"/>
      <c r="I35" s="87"/>
      <c r="J35" s="10"/>
      <c r="K35" s="23"/>
      <c r="L35" s="23"/>
      <c r="M35" s="23"/>
    </row>
    <row r="36" spans="8:13" ht="12.75" customHeight="1">
      <c r="H36" s="10"/>
      <c r="I36" s="87"/>
      <c r="J36" s="10"/>
      <c r="K36" s="23"/>
      <c r="L36" s="23"/>
      <c r="M36" s="23"/>
    </row>
    <row r="37" spans="8:13" ht="12.75" customHeight="1">
      <c r="H37" s="10"/>
      <c r="I37" s="87"/>
      <c r="J37" s="10"/>
      <c r="K37" s="23"/>
      <c r="L37" s="23"/>
      <c r="M37" s="23"/>
    </row>
    <row r="38" spans="8:13" ht="12.75" customHeight="1">
      <c r="H38" s="10"/>
      <c r="I38" s="87"/>
      <c r="J38" s="10"/>
      <c r="K38" s="23"/>
      <c r="L38" s="23"/>
      <c r="M38" s="2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tabColor theme="0"/>
  </sheetPr>
  <dimension ref="A1:U41"/>
  <sheetViews>
    <sheetView showGridLines="0" zoomScaleNormal="100" zoomScaleSheetLayoutView="100" workbookViewId="0"/>
  </sheetViews>
  <sheetFormatPr defaultColWidth="9.140625" defaultRowHeight="12"/>
  <cols>
    <col min="1" max="1" width="31.14062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281</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59" t="s">
        <v>44</v>
      </c>
      <c r="I5" s="260"/>
      <c r="J5" s="261"/>
      <c r="K5" s="259" t="s">
        <v>45</v>
      </c>
      <c r="L5" s="260"/>
      <c r="M5" s="261"/>
      <c r="N5" s="262" t="s">
        <v>7</v>
      </c>
      <c r="O5" s="269" t="s">
        <v>215</v>
      </c>
    </row>
    <row r="6" spans="1:21">
      <c r="A6" s="134"/>
      <c r="B6" s="223" t="s">
        <v>8</v>
      </c>
      <c r="C6" s="158" t="s">
        <v>9</v>
      </c>
      <c r="D6" s="224" t="s">
        <v>10</v>
      </c>
      <c r="E6" s="223" t="s">
        <v>11</v>
      </c>
      <c r="F6" s="158" t="s">
        <v>12</v>
      </c>
      <c r="G6" s="224" t="s">
        <v>13</v>
      </c>
      <c r="H6" s="223" t="s">
        <v>14</v>
      </c>
      <c r="I6" s="158" t="s">
        <v>15</v>
      </c>
      <c r="J6" s="224" t="s">
        <v>16</v>
      </c>
      <c r="K6" s="223" t="s">
        <v>17</v>
      </c>
      <c r="L6" s="158" t="s">
        <v>18</v>
      </c>
      <c r="M6" s="224" t="s">
        <v>19</v>
      </c>
      <c r="N6" s="262"/>
      <c r="O6" s="269"/>
      <c r="P6" s="10"/>
      <c r="U6" s="10"/>
    </row>
    <row r="7" spans="1:21" ht="13.5">
      <c r="A7" s="128" t="s">
        <v>202</v>
      </c>
      <c r="B7" s="229">
        <v>1601.5842599999992</v>
      </c>
      <c r="C7" s="160">
        <v>1601.5642599999992</v>
      </c>
      <c r="D7" s="230">
        <v>1601.8612599999992</v>
      </c>
      <c r="E7" s="229">
        <v>1601.8612599999992</v>
      </c>
      <c r="F7" s="160">
        <v>1601.8616599999993</v>
      </c>
      <c r="G7" s="230">
        <v>1555.2896599999995</v>
      </c>
      <c r="H7" s="229">
        <v>1553.187259999999</v>
      </c>
      <c r="I7" s="160">
        <v>1553.187259999999</v>
      </c>
      <c r="J7" s="230">
        <v>1553.3352599999992</v>
      </c>
      <c r="K7" s="229">
        <v>1554.5742599999992</v>
      </c>
      <c r="L7" s="160">
        <v>1554.5472599999991</v>
      </c>
      <c r="M7" s="230">
        <v>1554.784259999999</v>
      </c>
      <c r="N7" s="160">
        <v>1554.784259999999</v>
      </c>
      <c r="O7" s="166">
        <v>4.0313154541253421E-2</v>
      </c>
      <c r="P7" s="10"/>
      <c r="U7" s="55"/>
    </row>
    <row r="8" spans="1:21">
      <c r="A8" s="128" t="s">
        <v>163</v>
      </c>
      <c r="B8" s="229">
        <v>1106.8514629999997</v>
      </c>
      <c r="C8" s="160">
        <v>918.8392369999998</v>
      </c>
      <c r="D8" s="230">
        <v>675.92072499999972</v>
      </c>
      <c r="E8" s="229">
        <v>481.49774799999989</v>
      </c>
      <c r="F8" s="160">
        <v>395.53288500000002</v>
      </c>
      <c r="G8" s="230">
        <v>267.10593800000009</v>
      </c>
      <c r="H8" s="229">
        <v>255.97213199999996</v>
      </c>
      <c r="I8" s="160">
        <v>261.86374699999999</v>
      </c>
      <c r="J8" s="230">
        <v>315.67641499999991</v>
      </c>
      <c r="K8" s="229">
        <v>563.67818299999988</v>
      </c>
      <c r="L8" s="160">
        <v>792.25264600000003</v>
      </c>
      <c r="M8" s="230">
        <v>929.96756200000004</v>
      </c>
      <c r="N8" s="160">
        <v>6965.158680999999</v>
      </c>
      <c r="O8" s="166">
        <v>5.0716759963101481E-2</v>
      </c>
      <c r="P8" s="10"/>
      <c r="U8" s="55"/>
    </row>
    <row r="9" spans="1:21">
      <c r="A9" s="128" t="s">
        <v>164</v>
      </c>
      <c r="B9" s="229">
        <v>793.70024000000012</v>
      </c>
      <c r="C9" s="160">
        <v>701.97275200000001</v>
      </c>
      <c r="D9" s="230">
        <v>502.85702300000014</v>
      </c>
      <c r="E9" s="229">
        <v>335.8938260000001</v>
      </c>
      <c r="F9" s="160">
        <v>274.05055699999997</v>
      </c>
      <c r="G9" s="230">
        <v>174.64560899999998</v>
      </c>
      <c r="H9" s="229">
        <v>161.69757100000001</v>
      </c>
      <c r="I9" s="160">
        <v>165.740939</v>
      </c>
      <c r="J9" s="230">
        <v>206.02849399999997</v>
      </c>
      <c r="K9" s="229">
        <v>411.56038700000011</v>
      </c>
      <c r="L9" s="160">
        <v>598.25965800000017</v>
      </c>
      <c r="M9" s="230">
        <v>720.66870899999992</v>
      </c>
      <c r="N9" s="160">
        <v>5047.0757650000005</v>
      </c>
      <c r="O9" s="167">
        <v>6.5467290349835269E-2</v>
      </c>
      <c r="P9" s="84"/>
      <c r="U9" s="86"/>
    </row>
    <row r="10" spans="1:21">
      <c r="A10" s="131" t="s">
        <v>40</v>
      </c>
      <c r="B10" s="231">
        <v>66.19592999999999</v>
      </c>
      <c r="C10" s="161">
        <v>59.157249999999998</v>
      </c>
      <c r="D10" s="232">
        <v>46.594010000000004</v>
      </c>
      <c r="E10" s="231">
        <v>33.144490000000005</v>
      </c>
      <c r="F10" s="161">
        <v>27.144569999999998</v>
      </c>
      <c r="G10" s="232">
        <v>17.817700000000002</v>
      </c>
      <c r="H10" s="231">
        <v>14.791979999999999</v>
      </c>
      <c r="I10" s="161">
        <v>17.80566</v>
      </c>
      <c r="J10" s="232">
        <v>21.318669999999997</v>
      </c>
      <c r="K10" s="231">
        <v>58.909041999999999</v>
      </c>
      <c r="L10" s="161">
        <v>83.405353000000005</v>
      </c>
      <c r="M10" s="232">
        <v>82.679466000000005</v>
      </c>
      <c r="N10" s="161">
        <v>528.96412099999998</v>
      </c>
      <c r="O10" s="168">
        <v>4.9408958337901987E-2</v>
      </c>
      <c r="P10" s="84"/>
      <c r="U10" s="100"/>
    </row>
    <row r="11" spans="1:21">
      <c r="A11" s="131" t="s">
        <v>39</v>
      </c>
      <c r="B11" s="231">
        <v>10.481329000000002</v>
      </c>
      <c r="C11" s="161">
        <v>7.2745850000000001</v>
      </c>
      <c r="D11" s="232">
        <v>5.9448599999999994</v>
      </c>
      <c r="E11" s="231">
        <v>4.8617319999999999</v>
      </c>
      <c r="F11" s="161">
        <v>4.4551670000000003</v>
      </c>
      <c r="G11" s="232">
        <v>2.4044289999999999</v>
      </c>
      <c r="H11" s="231">
        <v>2.6845470000000002</v>
      </c>
      <c r="I11" s="161">
        <v>3.4680600000000004</v>
      </c>
      <c r="J11" s="232">
        <v>3.8398499999999993</v>
      </c>
      <c r="K11" s="231">
        <v>5.8801420000000002</v>
      </c>
      <c r="L11" s="161">
        <v>5.5413269999999999</v>
      </c>
      <c r="M11" s="232">
        <v>8.0992409999999992</v>
      </c>
      <c r="N11" s="161">
        <v>64.935269000000005</v>
      </c>
      <c r="O11" s="168">
        <v>0.12067873468342125</v>
      </c>
      <c r="P11" s="84"/>
      <c r="U11" s="100"/>
    </row>
    <row r="12" spans="1:21">
      <c r="A12" s="131" t="s">
        <v>38</v>
      </c>
      <c r="B12" s="231">
        <v>4.4770000000000004E-2</v>
      </c>
      <c r="C12" s="161">
        <v>3.5159999999999997E-2</v>
      </c>
      <c r="D12" s="232">
        <v>0</v>
      </c>
      <c r="E12" s="231">
        <v>0</v>
      </c>
      <c r="F12" s="161">
        <v>0</v>
      </c>
      <c r="G12" s="232">
        <v>0</v>
      </c>
      <c r="H12" s="231">
        <v>0</v>
      </c>
      <c r="I12" s="161">
        <v>0</v>
      </c>
      <c r="J12" s="232">
        <v>0</v>
      </c>
      <c r="K12" s="231">
        <v>0</v>
      </c>
      <c r="L12" s="161">
        <v>0</v>
      </c>
      <c r="M12" s="232">
        <v>6.3369999999999996E-2</v>
      </c>
      <c r="N12" s="161">
        <v>0.14329999999999998</v>
      </c>
      <c r="O12" s="168">
        <v>2.7398243597718437E-5</v>
      </c>
      <c r="P12" s="84"/>
      <c r="U12" s="100"/>
    </row>
    <row r="13" spans="1:21">
      <c r="A13" s="131" t="s">
        <v>60</v>
      </c>
      <c r="B13" s="231">
        <v>0.32400000000000001</v>
      </c>
      <c r="C13" s="161">
        <v>0.29799999999999999</v>
      </c>
      <c r="D13" s="232">
        <v>0.36599999999999999</v>
      </c>
      <c r="E13" s="231">
        <v>0.38750000000000001</v>
      </c>
      <c r="F13" s="161">
        <v>0.34370000000000001</v>
      </c>
      <c r="G13" s="232">
        <v>0.57550000000000001</v>
      </c>
      <c r="H13" s="231">
        <v>0.58360000000000001</v>
      </c>
      <c r="I13" s="161">
        <v>1.1328</v>
      </c>
      <c r="J13" s="232">
        <v>0.70860000000000001</v>
      </c>
      <c r="K13" s="231">
        <v>0.48010000000000003</v>
      </c>
      <c r="L13" s="161">
        <v>0.35399999999999998</v>
      </c>
      <c r="M13" s="232">
        <v>0.33302399999999999</v>
      </c>
      <c r="N13" s="161">
        <v>5.8868239999999998</v>
      </c>
      <c r="O13" s="168">
        <v>0.11128771735167466</v>
      </c>
      <c r="P13" s="84"/>
      <c r="U13" s="100"/>
    </row>
    <row r="14" spans="1:21">
      <c r="A14" s="131" t="s">
        <v>61</v>
      </c>
      <c r="B14" s="231">
        <v>6.2989000000000003E-2</v>
      </c>
      <c r="C14" s="161">
        <v>5.7407E-2</v>
      </c>
      <c r="D14" s="232">
        <v>4.4471000000000004E-2</v>
      </c>
      <c r="E14" s="231">
        <v>2.0310000000000003E-3</v>
      </c>
      <c r="F14" s="161">
        <v>8.003999999999999E-3</v>
      </c>
      <c r="G14" s="232">
        <v>2.5000000000000001E-2</v>
      </c>
      <c r="H14" s="231">
        <v>1.003E-3</v>
      </c>
      <c r="I14" s="161">
        <v>3.0000000000000001E-6</v>
      </c>
      <c r="J14" s="232">
        <v>6.9999999999999999E-4</v>
      </c>
      <c r="K14" s="231">
        <v>7.9640000000000006E-3</v>
      </c>
      <c r="L14" s="161">
        <v>1.3545E-2</v>
      </c>
      <c r="M14" s="232">
        <v>2.2190999999999999E-2</v>
      </c>
      <c r="N14" s="161">
        <v>0.24530800000000003</v>
      </c>
      <c r="O14" s="168">
        <v>2.7836630024318065E-3</v>
      </c>
      <c r="P14" s="84"/>
      <c r="U14" s="100"/>
    </row>
    <row r="15" spans="1:21">
      <c r="A15" s="131" t="s">
        <v>62</v>
      </c>
      <c r="B15" s="231">
        <v>5.2830000000000004E-3</v>
      </c>
      <c r="C15" s="161">
        <v>2.1877000000000001E-2</v>
      </c>
      <c r="D15" s="232">
        <v>1.1683000000000001E-2</v>
      </c>
      <c r="E15" s="231">
        <v>1.7515999999999997E-2</v>
      </c>
      <c r="F15" s="161">
        <v>2.836E-3</v>
      </c>
      <c r="G15" s="232">
        <v>1.5128000000000001E-2</v>
      </c>
      <c r="H15" s="231">
        <v>1.1125999999999999E-2</v>
      </c>
      <c r="I15" s="161">
        <v>1.4909E-2</v>
      </c>
      <c r="J15" s="232">
        <v>8.9809999999999994E-3</v>
      </c>
      <c r="K15" s="231">
        <v>5.4299999999999999E-3</v>
      </c>
      <c r="L15" s="161">
        <v>2.5040000000000001E-3</v>
      </c>
      <c r="M15" s="232">
        <v>1.56E-4</v>
      </c>
      <c r="N15" s="161">
        <v>0.11742900000000002</v>
      </c>
      <c r="O15" s="168">
        <v>0.11581043338303867</v>
      </c>
      <c r="P15" s="84"/>
      <c r="U15" s="100"/>
    </row>
    <row r="16" spans="1:21">
      <c r="A16" s="131" t="s">
        <v>37</v>
      </c>
      <c r="B16" s="231">
        <v>5.1078919999999997</v>
      </c>
      <c r="C16" s="161">
        <v>3.8916400000000002</v>
      </c>
      <c r="D16" s="232">
        <v>0.27862700000000001</v>
      </c>
      <c r="E16" s="231">
        <v>0.20933199999999999</v>
      </c>
      <c r="F16" s="161">
        <v>0.20347599999999999</v>
      </c>
      <c r="G16" s="232">
        <v>0.15553999999999998</v>
      </c>
      <c r="H16" s="231">
        <v>0.15280000000000002</v>
      </c>
      <c r="I16" s="161">
        <v>0.164775</v>
      </c>
      <c r="J16" s="232">
        <v>0.17871500000000001</v>
      </c>
      <c r="K16" s="231">
        <v>0.19973400000000002</v>
      </c>
      <c r="L16" s="161">
        <v>0.28117300000000001</v>
      </c>
      <c r="M16" s="232">
        <v>5.4056670000000002</v>
      </c>
      <c r="N16" s="161">
        <v>16.229371</v>
      </c>
      <c r="O16" s="168">
        <v>5.174401010839049E-4</v>
      </c>
      <c r="P16" s="84"/>
      <c r="U16" s="100"/>
    </row>
    <row r="17" spans="1:21">
      <c r="A17" s="131" t="s">
        <v>72</v>
      </c>
      <c r="B17" s="231">
        <v>0</v>
      </c>
      <c r="C17" s="161">
        <v>0</v>
      </c>
      <c r="D17" s="232">
        <v>0</v>
      </c>
      <c r="E17" s="231">
        <v>0</v>
      </c>
      <c r="F17" s="161">
        <v>0</v>
      </c>
      <c r="G17" s="232">
        <v>0</v>
      </c>
      <c r="H17" s="231">
        <v>0</v>
      </c>
      <c r="I17" s="161">
        <v>0</v>
      </c>
      <c r="J17" s="232">
        <v>0</v>
      </c>
      <c r="K17" s="231">
        <v>0</v>
      </c>
      <c r="L17" s="161">
        <v>0</v>
      </c>
      <c r="M17" s="232">
        <v>0</v>
      </c>
      <c r="N17" s="161">
        <v>0</v>
      </c>
      <c r="O17" s="168">
        <v>0</v>
      </c>
      <c r="P17" s="84"/>
      <c r="U17" s="100"/>
    </row>
    <row r="18" spans="1:21">
      <c r="A18" s="131" t="s">
        <v>36</v>
      </c>
      <c r="B18" s="231">
        <v>0</v>
      </c>
      <c r="C18" s="161">
        <v>0</v>
      </c>
      <c r="D18" s="232">
        <v>0</v>
      </c>
      <c r="E18" s="231">
        <v>0</v>
      </c>
      <c r="F18" s="161">
        <v>0</v>
      </c>
      <c r="G18" s="232">
        <v>0</v>
      </c>
      <c r="H18" s="231">
        <v>0</v>
      </c>
      <c r="I18" s="161">
        <v>0</v>
      </c>
      <c r="J18" s="232">
        <v>0</v>
      </c>
      <c r="K18" s="231">
        <v>0</v>
      </c>
      <c r="L18" s="161">
        <v>0</v>
      </c>
      <c r="M18" s="232">
        <v>0</v>
      </c>
      <c r="N18" s="161">
        <v>0</v>
      </c>
      <c r="O18" s="168">
        <v>0</v>
      </c>
      <c r="P18" s="84"/>
      <c r="U18" s="100"/>
    </row>
    <row r="19" spans="1:21">
      <c r="A19" s="131" t="s">
        <v>35</v>
      </c>
      <c r="B19" s="231">
        <v>8.4726499999999998</v>
      </c>
      <c r="C19" s="161">
        <v>7.8856929999999998</v>
      </c>
      <c r="D19" s="232">
        <v>8.0212859999999999</v>
      </c>
      <c r="E19" s="231">
        <v>5.3785959999999999</v>
      </c>
      <c r="F19" s="161">
        <v>4.2081840000000001</v>
      </c>
      <c r="G19" s="232">
        <v>1.5387149999999998</v>
      </c>
      <c r="H19" s="231">
        <v>2.196272</v>
      </c>
      <c r="I19" s="161">
        <v>2.2997780000000003</v>
      </c>
      <c r="J19" s="232">
        <v>2.7728490000000003</v>
      </c>
      <c r="K19" s="231">
        <v>7.7299250000000006</v>
      </c>
      <c r="L19" s="161">
        <v>7.6824970000000006</v>
      </c>
      <c r="M19" s="232">
        <v>6.8332160000000002</v>
      </c>
      <c r="N19" s="161">
        <v>65.019660999999999</v>
      </c>
      <c r="O19" s="168">
        <v>4.2969538487521629E-2</v>
      </c>
      <c r="P19" s="84"/>
      <c r="U19" s="100"/>
    </row>
    <row r="20" spans="1:21">
      <c r="A20" s="131" t="s">
        <v>34</v>
      </c>
      <c r="B20" s="231">
        <v>0</v>
      </c>
      <c r="C20" s="161">
        <v>0</v>
      </c>
      <c r="D20" s="232">
        <v>0</v>
      </c>
      <c r="E20" s="231">
        <v>0</v>
      </c>
      <c r="F20" s="161">
        <v>0</v>
      </c>
      <c r="G20" s="232">
        <v>0</v>
      </c>
      <c r="H20" s="231">
        <v>0</v>
      </c>
      <c r="I20" s="161">
        <v>0</v>
      </c>
      <c r="J20" s="232">
        <v>0</v>
      </c>
      <c r="K20" s="231">
        <v>0</v>
      </c>
      <c r="L20" s="161">
        <v>0</v>
      </c>
      <c r="M20" s="232">
        <v>0</v>
      </c>
      <c r="N20" s="161">
        <v>0</v>
      </c>
      <c r="O20" s="168">
        <v>0</v>
      </c>
      <c r="P20" s="84"/>
      <c r="U20" s="100"/>
    </row>
    <row r="21" spans="1:21">
      <c r="A21" s="131" t="s">
        <v>33</v>
      </c>
      <c r="B21" s="231">
        <v>106.752</v>
      </c>
      <c r="C21" s="161">
        <v>99.222999999999999</v>
      </c>
      <c r="D21" s="232">
        <v>79.171000000000006</v>
      </c>
      <c r="E21" s="231">
        <v>110.17100000000001</v>
      </c>
      <c r="F21" s="161">
        <v>120.908</v>
      </c>
      <c r="G21" s="232">
        <v>95.149000000000001</v>
      </c>
      <c r="H21" s="231">
        <v>87.751000000000005</v>
      </c>
      <c r="I21" s="161">
        <v>88.046000000000006</v>
      </c>
      <c r="J21" s="232">
        <v>97.676000000000002</v>
      </c>
      <c r="K21" s="231">
        <v>59.385719999999999</v>
      </c>
      <c r="L21" s="161">
        <v>90.228999999999999</v>
      </c>
      <c r="M21" s="232">
        <v>92.712999999999994</v>
      </c>
      <c r="N21" s="161">
        <v>1127.17472</v>
      </c>
      <c r="O21" s="168">
        <v>0.34283990053982905</v>
      </c>
      <c r="P21" s="84"/>
      <c r="U21" s="100"/>
    </row>
    <row r="22" spans="1:21">
      <c r="A22" s="131" t="s">
        <v>32</v>
      </c>
      <c r="B22" s="231">
        <v>0</v>
      </c>
      <c r="C22" s="161">
        <v>0</v>
      </c>
      <c r="D22" s="232">
        <v>0</v>
      </c>
      <c r="E22" s="231">
        <v>0</v>
      </c>
      <c r="F22" s="161">
        <v>0</v>
      </c>
      <c r="G22" s="232">
        <v>0</v>
      </c>
      <c r="H22" s="231">
        <v>0</v>
      </c>
      <c r="I22" s="161">
        <v>0</v>
      </c>
      <c r="J22" s="232">
        <v>0</v>
      </c>
      <c r="K22" s="231">
        <v>0</v>
      </c>
      <c r="L22" s="161">
        <v>0</v>
      </c>
      <c r="M22" s="232">
        <v>0</v>
      </c>
      <c r="N22" s="161">
        <v>0</v>
      </c>
      <c r="O22" s="168">
        <v>0</v>
      </c>
      <c r="P22" s="84"/>
      <c r="U22" s="100"/>
    </row>
    <row r="23" spans="1:21">
      <c r="A23" s="131" t="s">
        <v>3</v>
      </c>
      <c r="B23" s="231">
        <v>0</v>
      </c>
      <c r="C23" s="161">
        <v>0</v>
      </c>
      <c r="D23" s="232">
        <v>0</v>
      </c>
      <c r="E23" s="231">
        <v>0</v>
      </c>
      <c r="F23" s="161">
        <v>0</v>
      </c>
      <c r="G23" s="232">
        <v>0</v>
      </c>
      <c r="H23" s="231">
        <v>0</v>
      </c>
      <c r="I23" s="161">
        <v>0</v>
      </c>
      <c r="J23" s="232">
        <v>0</v>
      </c>
      <c r="K23" s="231">
        <v>0</v>
      </c>
      <c r="L23" s="161">
        <v>0</v>
      </c>
      <c r="M23" s="232">
        <v>0</v>
      </c>
      <c r="N23" s="161">
        <v>0</v>
      </c>
      <c r="O23" s="168">
        <v>0</v>
      </c>
      <c r="P23" s="84"/>
      <c r="U23" s="100"/>
    </row>
    <row r="24" spans="1:21">
      <c r="A24" s="131" t="s">
        <v>31</v>
      </c>
      <c r="B24" s="231">
        <v>6.6949999999999982E-2</v>
      </c>
      <c r="C24" s="161">
        <v>3.0850689999999998</v>
      </c>
      <c r="D24" s="232">
        <v>1.5074000000000001E-2</v>
      </c>
      <c r="E24" s="231">
        <v>3.2069999999999998E-3</v>
      </c>
      <c r="F24" s="161">
        <v>1.7722000000000002E-2</v>
      </c>
      <c r="G24" s="232">
        <v>3.039E-3</v>
      </c>
      <c r="H24" s="231">
        <v>2.6400000000000002E-4</v>
      </c>
      <c r="I24" s="161">
        <v>7.7019999999999996E-3</v>
      </c>
      <c r="J24" s="232">
        <v>4.2699999999999997E-4</v>
      </c>
      <c r="K24" s="231">
        <v>2.5053000000000002E-2</v>
      </c>
      <c r="L24" s="161">
        <v>1.8828000000000001E-2</v>
      </c>
      <c r="M24" s="232">
        <v>2.2061000000000001E-2</v>
      </c>
      <c r="N24" s="161">
        <v>3.265396</v>
      </c>
      <c r="O24" s="168">
        <v>2.2664727967300059E-2</v>
      </c>
      <c r="P24" s="84"/>
      <c r="U24" s="100"/>
    </row>
    <row r="25" spans="1:21">
      <c r="A25" s="131" t="s">
        <v>30</v>
      </c>
      <c r="B25" s="231">
        <v>596.18644700000016</v>
      </c>
      <c r="C25" s="161">
        <v>521.04307100000005</v>
      </c>
      <c r="D25" s="232">
        <v>362.41001200000011</v>
      </c>
      <c r="E25" s="231">
        <v>181.71842200000003</v>
      </c>
      <c r="F25" s="161">
        <v>116.758898</v>
      </c>
      <c r="G25" s="232">
        <v>56.961557999999982</v>
      </c>
      <c r="H25" s="231">
        <v>53.524979000000002</v>
      </c>
      <c r="I25" s="161">
        <v>52.801251999999998</v>
      </c>
      <c r="J25" s="232">
        <v>79.523701999999972</v>
      </c>
      <c r="K25" s="231">
        <v>278.93727700000011</v>
      </c>
      <c r="L25" s="161">
        <v>410.73143100000016</v>
      </c>
      <c r="M25" s="232">
        <v>524.49731699999995</v>
      </c>
      <c r="N25" s="161">
        <v>3235.0943660000003</v>
      </c>
      <c r="O25" s="168">
        <v>0.15357643244037361</v>
      </c>
      <c r="P25" s="84"/>
      <c r="U25" s="81"/>
    </row>
    <row r="26" spans="1:21" ht="13.5" customHeight="1">
      <c r="A26" s="129" t="s">
        <v>303</v>
      </c>
      <c r="B26" s="229">
        <v>735.40802099999996</v>
      </c>
      <c r="C26" s="160">
        <v>652.238474</v>
      </c>
      <c r="D26" s="230">
        <v>457.25264499999992</v>
      </c>
      <c r="E26" s="229">
        <v>285.82655800000003</v>
      </c>
      <c r="F26" s="160">
        <v>218.411496</v>
      </c>
      <c r="G26" s="230">
        <v>117.11975100000004</v>
      </c>
      <c r="H26" s="229">
        <v>108.545283</v>
      </c>
      <c r="I26" s="160">
        <v>110.632402</v>
      </c>
      <c r="J26" s="230">
        <v>151.49495499999998</v>
      </c>
      <c r="K26" s="229">
        <v>372.91321199999999</v>
      </c>
      <c r="L26" s="160">
        <v>546.213526</v>
      </c>
      <c r="M26" s="230">
        <v>659.33313999999996</v>
      </c>
      <c r="N26" s="160">
        <v>4415.3894630000004</v>
      </c>
      <c r="O26" s="167">
        <v>6.4421010128664705E-2</v>
      </c>
      <c r="P26" s="10"/>
      <c r="U26" s="8"/>
    </row>
    <row r="27" spans="1:21" ht="12.75" customHeight="1">
      <c r="A27" s="131" t="s">
        <v>26</v>
      </c>
      <c r="B27" s="231">
        <v>72.489688999999984</v>
      </c>
      <c r="C27" s="161">
        <v>65.121511999999996</v>
      </c>
      <c r="D27" s="232">
        <v>43.153411999999996</v>
      </c>
      <c r="E27" s="231">
        <v>28.96969</v>
      </c>
      <c r="F27" s="161">
        <v>21.116735000000006</v>
      </c>
      <c r="G27" s="232">
        <v>14.074119</v>
      </c>
      <c r="H27" s="231">
        <v>12.767758000000001</v>
      </c>
      <c r="I27" s="161">
        <v>12.175579000000001</v>
      </c>
      <c r="J27" s="232">
        <v>15.355824</v>
      </c>
      <c r="K27" s="231">
        <v>30.063343999999994</v>
      </c>
      <c r="L27" s="161">
        <v>47.672121999999995</v>
      </c>
      <c r="M27" s="232">
        <v>58.618398999999997</v>
      </c>
      <c r="N27" s="161">
        <v>421.57818300000002</v>
      </c>
      <c r="O27" s="168">
        <v>2.8611146786104751E-2</v>
      </c>
      <c r="P27" s="84"/>
      <c r="U27" s="8"/>
    </row>
    <row r="28" spans="1:21" ht="12.75" customHeight="1">
      <c r="A28" s="131" t="s">
        <v>0</v>
      </c>
      <c r="B28" s="231">
        <v>1.0714599999999999</v>
      </c>
      <c r="C28" s="161">
        <v>1.0151199999999998</v>
      </c>
      <c r="D28" s="232">
        <v>0.58143000000000011</v>
      </c>
      <c r="E28" s="231">
        <v>0.26366000000000001</v>
      </c>
      <c r="F28" s="161">
        <v>0.13863999999999999</v>
      </c>
      <c r="G28" s="232">
        <v>1.737E-2</v>
      </c>
      <c r="H28" s="231">
        <v>1.4589999999999999E-2</v>
      </c>
      <c r="I28" s="161">
        <v>1.7170000000000001E-2</v>
      </c>
      <c r="J28" s="232">
        <v>3.7130000000000003E-2</v>
      </c>
      <c r="K28" s="231">
        <v>0.44111</v>
      </c>
      <c r="L28" s="161">
        <v>0.79109000000000007</v>
      </c>
      <c r="M28" s="232">
        <v>0.99795</v>
      </c>
      <c r="N28" s="161">
        <v>5.3867200000000004</v>
      </c>
      <c r="O28" s="168">
        <v>3.5587587990450376E-3</v>
      </c>
      <c r="P28" s="84"/>
      <c r="U28" s="8"/>
    </row>
    <row r="29" spans="1:21" ht="12.75" customHeight="1">
      <c r="A29" s="131" t="s">
        <v>1</v>
      </c>
      <c r="B29" s="231">
        <v>0.106</v>
      </c>
      <c r="C29" s="161">
        <v>0.1</v>
      </c>
      <c r="D29" s="232">
        <v>6.3E-2</v>
      </c>
      <c r="E29" s="231">
        <v>3.9E-2</v>
      </c>
      <c r="F29" s="161">
        <v>1.2E-2</v>
      </c>
      <c r="G29" s="232">
        <v>8.9999999999999993E-3</v>
      </c>
      <c r="H29" s="231">
        <v>8.9999999999999993E-3</v>
      </c>
      <c r="I29" s="161">
        <v>8.9999999999999993E-3</v>
      </c>
      <c r="J29" s="232">
        <v>0.01</v>
      </c>
      <c r="K29" s="231">
        <v>4.5999999999999999E-2</v>
      </c>
      <c r="L29" s="161">
        <v>0.08</v>
      </c>
      <c r="M29" s="232">
        <v>9.9000000000000005E-2</v>
      </c>
      <c r="N29" s="161">
        <v>0.58200000000000007</v>
      </c>
      <c r="O29" s="168">
        <v>1.0474521336961715E-3</v>
      </c>
      <c r="P29" s="84"/>
      <c r="U29" s="8"/>
    </row>
    <row r="30" spans="1:21" ht="12.75" customHeight="1">
      <c r="A30" s="131" t="s">
        <v>2</v>
      </c>
      <c r="B30" s="231">
        <v>0.20937999999999998</v>
      </c>
      <c r="C30" s="161">
        <v>0.18587999999999999</v>
      </c>
      <c r="D30" s="232">
        <v>8.7569999999999995E-2</v>
      </c>
      <c r="E30" s="231">
        <v>4.7289999999999999E-2</v>
      </c>
      <c r="F30" s="161">
        <v>4.8700000000000002E-3</v>
      </c>
      <c r="G30" s="232">
        <v>2.8700000000000002E-3</v>
      </c>
      <c r="H30" s="231">
        <v>2.8700000000000002E-3</v>
      </c>
      <c r="I30" s="161">
        <v>2.8700000000000002E-3</v>
      </c>
      <c r="J30" s="232">
        <v>4.8700000000000002E-3</v>
      </c>
      <c r="K30" s="231">
        <v>8.2200000000000009E-2</v>
      </c>
      <c r="L30" s="161">
        <v>0.12737000000000001</v>
      </c>
      <c r="M30" s="232">
        <v>0.18633</v>
      </c>
      <c r="N30" s="161">
        <v>0.94437000000000015</v>
      </c>
      <c r="O30" s="168">
        <v>5.0485707284941578E-3</v>
      </c>
      <c r="P30" s="84"/>
    </row>
    <row r="31" spans="1:21">
      <c r="A31" s="131" t="s">
        <v>6</v>
      </c>
      <c r="B31" s="231">
        <v>4.7131359999999995</v>
      </c>
      <c r="C31" s="161">
        <v>4.8187899999999999</v>
      </c>
      <c r="D31" s="232">
        <v>4.0565340000000001</v>
      </c>
      <c r="E31" s="231">
        <v>3.7130700000000001</v>
      </c>
      <c r="F31" s="161">
        <v>3.5092160000000003</v>
      </c>
      <c r="G31" s="232">
        <v>1.869472</v>
      </c>
      <c r="H31" s="231">
        <v>1.5081300000000002</v>
      </c>
      <c r="I31" s="161">
        <v>1.39781</v>
      </c>
      <c r="J31" s="232">
        <v>1.73502</v>
      </c>
      <c r="K31" s="231">
        <v>3.2450419999999998</v>
      </c>
      <c r="L31" s="161">
        <v>3.263976</v>
      </c>
      <c r="M31" s="232">
        <v>4.7482820000000006</v>
      </c>
      <c r="N31" s="161">
        <v>38.578478000000004</v>
      </c>
      <c r="O31" s="168">
        <v>6.9651941349401184E-2</v>
      </c>
      <c r="P31" s="84"/>
    </row>
    <row r="32" spans="1:21">
      <c r="A32" s="131" t="s">
        <v>25</v>
      </c>
      <c r="B32" s="231">
        <v>401.82757300000003</v>
      </c>
      <c r="C32" s="161">
        <v>357.53792000000004</v>
      </c>
      <c r="D32" s="232">
        <v>252.77655599999994</v>
      </c>
      <c r="E32" s="231">
        <v>159.31368000000001</v>
      </c>
      <c r="F32" s="161">
        <v>127.320898</v>
      </c>
      <c r="G32" s="232">
        <v>67.622300000000038</v>
      </c>
      <c r="H32" s="231">
        <v>63.176981999999995</v>
      </c>
      <c r="I32" s="161">
        <v>73.613937000000007</v>
      </c>
      <c r="J32" s="232">
        <v>95.512828999999982</v>
      </c>
      <c r="K32" s="231">
        <v>230.71779799999996</v>
      </c>
      <c r="L32" s="161">
        <v>322.05334300000004</v>
      </c>
      <c r="M32" s="232">
        <v>388.48214299999995</v>
      </c>
      <c r="N32" s="161">
        <v>2539.9559589999999</v>
      </c>
      <c r="O32" s="168">
        <v>7.7236662902963327E-2</v>
      </c>
      <c r="P32" s="84"/>
    </row>
    <row r="33" spans="1:16">
      <c r="A33" s="131" t="s">
        <v>5</v>
      </c>
      <c r="B33" s="231">
        <v>124.42344900000001</v>
      </c>
      <c r="C33" s="161">
        <v>111.64486900000001</v>
      </c>
      <c r="D33" s="232">
        <v>77.270514000000006</v>
      </c>
      <c r="E33" s="231">
        <v>45.559759999999997</v>
      </c>
      <c r="F33" s="161">
        <v>32.084392999999999</v>
      </c>
      <c r="G33" s="232">
        <v>15.352581999999998</v>
      </c>
      <c r="H33" s="231">
        <v>13.089701999999999</v>
      </c>
      <c r="I33" s="161">
        <v>13.172720000000002</v>
      </c>
      <c r="J33" s="232">
        <v>20.162576000000008</v>
      </c>
      <c r="K33" s="231">
        <v>57.530547000000006</v>
      </c>
      <c r="L33" s="161">
        <v>90.447621999999981</v>
      </c>
      <c r="M33" s="232">
        <v>107.622792</v>
      </c>
      <c r="N33" s="161">
        <v>708.36152600000003</v>
      </c>
      <c r="O33" s="168">
        <v>4.2744930971602195E-2</v>
      </c>
      <c r="P33" s="84"/>
    </row>
    <row r="34" spans="1:16">
      <c r="A34" s="131" t="s">
        <v>3</v>
      </c>
      <c r="B34" s="231">
        <v>130.56733400000002</v>
      </c>
      <c r="C34" s="161">
        <v>111.81438300000002</v>
      </c>
      <c r="D34" s="232">
        <v>79.263628999999995</v>
      </c>
      <c r="E34" s="231">
        <v>47.920407999999995</v>
      </c>
      <c r="F34" s="161">
        <v>34.224743999999994</v>
      </c>
      <c r="G34" s="232">
        <v>18.172038000000001</v>
      </c>
      <c r="H34" s="231">
        <v>17.976251000000001</v>
      </c>
      <c r="I34" s="161">
        <v>10.243315999999998</v>
      </c>
      <c r="J34" s="232">
        <v>18.676706000000003</v>
      </c>
      <c r="K34" s="231">
        <v>50.787170999999994</v>
      </c>
      <c r="L34" s="161">
        <v>81.778002999999998</v>
      </c>
      <c r="M34" s="232">
        <v>98.578244000000012</v>
      </c>
      <c r="N34" s="161">
        <v>700.00222700000006</v>
      </c>
      <c r="O34" s="168">
        <v>0.45530806930557721</v>
      </c>
      <c r="P34" s="84"/>
    </row>
    <row r="35" spans="1:16" ht="12"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4.0313154541253421E-2</v>
      </c>
    </row>
    <row r="40" spans="1:16">
      <c r="B40" s="1"/>
      <c r="C40" s="1"/>
      <c r="D40" s="1"/>
      <c r="M40" s="10" t="s">
        <v>59</v>
      </c>
      <c r="N40" s="87">
        <f>O8</f>
        <v>5.0716759963101481E-2</v>
      </c>
    </row>
    <row r="41" spans="1:16">
      <c r="B41" s="8"/>
      <c r="C41" s="8"/>
      <c r="D41" s="8"/>
      <c r="M41" s="10" t="s">
        <v>117</v>
      </c>
      <c r="N41" s="87">
        <f>O9</f>
        <v>6.5467290349835269E-2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{863E4D9F-0E73-4BFA-B242-ADA87C734717}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282</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2805.4730000000009</v>
      </c>
      <c r="C7" s="160">
        <v>2805.5440000000003</v>
      </c>
      <c r="D7" s="230">
        <v>2805.5440000000003</v>
      </c>
      <c r="E7" s="229">
        <v>2805.5480000000007</v>
      </c>
      <c r="F7" s="160">
        <v>2805.5480000000007</v>
      </c>
      <c r="G7" s="230">
        <v>2805.5480000000007</v>
      </c>
      <c r="H7" s="160">
        <v>2805.5480000000007</v>
      </c>
      <c r="I7" s="160">
        <v>2805.5480000000007</v>
      </c>
      <c r="J7" s="160">
        <v>2805.5480000000007</v>
      </c>
      <c r="K7" s="229">
        <v>2802.0350000000003</v>
      </c>
      <c r="L7" s="160">
        <v>2801.2250000000004</v>
      </c>
      <c r="M7" s="230">
        <v>2802.0350000000003</v>
      </c>
      <c r="N7" s="160">
        <v>2802.0350000000003</v>
      </c>
      <c r="O7" s="166">
        <v>7.2652439885776243E-2</v>
      </c>
      <c r="P7" s="10"/>
      <c r="U7" s="55"/>
    </row>
    <row r="8" spans="1:21">
      <c r="A8" s="128" t="s">
        <v>163</v>
      </c>
      <c r="B8" s="229">
        <v>761.0698910000001</v>
      </c>
      <c r="C8" s="160">
        <v>686.87834900000018</v>
      </c>
      <c r="D8" s="230">
        <v>633.17939699999999</v>
      </c>
      <c r="E8" s="229">
        <v>428.76314099999991</v>
      </c>
      <c r="F8" s="160">
        <v>381.84763600000002</v>
      </c>
      <c r="G8" s="230">
        <v>274.14864999999992</v>
      </c>
      <c r="H8" s="160">
        <v>222.32362900000004</v>
      </c>
      <c r="I8" s="160">
        <v>250.58322900000007</v>
      </c>
      <c r="J8" s="160">
        <v>329.56837400000001</v>
      </c>
      <c r="K8" s="229">
        <v>508.68928600000015</v>
      </c>
      <c r="L8" s="160">
        <v>610.46966499999996</v>
      </c>
      <c r="M8" s="230">
        <v>655.6247340000001</v>
      </c>
      <c r="N8" s="160">
        <v>5743.1459809999997</v>
      </c>
      <c r="O8" s="166">
        <v>4.1818682027443675E-2</v>
      </c>
      <c r="P8" s="10"/>
      <c r="U8" s="55"/>
    </row>
    <row r="9" spans="1:21">
      <c r="A9" s="128" t="s">
        <v>164</v>
      </c>
      <c r="B9" s="229">
        <v>467.68341099999998</v>
      </c>
      <c r="C9" s="160">
        <v>432.15700300000003</v>
      </c>
      <c r="D9" s="230">
        <v>350.15235799999999</v>
      </c>
      <c r="E9" s="229">
        <v>248.146669</v>
      </c>
      <c r="F9" s="160">
        <v>199.924452</v>
      </c>
      <c r="G9" s="230">
        <v>100.911216</v>
      </c>
      <c r="H9" s="160">
        <v>101.83982699999999</v>
      </c>
      <c r="I9" s="160">
        <v>96.730956999999989</v>
      </c>
      <c r="J9" s="160">
        <v>153.28621099999998</v>
      </c>
      <c r="K9" s="229">
        <v>297.31414100000001</v>
      </c>
      <c r="L9" s="160">
        <v>377.05803599999996</v>
      </c>
      <c r="M9" s="230">
        <v>435.04492800000003</v>
      </c>
      <c r="N9" s="160">
        <v>3260.2492089999996</v>
      </c>
      <c r="O9" s="167">
        <v>4.2289771645309095E-2</v>
      </c>
      <c r="P9" s="84"/>
      <c r="U9" s="86"/>
    </row>
    <row r="10" spans="1:21">
      <c r="A10" s="131" t="s">
        <v>40</v>
      </c>
      <c r="B10" s="231">
        <v>49.410052999999998</v>
      </c>
      <c r="C10" s="161">
        <v>48.130322000000007</v>
      </c>
      <c r="D10" s="232">
        <v>46.739542999999998</v>
      </c>
      <c r="E10" s="231">
        <v>35.120392999999993</v>
      </c>
      <c r="F10" s="161">
        <v>28.930630000000001</v>
      </c>
      <c r="G10" s="232">
        <v>12.541912999999999</v>
      </c>
      <c r="H10" s="161">
        <v>11.903394000000002</v>
      </c>
      <c r="I10" s="161">
        <v>10.258561</v>
      </c>
      <c r="J10" s="161">
        <v>21.073828999999996</v>
      </c>
      <c r="K10" s="231">
        <v>41.192168999999993</v>
      </c>
      <c r="L10" s="161">
        <v>45.170945999999994</v>
      </c>
      <c r="M10" s="232">
        <v>51.941848999999998</v>
      </c>
      <c r="N10" s="161">
        <v>402.41360199999997</v>
      </c>
      <c r="O10" s="168">
        <v>3.7588252409699964E-2</v>
      </c>
      <c r="P10" s="84"/>
      <c r="U10" s="100"/>
    </row>
    <row r="11" spans="1:21">
      <c r="A11" s="131" t="s">
        <v>39</v>
      </c>
      <c r="B11" s="231">
        <v>0.52200000000000002</v>
      </c>
      <c r="C11" s="161">
        <v>0.68200000000000005</v>
      </c>
      <c r="D11" s="232">
        <v>0.70799999999999996</v>
      </c>
      <c r="E11" s="231">
        <v>0.27400000000000002</v>
      </c>
      <c r="F11" s="161">
        <v>0.36099999999999999</v>
      </c>
      <c r="G11" s="232">
        <v>9.4E-2</v>
      </c>
      <c r="H11" s="161">
        <v>0.11600000000000001</v>
      </c>
      <c r="I11" s="161">
        <v>5.5E-2</v>
      </c>
      <c r="J11" s="161">
        <v>0.32800000000000001</v>
      </c>
      <c r="K11" s="231">
        <v>0.7</v>
      </c>
      <c r="L11" s="161">
        <v>0.50700000000000001</v>
      </c>
      <c r="M11" s="232">
        <v>0.59</v>
      </c>
      <c r="N11" s="161">
        <v>4.9369999999999994</v>
      </c>
      <c r="O11" s="168">
        <v>9.1751512284033287E-3</v>
      </c>
      <c r="P11" s="84"/>
      <c r="U11" s="100"/>
    </row>
    <row r="12" spans="1:21">
      <c r="A12" s="131" t="s">
        <v>38</v>
      </c>
      <c r="B12" s="231">
        <v>0</v>
      </c>
      <c r="C12" s="161">
        <v>0</v>
      </c>
      <c r="D12" s="232">
        <v>0</v>
      </c>
      <c r="E12" s="231">
        <v>0</v>
      </c>
      <c r="F12" s="161">
        <v>0</v>
      </c>
      <c r="G12" s="232">
        <v>0</v>
      </c>
      <c r="H12" s="161">
        <v>0</v>
      </c>
      <c r="I12" s="161">
        <v>0</v>
      </c>
      <c r="J12" s="161">
        <v>0</v>
      </c>
      <c r="K12" s="231">
        <v>0</v>
      </c>
      <c r="L12" s="161">
        <v>0</v>
      </c>
      <c r="M12" s="232">
        <v>0</v>
      </c>
      <c r="N12" s="161">
        <v>0</v>
      </c>
      <c r="O12" s="168">
        <v>0</v>
      </c>
      <c r="P12" s="84"/>
      <c r="U12" s="100"/>
    </row>
    <row r="13" spans="1:21">
      <c r="A13" s="131" t="s">
        <v>60</v>
      </c>
      <c r="B13" s="231">
        <v>0</v>
      </c>
      <c r="C13" s="161">
        <v>0</v>
      </c>
      <c r="D13" s="232">
        <v>0</v>
      </c>
      <c r="E13" s="231">
        <v>0</v>
      </c>
      <c r="F13" s="161">
        <v>0</v>
      </c>
      <c r="G13" s="232">
        <v>0</v>
      </c>
      <c r="H13" s="161">
        <v>0</v>
      </c>
      <c r="I13" s="161">
        <v>0</v>
      </c>
      <c r="J13" s="161">
        <v>0</v>
      </c>
      <c r="K13" s="231">
        <v>0</v>
      </c>
      <c r="L13" s="161">
        <v>0</v>
      </c>
      <c r="M13" s="232">
        <v>0</v>
      </c>
      <c r="N13" s="161">
        <v>0</v>
      </c>
      <c r="O13" s="168">
        <v>0</v>
      </c>
      <c r="P13" s="84"/>
      <c r="U13" s="100"/>
    </row>
    <row r="14" spans="1:21">
      <c r="A14" s="131" t="s">
        <v>61</v>
      </c>
      <c r="B14" s="231">
        <v>0.29517000000000004</v>
      </c>
      <c r="C14" s="161">
        <v>0.25546000000000002</v>
      </c>
      <c r="D14" s="232">
        <v>0.33348</v>
      </c>
      <c r="E14" s="231">
        <v>0.2974</v>
      </c>
      <c r="F14" s="161">
        <v>0.32650000000000001</v>
      </c>
      <c r="G14" s="232">
        <v>0.28587000000000001</v>
      </c>
      <c r="H14" s="161">
        <v>0.28155999999999998</v>
      </c>
      <c r="I14" s="161">
        <v>0.28561700000000001</v>
      </c>
      <c r="J14" s="161">
        <v>0.27213999999999999</v>
      </c>
      <c r="K14" s="231">
        <v>0.27137</v>
      </c>
      <c r="L14" s="161">
        <v>0.21204800000000001</v>
      </c>
      <c r="M14" s="232">
        <v>0.223019</v>
      </c>
      <c r="N14" s="161">
        <v>3.3396339999999993</v>
      </c>
      <c r="O14" s="168">
        <v>3.7896911668039122E-2</v>
      </c>
      <c r="P14" s="84"/>
      <c r="U14" s="100"/>
    </row>
    <row r="15" spans="1:21">
      <c r="A15" s="131" t="s">
        <v>62</v>
      </c>
      <c r="B15" s="231">
        <v>0.11931</v>
      </c>
      <c r="C15" s="161">
        <v>5.6620000000000004E-2</v>
      </c>
      <c r="D15" s="232">
        <v>1.8499999999999999E-2</v>
      </c>
      <c r="E15" s="231">
        <v>5.1660000000000005E-2</v>
      </c>
      <c r="F15" s="161">
        <v>4.9482999999999999E-2</v>
      </c>
      <c r="G15" s="232">
        <v>4.836E-2</v>
      </c>
      <c r="H15" s="161">
        <v>4.1070000000000009E-2</v>
      </c>
      <c r="I15" s="161">
        <v>3.5450000000000002E-2</v>
      </c>
      <c r="J15" s="161">
        <v>4.2259999999999999E-2</v>
      </c>
      <c r="K15" s="231">
        <v>7.1599999999999988E-3</v>
      </c>
      <c r="L15" s="161">
        <v>4.3149999999999994E-3</v>
      </c>
      <c r="M15" s="232">
        <v>4.1589999999999995E-3</v>
      </c>
      <c r="N15" s="161">
        <v>0.47834700000000002</v>
      </c>
      <c r="O15" s="168">
        <v>0.47175376931998392</v>
      </c>
      <c r="P15" s="84"/>
      <c r="U15" s="100"/>
    </row>
    <row r="16" spans="1:21">
      <c r="A16" s="131" t="s">
        <v>37</v>
      </c>
      <c r="B16" s="231">
        <v>316.785594</v>
      </c>
      <c r="C16" s="161">
        <v>290.392427</v>
      </c>
      <c r="D16" s="232">
        <v>232.37010999999998</v>
      </c>
      <c r="E16" s="231">
        <v>168.65770000000001</v>
      </c>
      <c r="F16" s="161">
        <v>136.47904</v>
      </c>
      <c r="G16" s="232">
        <v>54.235870000000006</v>
      </c>
      <c r="H16" s="161">
        <v>57.168480000000002</v>
      </c>
      <c r="I16" s="161">
        <v>50.857599999999998</v>
      </c>
      <c r="J16" s="161">
        <v>97.057169999999999</v>
      </c>
      <c r="K16" s="231">
        <v>194.46141</v>
      </c>
      <c r="L16" s="161">
        <v>246.385964</v>
      </c>
      <c r="M16" s="232">
        <v>286.12896999999998</v>
      </c>
      <c r="N16" s="161">
        <v>2130.9803350000002</v>
      </c>
      <c r="O16" s="168">
        <v>6.7941923316080052E-2</v>
      </c>
      <c r="P16" s="84"/>
      <c r="U16" s="100"/>
    </row>
    <row r="17" spans="1:21">
      <c r="A17" s="131" t="s">
        <v>72</v>
      </c>
      <c r="B17" s="231">
        <v>0</v>
      </c>
      <c r="C17" s="161">
        <v>0</v>
      </c>
      <c r="D17" s="232">
        <v>0</v>
      </c>
      <c r="E17" s="231">
        <v>0</v>
      </c>
      <c r="F17" s="161">
        <v>0</v>
      </c>
      <c r="G17" s="232">
        <v>0</v>
      </c>
      <c r="H17" s="161">
        <v>0</v>
      </c>
      <c r="I17" s="161">
        <v>0</v>
      </c>
      <c r="J17" s="161">
        <v>0</v>
      </c>
      <c r="K17" s="231">
        <v>0</v>
      </c>
      <c r="L17" s="161">
        <v>0</v>
      </c>
      <c r="M17" s="232">
        <v>0</v>
      </c>
      <c r="N17" s="161">
        <v>0</v>
      </c>
      <c r="O17" s="168">
        <v>0</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0</v>
      </c>
      <c r="C19" s="161">
        <v>0</v>
      </c>
      <c r="D19" s="232">
        <v>0</v>
      </c>
      <c r="E19" s="231">
        <v>0</v>
      </c>
      <c r="F19" s="161">
        <v>0</v>
      </c>
      <c r="G19" s="232">
        <v>1.4388999999999999E-2</v>
      </c>
      <c r="H19" s="161">
        <v>2.8369999999999999E-2</v>
      </c>
      <c r="I19" s="161">
        <v>2.809E-2</v>
      </c>
      <c r="J19" s="161">
        <v>0</v>
      </c>
      <c r="K19" s="231">
        <v>0</v>
      </c>
      <c r="L19" s="161">
        <v>0</v>
      </c>
      <c r="M19" s="232">
        <v>0</v>
      </c>
      <c r="N19" s="161">
        <v>7.0848999999999995E-2</v>
      </c>
      <c r="O19" s="168">
        <v>4.6821973315154931E-5</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0</v>
      </c>
      <c r="C21" s="161">
        <v>0</v>
      </c>
      <c r="D21" s="232">
        <v>1.1723000000000001E-2</v>
      </c>
      <c r="E21" s="231">
        <v>0</v>
      </c>
      <c r="F21" s="161">
        <v>0</v>
      </c>
      <c r="G21" s="232">
        <v>0</v>
      </c>
      <c r="H21" s="161">
        <v>0</v>
      </c>
      <c r="I21" s="161">
        <v>0</v>
      </c>
      <c r="J21" s="161">
        <v>0</v>
      </c>
      <c r="K21" s="231">
        <v>0</v>
      </c>
      <c r="L21" s="161">
        <v>0</v>
      </c>
      <c r="M21" s="232">
        <v>0</v>
      </c>
      <c r="N21" s="161">
        <v>1.1723000000000001E-2</v>
      </c>
      <c r="O21" s="168">
        <v>3.5656514315974158E-6</v>
      </c>
      <c r="P21" s="84"/>
      <c r="U21" s="100"/>
    </row>
    <row r="22" spans="1:21">
      <c r="A22" s="131" t="s">
        <v>32</v>
      </c>
      <c r="B22" s="231">
        <v>0</v>
      </c>
      <c r="C22" s="161">
        <v>0</v>
      </c>
      <c r="D22" s="232">
        <v>0</v>
      </c>
      <c r="E22" s="231">
        <v>0</v>
      </c>
      <c r="F22" s="161">
        <v>0</v>
      </c>
      <c r="G22" s="232">
        <v>0</v>
      </c>
      <c r="H22" s="161">
        <v>0</v>
      </c>
      <c r="I22" s="161">
        <v>0</v>
      </c>
      <c r="J22" s="161">
        <v>0</v>
      </c>
      <c r="K22" s="231">
        <v>0</v>
      </c>
      <c r="L22" s="161">
        <v>0</v>
      </c>
      <c r="M22" s="232">
        <v>0</v>
      </c>
      <c r="N22" s="161">
        <v>0</v>
      </c>
      <c r="O22" s="168">
        <v>0</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5.5670000000000004E-2</v>
      </c>
      <c r="C24" s="161">
        <v>0</v>
      </c>
      <c r="D24" s="232">
        <v>0</v>
      </c>
      <c r="E24" s="231">
        <v>0</v>
      </c>
      <c r="F24" s="161">
        <v>0</v>
      </c>
      <c r="G24" s="232">
        <v>0</v>
      </c>
      <c r="H24" s="161">
        <v>0</v>
      </c>
      <c r="I24" s="161">
        <v>0</v>
      </c>
      <c r="J24" s="161">
        <v>0</v>
      </c>
      <c r="K24" s="231">
        <v>0</v>
      </c>
      <c r="L24" s="161">
        <v>0</v>
      </c>
      <c r="M24" s="232">
        <v>0</v>
      </c>
      <c r="N24" s="161">
        <v>5.5670000000000004E-2</v>
      </c>
      <c r="O24" s="168">
        <v>3.8639889493941759E-4</v>
      </c>
      <c r="P24" s="84"/>
      <c r="U24" s="100"/>
    </row>
    <row r="25" spans="1:21">
      <c r="A25" s="131" t="s">
        <v>30</v>
      </c>
      <c r="B25" s="231">
        <v>100.49561399999999</v>
      </c>
      <c r="C25" s="161">
        <v>92.640173999999988</v>
      </c>
      <c r="D25" s="232">
        <v>69.971001999999999</v>
      </c>
      <c r="E25" s="231">
        <v>43.745516000000009</v>
      </c>
      <c r="F25" s="161">
        <v>33.777799000000009</v>
      </c>
      <c r="G25" s="232">
        <v>33.690814000000003</v>
      </c>
      <c r="H25" s="161">
        <v>32.300953</v>
      </c>
      <c r="I25" s="161">
        <v>35.210638999999993</v>
      </c>
      <c r="J25" s="161">
        <v>34.512811999999997</v>
      </c>
      <c r="K25" s="231">
        <v>60.682032000000007</v>
      </c>
      <c r="L25" s="161">
        <v>84.777762999999993</v>
      </c>
      <c r="M25" s="232">
        <v>96.156931000000014</v>
      </c>
      <c r="N25" s="161">
        <v>717.96204899999998</v>
      </c>
      <c r="O25" s="168">
        <v>3.4083101646686466E-2</v>
      </c>
      <c r="P25" s="84"/>
      <c r="U25" s="81"/>
    </row>
    <row r="26" spans="1:21" ht="13.5" customHeight="1">
      <c r="A26" s="129" t="s">
        <v>303</v>
      </c>
      <c r="B26" s="229">
        <v>458.20955800000002</v>
      </c>
      <c r="C26" s="160">
        <v>430.69655299999999</v>
      </c>
      <c r="D26" s="230">
        <v>334.56352300000003</v>
      </c>
      <c r="E26" s="229">
        <v>225.64619500000001</v>
      </c>
      <c r="F26" s="160">
        <v>176.74584999999999</v>
      </c>
      <c r="G26" s="230">
        <v>79.93927699999999</v>
      </c>
      <c r="H26" s="160">
        <v>79.489288999999999</v>
      </c>
      <c r="I26" s="160">
        <v>80.430453</v>
      </c>
      <c r="J26" s="160">
        <v>137.56667599999997</v>
      </c>
      <c r="K26" s="229">
        <v>282.41604500000005</v>
      </c>
      <c r="L26" s="160">
        <v>368.32934599999993</v>
      </c>
      <c r="M26" s="230">
        <v>437.94004599999994</v>
      </c>
      <c r="N26" s="160">
        <v>3091.9728109999996</v>
      </c>
      <c r="O26" s="167">
        <v>4.5112217946828674E-2</v>
      </c>
      <c r="P26" s="10"/>
      <c r="U26" s="8"/>
    </row>
    <row r="27" spans="1:21" ht="12.75" customHeight="1">
      <c r="A27" s="131" t="s">
        <v>26</v>
      </c>
      <c r="B27" s="231">
        <v>18.183906</v>
      </c>
      <c r="C27" s="161">
        <v>27.442260999999998</v>
      </c>
      <c r="D27" s="232">
        <v>21.500593000000006</v>
      </c>
      <c r="E27" s="231">
        <v>14.494744000000001</v>
      </c>
      <c r="F27" s="161">
        <v>11.519195999999999</v>
      </c>
      <c r="G27" s="232">
        <v>3.9135440000000004</v>
      </c>
      <c r="H27" s="161">
        <v>4.493824</v>
      </c>
      <c r="I27" s="161">
        <v>3.9085399999999999</v>
      </c>
      <c r="J27" s="161">
        <v>7.0245799999999994</v>
      </c>
      <c r="K27" s="231">
        <v>17.677666000000002</v>
      </c>
      <c r="L27" s="161">
        <v>23.568895000000001</v>
      </c>
      <c r="M27" s="232">
        <v>27.069199000000001</v>
      </c>
      <c r="N27" s="161">
        <v>180.79694800000001</v>
      </c>
      <c r="O27" s="168">
        <v>1.2270103687286276E-2</v>
      </c>
      <c r="P27" s="84"/>
      <c r="U27" s="8"/>
    </row>
    <row r="28" spans="1:21" ht="12.75" customHeight="1">
      <c r="A28" s="131" t="s">
        <v>0</v>
      </c>
      <c r="B28" s="231">
        <v>17.666700000000002</v>
      </c>
      <c r="C28" s="161">
        <v>14.28073</v>
      </c>
      <c r="D28" s="232">
        <v>12.20947</v>
      </c>
      <c r="E28" s="231">
        <v>7.7383999999999995</v>
      </c>
      <c r="F28" s="161">
        <v>5.8764830000000003</v>
      </c>
      <c r="G28" s="232">
        <v>2.5449200000000003</v>
      </c>
      <c r="H28" s="161">
        <v>3.4711109999999996</v>
      </c>
      <c r="I28" s="161">
        <v>2.6929289999999999</v>
      </c>
      <c r="J28" s="161">
        <v>10.030396</v>
      </c>
      <c r="K28" s="231">
        <v>6.6059599999999996</v>
      </c>
      <c r="L28" s="161">
        <v>8.996319999999999</v>
      </c>
      <c r="M28" s="232">
        <v>10.50154</v>
      </c>
      <c r="N28" s="161">
        <v>102.614959</v>
      </c>
      <c r="O28" s="168">
        <v>6.7792996156268701E-2</v>
      </c>
      <c r="P28" s="84"/>
      <c r="U28" s="8"/>
    </row>
    <row r="29" spans="1:21" ht="12.75" customHeight="1">
      <c r="A29" s="131" t="s">
        <v>1</v>
      </c>
      <c r="B29" s="231">
        <v>2.3720969999999997</v>
      </c>
      <c r="C29" s="161">
        <v>2.186941</v>
      </c>
      <c r="D29" s="232">
        <v>1.745023</v>
      </c>
      <c r="E29" s="231">
        <v>1.2031270000000001</v>
      </c>
      <c r="F29" s="161">
        <v>0.96127899999999999</v>
      </c>
      <c r="G29" s="232">
        <v>0.39768300000000001</v>
      </c>
      <c r="H29" s="161">
        <v>0.34802000000000005</v>
      </c>
      <c r="I29" s="161">
        <v>0.38241200000000003</v>
      </c>
      <c r="J29" s="161">
        <v>0.60420600000000002</v>
      </c>
      <c r="K29" s="231">
        <v>2.6578049999999998</v>
      </c>
      <c r="L29" s="161">
        <v>2.8314669999999995</v>
      </c>
      <c r="M29" s="232">
        <v>3.0576810000000001</v>
      </c>
      <c r="N29" s="161">
        <v>18.747740999999998</v>
      </c>
      <c r="O29" s="168">
        <v>3.374117063991957E-2</v>
      </c>
      <c r="P29" s="84"/>
      <c r="U29" s="8"/>
    </row>
    <row r="30" spans="1:21" ht="12.75" customHeight="1">
      <c r="A30" s="131" t="s">
        <v>2</v>
      </c>
      <c r="B30" s="231">
        <v>3.2390720000000002</v>
      </c>
      <c r="C30" s="161">
        <v>2.7464330000000001</v>
      </c>
      <c r="D30" s="232">
        <v>2.0311620000000001</v>
      </c>
      <c r="E30" s="231">
        <v>1.2120219999999999</v>
      </c>
      <c r="F30" s="161">
        <v>0.76766800000000002</v>
      </c>
      <c r="G30" s="232">
        <v>0.25292900000000001</v>
      </c>
      <c r="H30" s="161">
        <v>0.22850000000000001</v>
      </c>
      <c r="I30" s="161">
        <v>0.24021400000000001</v>
      </c>
      <c r="J30" s="161">
        <v>0.44179099999999999</v>
      </c>
      <c r="K30" s="231">
        <v>1.2875909999999999</v>
      </c>
      <c r="L30" s="161">
        <v>2.150989</v>
      </c>
      <c r="M30" s="232">
        <v>1.814432</v>
      </c>
      <c r="N30" s="161">
        <v>16.412803</v>
      </c>
      <c r="O30" s="168">
        <v>8.7742301003146103E-2</v>
      </c>
      <c r="P30" s="84"/>
    </row>
    <row r="31" spans="1:21">
      <c r="A31" s="131" t="s">
        <v>6</v>
      </c>
      <c r="B31" s="231">
        <v>0.51487000000000005</v>
      </c>
      <c r="C31" s="161">
        <v>0.68686999999999998</v>
      </c>
      <c r="D31" s="232">
        <v>0.65200000000000002</v>
      </c>
      <c r="E31" s="231">
        <v>0.23125000000000001</v>
      </c>
      <c r="F31" s="161">
        <v>0.33457999999999999</v>
      </c>
      <c r="G31" s="232">
        <v>9.8650000000000002E-2</v>
      </c>
      <c r="H31" s="161">
        <v>0.12074</v>
      </c>
      <c r="I31" s="161">
        <v>5.9369999999999999E-2</v>
      </c>
      <c r="J31" s="161">
        <v>8.8730000000000003E-2</v>
      </c>
      <c r="K31" s="231">
        <v>0.70101000000000002</v>
      </c>
      <c r="L31" s="161">
        <v>0.50851000000000002</v>
      </c>
      <c r="M31" s="232">
        <v>0.49864999999999998</v>
      </c>
      <c r="N31" s="161">
        <v>4.4952300000000003</v>
      </c>
      <c r="O31" s="168">
        <v>8.1159629032557645E-3</v>
      </c>
      <c r="P31" s="84"/>
    </row>
    <row r="32" spans="1:21">
      <c r="A32" s="131" t="s">
        <v>25</v>
      </c>
      <c r="B32" s="231">
        <v>288.67622600000004</v>
      </c>
      <c r="C32" s="161">
        <v>264.75841700000001</v>
      </c>
      <c r="D32" s="232">
        <v>204.59514999999999</v>
      </c>
      <c r="E32" s="231">
        <v>139.39193000000003</v>
      </c>
      <c r="F32" s="161">
        <v>111.73959499999999</v>
      </c>
      <c r="G32" s="232">
        <v>51.829899999999995</v>
      </c>
      <c r="H32" s="161">
        <v>49.599347999999999</v>
      </c>
      <c r="I32" s="161">
        <v>51.049298999999998</v>
      </c>
      <c r="J32" s="161">
        <v>84.228849999999994</v>
      </c>
      <c r="K32" s="231">
        <v>175.387123</v>
      </c>
      <c r="L32" s="161">
        <v>226.911182</v>
      </c>
      <c r="M32" s="232">
        <v>270.99837899999994</v>
      </c>
      <c r="N32" s="161">
        <v>1919.165399</v>
      </c>
      <c r="O32" s="168">
        <v>5.8359252432059243E-2</v>
      </c>
      <c r="P32" s="84"/>
    </row>
    <row r="33" spans="1:16">
      <c r="A33" s="131" t="s">
        <v>5</v>
      </c>
      <c r="B33" s="231">
        <v>107.19939799999999</v>
      </c>
      <c r="C33" s="161">
        <v>99.72869</v>
      </c>
      <c r="D33" s="232">
        <v>77.434105000000002</v>
      </c>
      <c r="E33" s="231">
        <v>51.977992</v>
      </c>
      <c r="F33" s="161">
        <v>38.360568000000008</v>
      </c>
      <c r="G33" s="232">
        <v>17.893939</v>
      </c>
      <c r="H33" s="161">
        <v>16.014678999999997</v>
      </c>
      <c r="I33" s="161">
        <v>16.675051</v>
      </c>
      <c r="J33" s="161">
        <v>28.732726999999993</v>
      </c>
      <c r="K33" s="231">
        <v>64.543869999999998</v>
      </c>
      <c r="L33" s="161">
        <v>84.68095799999999</v>
      </c>
      <c r="M33" s="232">
        <v>100.49936900000002</v>
      </c>
      <c r="N33" s="161">
        <v>703.74134600000002</v>
      </c>
      <c r="O33" s="168">
        <v>4.2466133679643712E-2</v>
      </c>
      <c r="P33" s="84"/>
    </row>
    <row r="34" spans="1:16">
      <c r="A34" s="131" t="s">
        <v>3</v>
      </c>
      <c r="B34" s="231">
        <v>20.357289000000002</v>
      </c>
      <c r="C34" s="161">
        <v>18.866211</v>
      </c>
      <c r="D34" s="232">
        <v>14.39602</v>
      </c>
      <c r="E34" s="231">
        <v>9.3967299999999998</v>
      </c>
      <c r="F34" s="161">
        <v>7.1864809999999997</v>
      </c>
      <c r="G34" s="232">
        <v>3.0077120000000002</v>
      </c>
      <c r="H34" s="161">
        <v>5.2130669999999997</v>
      </c>
      <c r="I34" s="161">
        <v>5.4226380000000001</v>
      </c>
      <c r="J34" s="161">
        <v>6.4153959999999994</v>
      </c>
      <c r="K34" s="231">
        <v>13.555020000000001</v>
      </c>
      <c r="L34" s="161">
        <v>18.681025000000002</v>
      </c>
      <c r="M34" s="232">
        <v>23.500796000000001</v>
      </c>
      <c r="N34" s="161">
        <v>145.99838500000001</v>
      </c>
      <c r="O34" s="168">
        <v>9.4962901876714093E-2</v>
      </c>
      <c r="P34" s="84"/>
    </row>
    <row r="35" spans="1:16" ht="11.45"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7.2652439885776243E-2</v>
      </c>
    </row>
    <row r="40" spans="1:16">
      <c r="B40" s="1"/>
      <c r="C40" s="1"/>
      <c r="D40" s="1"/>
      <c r="M40" s="10" t="s">
        <v>59</v>
      </c>
      <c r="N40" s="87">
        <f>O8</f>
        <v>4.1818682027443675E-2</v>
      </c>
    </row>
    <row r="41" spans="1:16">
      <c r="B41" s="8"/>
      <c r="C41" s="8"/>
      <c r="D41" s="8"/>
      <c r="M41" s="10" t="s">
        <v>117</v>
      </c>
      <c r="N41" s="87">
        <f>O9</f>
        <v>4.2289771645309095E-2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{AEA8BA17-C5E5-493C-920B-4FEF140B35FD}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283</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633.84740000000033</v>
      </c>
      <c r="C7" s="160">
        <v>632.38640000000021</v>
      </c>
      <c r="D7" s="230">
        <v>633.64440000000025</v>
      </c>
      <c r="E7" s="229">
        <v>636.83040000000028</v>
      </c>
      <c r="F7" s="160">
        <v>636.35550000000023</v>
      </c>
      <c r="G7" s="230">
        <v>637.53440000000023</v>
      </c>
      <c r="H7" s="160">
        <v>637.55540000000019</v>
      </c>
      <c r="I7" s="160">
        <v>637.55540000000019</v>
      </c>
      <c r="J7" s="160">
        <v>643.67140000000018</v>
      </c>
      <c r="K7" s="229">
        <v>642.46440000000018</v>
      </c>
      <c r="L7" s="160">
        <v>642.46440000000018</v>
      </c>
      <c r="M7" s="230">
        <v>642.56600000000026</v>
      </c>
      <c r="N7" s="160">
        <v>642.56600000000026</v>
      </c>
      <c r="O7" s="166">
        <v>1.6660743954891255E-2</v>
      </c>
      <c r="P7" s="10"/>
      <c r="U7" s="55"/>
    </row>
    <row r="8" spans="1:21">
      <c r="A8" s="128" t="s">
        <v>163</v>
      </c>
      <c r="B8" s="229">
        <v>494.95268000000027</v>
      </c>
      <c r="C8" s="160">
        <v>443.48810400000025</v>
      </c>
      <c r="D8" s="230">
        <v>377.33746100000013</v>
      </c>
      <c r="E8" s="229">
        <v>278.087647</v>
      </c>
      <c r="F8" s="160">
        <v>246.05467499999997</v>
      </c>
      <c r="G8" s="230">
        <v>174.85272399999999</v>
      </c>
      <c r="H8" s="160">
        <v>153.48962099999989</v>
      </c>
      <c r="I8" s="160">
        <v>153.339778</v>
      </c>
      <c r="J8" s="160">
        <v>161.83980099999999</v>
      </c>
      <c r="K8" s="229">
        <v>285.88415299999991</v>
      </c>
      <c r="L8" s="160">
        <v>403.26669999999973</v>
      </c>
      <c r="M8" s="230">
        <v>449.61077999999986</v>
      </c>
      <c r="N8" s="160">
        <v>3622.2041240000003</v>
      </c>
      <c r="O8" s="166">
        <v>2.6375056981169775E-2</v>
      </c>
      <c r="P8" s="10"/>
      <c r="U8" s="55"/>
    </row>
    <row r="9" spans="1:21">
      <c r="A9" s="128" t="s">
        <v>164</v>
      </c>
      <c r="B9" s="229">
        <v>252.55242600000003</v>
      </c>
      <c r="C9" s="160">
        <v>225.42289600000001</v>
      </c>
      <c r="D9" s="230">
        <v>175.28880199999998</v>
      </c>
      <c r="E9" s="229">
        <v>115.58692000000002</v>
      </c>
      <c r="F9" s="160">
        <v>87.306930000000023</v>
      </c>
      <c r="G9" s="230">
        <v>43.525041999999999</v>
      </c>
      <c r="H9" s="160">
        <v>42.77347300000001</v>
      </c>
      <c r="I9" s="160">
        <v>42.877510000000001</v>
      </c>
      <c r="J9" s="160">
        <v>58.753215000000012</v>
      </c>
      <c r="K9" s="229">
        <v>141.45675800000001</v>
      </c>
      <c r="L9" s="160">
        <v>195.32955400000003</v>
      </c>
      <c r="M9" s="230">
        <v>226.49222599999996</v>
      </c>
      <c r="N9" s="160">
        <v>1607.3657519999997</v>
      </c>
      <c r="O9" s="167">
        <v>2.0849673213606944E-2</v>
      </c>
      <c r="P9" s="84"/>
      <c r="U9" s="86"/>
    </row>
    <row r="10" spans="1:21">
      <c r="A10" s="131" t="s">
        <v>40</v>
      </c>
      <c r="B10" s="231">
        <v>111.30326000000001</v>
      </c>
      <c r="C10" s="161">
        <v>96.851590000000016</v>
      </c>
      <c r="D10" s="232">
        <v>76.141729999999995</v>
      </c>
      <c r="E10" s="231">
        <v>49.954100000000004</v>
      </c>
      <c r="F10" s="161">
        <v>39.002670000000009</v>
      </c>
      <c r="G10" s="232">
        <v>16.938444999999998</v>
      </c>
      <c r="H10" s="161">
        <v>17.388064000000004</v>
      </c>
      <c r="I10" s="161">
        <v>17.014979</v>
      </c>
      <c r="J10" s="161">
        <v>23.843462000000002</v>
      </c>
      <c r="K10" s="231">
        <v>59.475064999999994</v>
      </c>
      <c r="L10" s="161">
        <v>83.298949000000007</v>
      </c>
      <c r="M10" s="232">
        <v>98.139323999999988</v>
      </c>
      <c r="N10" s="161">
        <v>689.35163799999998</v>
      </c>
      <c r="O10" s="168">
        <v>6.4390277166088722E-2</v>
      </c>
      <c r="P10" s="84"/>
      <c r="U10" s="100"/>
    </row>
    <row r="11" spans="1:21">
      <c r="A11" s="131" t="s">
        <v>39</v>
      </c>
      <c r="B11" s="231">
        <v>5.4139719999999993</v>
      </c>
      <c r="C11" s="161">
        <v>5.0668670000000002</v>
      </c>
      <c r="D11" s="232">
        <v>4.5522789999999995</v>
      </c>
      <c r="E11" s="231">
        <v>3.2717420000000002</v>
      </c>
      <c r="F11" s="161">
        <v>2.4804359999999996</v>
      </c>
      <c r="G11" s="232">
        <v>1.1702240000000002</v>
      </c>
      <c r="H11" s="161">
        <v>1.0742649999999998</v>
      </c>
      <c r="I11" s="161">
        <v>1.123535</v>
      </c>
      <c r="J11" s="161">
        <v>1.6376370000000002</v>
      </c>
      <c r="K11" s="231">
        <v>4.1327969999999992</v>
      </c>
      <c r="L11" s="161">
        <v>5.1323909999999993</v>
      </c>
      <c r="M11" s="232">
        <v>5.9042950000000003</v>
      </c>
      <c r="N11" s="161">
        <v>40.960439999999998</v>
      </c>
      <c r="O11" s="168">
        <v>7.612279347416262E-2</v>
      </c>
      <c r="P11" s="84"/>
      <c r="U11" s="100"/>
    </row>
    <row r="12" spans="1:21">
      <c r="A12" s="131" t="s">
        <v>38</v>
      </c>
      <c r="B12" s="231">
        <v>0</v>
      </c>
      <c r="C12" s="161">
        <v>0</v>
      </c>
      <c r="D12" s="232">
        <v>0</v>
      </c>
      <c r="E12" s="231">
        <v>0</v>
      </c>
      <c r="F12" s="161">
        <v>0</v>
      </c>
      <c r="G12" s="232">
        <v>0</v>
      </c>
      <c r="H12" s="161">
        <v>0</v>
      </c>
      <c r="I12" s="161">
        <v>0</v>
      </c>
      <c r="J12" s="161">
        <v>0</v>
      </c>
      <c r="K12" s="231">
        <v>0</v>
      </c>
      <c r="L12" s="161">
        <v>0</v>
      </c>
      <c r="M12" s="232">
        <v>0</v>
      </c>
      <c r="N12" s="161">
        <v>0</v>
      </c>
      <c r="O12" s="168">
        <v>0</v>
      </c>
      <c r="P12" s="84"/>
      <c r="U12" s="100"/>
    </row>
    <row r="13" spans="1:21">
      <c r="A13" s="131" t="s">
        <v>60</v>
      </c>
      <c r="B13" s="231">
        <v>0</v>
      </c>
      <c r="C13" s="161">
        <v>0</v>
      </c>
      <c r="D13" s="232">
        <v>5.0000000000000001E-3</v>
      </c>
      <c r="E13" s="231">
        <v>0.45894000000000001</v>
      </c>
      <c r="F13" s="161">
        <v>0.36942999999999998</v>
      </c>
      <c r="G13" s="232">
        <v>0.16796</v>
      </c>
      <c r="H13" s="161">
        <v>0.14853</v>
      </c>
      <c r="I13" s="161">
        <v>0.11115999999999999</v>
      </c>
      <c r="J13" s="161">
        <v>0.124158</v>
      </c>
      <c r="K13" s="231">
        <v>7.7787999999999996E-2</v>
      </c>
      <c r="L13" s="161">
        <v>6.0000000000000001E-3</v>
      </c>
      <c r="M13" s="232">
        <v>2E-3</v>
      </c>
      <c r="N13" s="161">
        <v>1.4709659999999998</v>
      </c>
      <c r="O13" s="168">
        <v>2.7807939976109943E-2</v>
      </c>
      <c r="P13" s="84"/>
      <c r="U13" s="100"/>
    </row>
    <row r="14" spans="1:21">
      <c r="A14" s="131" t="s">
        <v>61</v>
      </c>
      <c r="B14" s="231">
        <v>0.51870000000000005</v>
      </c>
      <c r="C14" s="161">
        <v>1.0243499999999999</v>
      </c>
      <c r="D14" s="232">
        <v>7.1359999999999993E-2</v>
      </c>
      <c r="E14" s="231">
        <v>0.50300999999999996</v>
      </c>
      <c r="F14" s="161">
        <v>0.52227000000000001</v>
      </c>
      <c r="G14" s="232">
        <v>0.27466000000000002</v>
      </c>
      <c r="H14" s="161">
        <v>1.3859999999999999E-2</v>
      </c>
      <c r="I14" s="161">
        <v>1.298E-2</v>
      </c>
      <c r="J14" s="161">
        <v>2.147E-2</v>
      </c>
      <c r="K14" s="231">
        <v>0.25069000000000002</v>
      </c>
      <c r="L14" s="161">
        <v>5.568E-2</v>
      </c>
      <c r="M14" s="232">
        <v>3.7249999999999998E-2</v>
      </c>
      <c r="N14" s="161">
        <v>3.3062800000000001</v>
      </c>
      <c r="O14" s="168">
        <v>3.7518423009768265E-2</v>
      </c>
      <c r="P14" s="84"/>
      <c r="U14" s="100"/>
    </row>
    <row r="15" spans="1:21">
      <c r="A15" s="131" t="s">
        <v>62</v>
      </c>
      <c r="B15" s="231">
        <v>1.8E-3</v>
      </c>
      <c r="C15" s="161">
        <v>8.4000000000000012E-3</v>
      </c>
      <c r="D15" s="232">
        <v>1.41E-2</v>
      </c>
      <c r="E15" s="231">
        <v>1.8699999999999998E-2</v>
      </c>
      <c r="F15" s="161">
        <v>1.6300000000000002E-2</v>
      </c>
      <c r="G15" s="232">
        <v>2.4799999999999999E-2</v>
      </c>
      <c r="H15" s="161">
        <v>1.9100000000000002E-2</v>
      </c>
      <c r="I15" s="161">
        <v>2.3399999999999997E-2</v>
      </c>
      <c r="J15" s="161">
        <v>1.4800000000000001E-2</v>
      </c>
      <c r="K15" s="231">
        <v>8.5000000000000006E-3</v>
      </c>
      <c r="L15" s="161">
        <v>5.3E-3</v>
      </c>
      <c r="M15" s="232">
        <v>2.8E-3</v>
      </c>
      <c r="N15" s="161">
        <v>0.158</v>
      </c>
      <c r="O15" s="168">
        <v>0.15582222853400871</v>
      </c>
      <c r="P15" s="84"/>
      <c r="U15" s="100"/>
    </row>
    <row r="16" spans="1:21">
      <c r="A16" s="131" t="s">
        <v>37</v>
      </c>
      <c r="B16" s="231">
        <v>40.010565</v>
      </c>
      <c r="C16" s="161">
        <v>37.414563999999999</v>
      </c>
      <c r="D16" s="232">
        <v>27.660490000000003</v>
      </c>
      <c r="E16" s="231">
        <v>11.355486999999998</v>
      </c>
      <c r="F16" s="161">
        <v>0.39500000000000002</v>
      </c>
      <c r="G16" s="232">
        <v>0</v>
      </c>
      <c r="H16" s="161">
        <v>0</v>
      </c>
      <c r="I16" s="161">
        <v>0</v>
      </c>
      <c r="J16" s="161">
        <v>4.4999999999999998E-2</v>
      </c>
      <c r="K16" s="231">
        <v>1.1140000000000001</v>
      </c>
      <c r="L16" s="161">
        <v>26.316433</v>
      </c>
      <c r="M16" s="232">
        <v>36.640891000000003</v>
      </c>
      <c r="N16" s="161">
        <v>180.95243000000002</v>
      </c>
      <c r="O16" s="168">
        <v>5.7692959062047586E-3</v>
      </c>
      <c r="P16" s="84"/>
      <c r="U16" s="100"/>
    </row>
    <row r="17" spans="1:21">
      <c r="A17" s="131" t="s">
        <v>72</v>
      </c>
      <c r="B17" s="231">
        <v>6.5105600000000008</v>
      </c>
      <c r="C17" s="161">
        <v>5.6353400000000002</v>
      </c>
      <c r="D17" s="232">
        <v>5.0267799999999996</v>
      </c>
      <c r="E17" s="231">
        <v>3.5679499999999997</v>
      </c>
      <c r="F17" s="161">
        <v>1.58531</v>
      </c>
      <c r="G17" s="232">
        <v>1.03074</v>
      </c>
      <c r="H17" s="161">
        <v>1.0300199999999999</v>
      </c>
      <c r="I17" s="161">
        <v>1.0300199999999999</v>
      </c>
      <c r="J17" s="161">
        <v>1.31029</v>
      </c>
      <c r="K17" s="231">
        <v>3.4174000000000002</v>
      </c>
      <c r="L17" s="161">
        <v>2.7673400000000004</v>
      </c>
      <c r="M17" s="232">
        <v>6.1319499999999998</v>
      </c>
      <c r="N17" s="161">
        <v>39.043700000000001</v>
      </c>
      <c r="O17" s="168">
        <v>4.0309658691314011E-2</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1.482084</v>
      </c>
      <c r="C19" s="161">
        <v>1.5794220000000001</v>
      </c>
      <c r="D19" s="232">
        <v>1.141492</v>
      </c>
      <c r="E19" s="231">
        <v>1.0720999999999998</v>
      </c>
      <c r="F19" s="161">
        <v>1.243269</v>
      </c>
      <c r="G19" s="232">
        <v>2.300732</v>
      </c>
      <c r="H19" s="161">
        <v>1.3250869999999999</v>
      </c>
      <c r="I19" s="161">
        <v>2.1680329999999999</v>
      </c>
      <c r="J19" s="161">
        <v>1.7942049999999998</v>
      </c>
      <c r="K19" s="231">
        <v>1.5212110000000001</v>
      </c>
      <c r="L19" s="161">
        <v>1.222594</v>
      </c>
      <c r="M19" s="232">
        <v>1.0133319999999999</v>
      </c>
      <c r="N19" s="161">
        <v>17.863560999999997</v>
      </c>
      <c r="O19" s="168">
        <v>1.1805490218007907E-2</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0.877193</v>
      </c>
      <c r="C21" s="161">
        <v>0.89046000000000003</v>
      </c>
      <c r="D21" s="232">
        <v>0.91653999999999991</v>
      </c>
      <c r="E21" s="231">
        <v>0.90586</v>
      </c>
      <c r="F21" s="161">
        <v>0.12205500000000001</v>
      </c>
      <c r="G21" s="232">
        <v>0.12070699999999999</v>
      </c>
      <c r="H21" s="161">
        <v>0.227049</v>
      </c>
      <c r="I21" s="161">
        <v>0.30590400000000001</v>
      </c>
      <c r="J21" s="161">
        <v>0.34972799999999998</v>
      </c>
      <c r="K21" s="231">
        <v>1.073788</v>
      </c>
      <c r="L21" s="161">
        <v>0.99913800000000008</v>
      </c>
      <c r="M21" s="232">
        <v>0.99280400000000002</v>
      </c>
      <c r="N21" s="161">
        <v>7.7812260000000002</v>
      </c>
      <c r="O21" s="168">
        <v>2.3667269151653189E-3</v>
      </c>
      <c r="P21" s="84"/>
      <c r="U21" s="100"/>
    </row>
    <row r="22" spans="1:21">
      <c r="A22" s="131" t="s">
        <v>32</v>
      </c>
      <c r="B22" s="231">
        <v>0</v>
      </c>
      <c r="C22" s="161">
        <v>0</v>
      </c>
      <c r="D22" s="232">
        <v>0</v>
      </c>
      <c r="E22" s="231">
        <v>0</v>
      </c>
      <c r="F22" s="161">
        <v>0</v>
      </c>
      <c r="G22" s="232">
        <v>0</v>
      </c>
      <c r="H22" s="161">
        <v>0</v>
      </c>
      <c r="I22" s="161">
        <v>0</v>
      </c>
      <c r="J22" s="161">
        <v>0</v>
      </c>
      <c r="K22" s="231">
        <v>0</v>
      </c>
      <c r="L22" s="161">
        <v>0</v>
      </c>
      <c r="M22" s="232">
        <v>0</v>
      </c>
      <c r="N22" s="161">
        <v>0</v>
      </c>
      <c r="O22" s="168">
        <v>0</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2.5000000000000001E-2</v>
      </c>
      <c r="C24" s="161">
        <v>2.5000000000000001E-2</v>
      </c>
      <c r="D24" s="232">
        <v>1.4999999999999999E-2</v>
      </c>
      <c r="E24" s="231">
        <v>0.01</v>
      </c>
      <c r="F24" s="161">
        <v>6.0000000000000001E-3</v>
      </c>
      <c r="G24" s="232">
        <v>0</v>
      </c>
      <c r="H24" s="161">
        <v>0</v>
      </c>
      <c r="I24" s="161">
        <v>0</v>
      </c>
      <c r="J24" s="161">
        <v>4.0000000000000001E-3</v>
      </c>
      <c r="K24" s="231">
        <v>1.4999999999999999E-2</v>
      </c>
      <c r="L24" s="161">
        <v>0.02</v>
      </c>
      <c r="M24" s="232">
        <v>3.2000000000000001E-2</v>
      </c>
      <c r="N24" s="161">
        <v>0.15200000000000002</v>
      </c>
      <c r="O24" s="168">
        <v>1.0550140476161573E-3</v>
      </c>
      <c r="P24" s="84"/>
      <c r="U24" s="100"/>
    </row>
    <row r="25" spans="1:21">
      <c r="A25" s="131" t="s">
        <v>30</v>
      </c>
      <c r="B25" s="231">
        <v>86.409292000000036</v>
      </c>
      <c r="C25" s="161">
        <v>76.92690300000001</v>
      </c>
      <c r="D25" s="232">
        <v>59.744030999999985</v>
      </c>
      <c r="E25" s="231">
        <v>44.469030999999994</v>
      </c>
      <c r="F25" s="161">
        <v>41.564190000000011</v>
      </c>
      <c r="G25" s="232">
        <v>21.496773999999998</v>
      </c>
      <c r="H25" s="161">
        <v>21.547498000000004</v>
      </c>
      <c r="I25" s="161">
        <v>21.087498999999998</v>
      </c>
      <c r="J25" s="161">
        <v>29.608465000000006</v>
      </c>
      <c r="K25" s="231">
        <v>70.37051900000003</v>
      </c>
      <c r="L25" s="161">
        <v>75.505729000000002</v>
      </c>
      <c r="M25" s="232">
        <v>77.595579999999984</v>
      </c>
      <c r="N25" s="161">
        <v>626.32551100000001</v>
      </c>
      <c r="O25" s="168">
        <v>2.9732930988565165E-2</v>
      </c>
      <c r="P25" s="84"/>
      <c r="U25" s="81"/>
    </row>
    <row r="26" spans="1:21" ht="13.5" customHeight="1">
      <c r="A26" s="129" t="s">
        <v>303</v>
      </c>
      <c r="B26" s="229">
        <v>235.45561400000003</v>
      </c>
      <c r="C26" s="160">
        <v>208.936091</v>
      </c>
      <c r="D26" s="230">
        <v>164.879278</v>
      </c>
      <c r="E26" s="229">
        <v>103.90347800000001</v>
      </c>
      <c r="F26" s="160">
        <v>76.245196000000007</v>
      </c>
      <c r="G26" s="230">
        <v>36.774220000000007</v>
      </c>
      <c r="H26" s="160">
        <v>35.309818999999997</v>
      </c>
      <c r="I26" s="160">
        <v>36.075649999999996</v>
      </c>
      <c r="J26" s="160">
        <v>50.796727999999987</v>
      </c>
      <c r="K26" s="229">
        <v>128.92995099999996</v>
      </c>
      <c r="L26" s="160">
        <v>176.54435899999999</v>
      </c>
      <c r="M26" s="230">
        <v>209.219617</v>
      </c>
      <c r="N26" s="160">
        <v>1463.0700009999998</v>
      </c>
      <c r="O26" s="167">
        <v>2.1346349657981791E-2</v>
      </c>
      <c r="P26" s="10"/>
      <c r="U26" s="8"/>
    </row>
    <row r="27" spans="1:21" ht="12.75" customHeight="1">
      <c r="A27" s="131" t="s">
        <v>26</v>
      </c>
      <c r="B27" s="231">
        <v>22.444897999999998</v>
      </c>
      <c r="C27" s="161">
        <v>20.405898000000001</v>
      </c>
      <c r="D27" s="232">
        <v>15.756831999999999</v>
      </c>
      <c r="E27" s="231">
        <v>10.635945000000001</v>
      </c>
      <c r="F27" s="161">
        <v>5.4666529999999991</v>
      </c>
      <c r="G27" s="232">
        <v>3.388255</v>
      </c>
      <c r="H27" s="161">
        <v>5.6097280000000005</v>
      </c>
      <c r="I27" s="161">
        <v>6.0583810000000007</v>
      </c>
      <c r="J27" s="161">
        <v>6.5147710000000005</v>
      </c>
      <c r="K27" s="231">
        <v>12.710687999999998</v>
      </c>
      <c r="L27" s="161">
        <v>17.938274999999997</v>
      </c>
      <c r="M27" s="232">
        <v>18.336010000000002</v>
      </c>
      <c r="N27" s="161">
        <v>145.26633400000003</v>
      </c>
      <c r="O27" s="168">
        <v>9.8587559146847987E-3</v>
      </c>
      <c r="P27" s="84"/>
      <c r="U27" s="8"/>
    </row>
    <row r="28" spans="1:21" ht="12.75" customHeight="1">
      <c r="A28" s="131" t="s">
        <v>0</v>
      </c>
      <c r="B28" s="231">
        <v>6.7477100000000005</v>
      </c>
      <c r="C28" s="161">
        <v>5.84823</v>
      </c>
      <c r="D28" s="232">
        <v>5.1953300000000002</v>
      </c>
      <c r="E28" s="231">
        <v>3.6807599999999998</v>
      </c>
      <c r="F28" s="161">
        <v>1.67459</v>
      </c>
      <c r="G28" s="232">
        <v>1.04688</v>
      </c>
      <c r="H28" s="161">
        <v>1.0413999999999999</v>
      </c>
      <c r="I28" s="161">
        <v>1.04287</v>
      </c>
      <c r="J28" s="161">
        <v>1.35527</v>
      </c>
      <c r="K28" s="231">
        <v>3.5626200000000003</v>
      </c>
      <c r="L28" s="161">
        <v>2.9491100000000001</v>
      </c>
      <c r="M28" s="232">
        <v>6.3413699999999995</v>
      </c>
      <c r="N28" s="161">
        <v>40.486139999999999</v>
      </c>
      <c r="O28" s="168">
        <v>2.6747335477687581E-2</v>
      </c>
      <c r="P28" s="84"/>
      <c r="U28" s="8"/>
    </row>
    <row r="29" spans="1:21" ht="12.75" customHeight="1">
      <c r="A29" s="131" t="s">
        <v>1</v>
      </c>
      <c r="B29" s="231">
        <v>0.59662999999999999</v>
      </c>
      <c r="C29" s="161">
        <v>0.49790000000000001</v>
      </c>
      <c r="D29" s="232">
        <v>0.30972999999999995</v>
      </c>
      <c r="E29" s="231">
        <v>0.14930000000000002</v>
      </c>
      <c r="F29" s="161">
        <v>6.3530000000000003E-2</v>
      </c>
      <c r="G29" s="232">
        <v>1.5309999999999999E-2</v>
      </c>
      <c r="H29" s="161">
        <v>9.6099999999999988E-3</v>
      </c>
      <c r="I29" s="161">
        <v>9.6500000000000006E-3</v>
      </c>
      <c r="J29" s="161">
        <v>2.6310000000000004E-2</v>
      </c>
      <c r="K29" s="231">
        <v>0.19732000000000002</v>
      </c>
      <c r="L29" s="161">
        <v>0.38106000000000001</v>
      </c>
      <c r="M29" s="232">
        <v>0.48763000000000001</v>
      </c>
      <c r="N29" s="161">
        <v>2.7439799999999996</v>
      </c>
      <c r="O29" s="168">
        <v>4.9384668484873193E-3</v>
      </c>
      <c r="P29" s="84"/>
      <c r="U29" s="8"/>
    </row>
    <row r="30" spans="1:21" ht="12.75" customHeight="1">
      <c r="A30" s="131" t="s">
        <v>2</v>
      </c>
      <c r="B30" s="231">
        <v>0.65210000000000001</v>
      </c>
      <c r="C30" s="161">
        <v>0.61</v>
      </c>
      <c r="D30" s="232">
        <v>0.44483000000000006</v>
      </c>
      <c r="E30" s="231">
        <v>0.22262999999999999</v>
      </c>
      <c r="F30" s="161">
        <v>0.14379000000000003</v>
      </c>
      <c r="G30" s="232">
        <v>2.955E-2</v>
      </c>
      <c r="H30" s="161">
        <v>2.3599999999999999E-2</v>
      </c>
      <c r="I30" s="161">
        <v>2.3689999999999999E-2</v>
      </c>
      <c r="J30" s="161">
        <v>7.3910000000000003E-2</v>
      </c>
      <c r="K30" s="231">
        <v>0.22677</v>
      </c>
      <c r="L30" s="161">
        <v>0.56025999999999998</v>
      </c>
      <c r="M30" s="232">
        <v>0.57219000000000009</v>
      </c>
      <c r="N30" s="161">
        <v>3.5833200000000005</v>
      </c>
      <c r="O30" s="168">
        <v>1.9156309987428323E-2</v>
      </c>
      <c r="P30" s="84"/>
    </row>
    <row r="31" spans="1:21">
      <c r="A31" s="131" t="s">
        <v>6</v>
      </c>
      <c r="B31" s="231">
        <v>6.9693810000000003</v>
      </c>
      <c r="C31" s="161">
        <v>7.1608289999999997</v>
      </c>
      <c r="D31" s="232">
        <v>7.4793849999999997</v>
      </c>
      <c r="E31" s="231">
        <v>6.6443940000000001</v>
      </c>
      <c r="F31" s="161">
        <v>4.5111470000000002</v>
      </c>
      <c r="G31" s="232">
        <v>2.4772799999999999</v>
      </c>
      <c r="H31" s="161">
        <v>2.1512099999999998</v>
      </c>
      <c r="I31" s="161">
        <v>1.99644</v>
      </c>
      <c r="J31" s="161">
        <v>3.4353619999999996</v>
      </c>
      <c r="K31" s="231">
        <v>4.8952910000000003</v>
      </c>
      <c r="L31" s="161">
        <v>7.340401</v>
      </c>
      <c r="M31" s="232">
        <v>5.3406219999999998</v>
      </c>
      <c r="N31" s="161">
        <v>60.401741999999999</v>
      </c>
      <c r="O31" s="168">
        <v>0.10905299558955284</v>
      </c>
      <c r="P31" s="84"/>
    </row>
    <row r="32" spans="1:21">
      <c r="A32" s="131" t="s">
        <v>25</v>
      </c>
      <c r="B32" s="231">
        <v>134.88608400000001</v>
      </c>
      <c r="C32" s="161">
        <v>119.24576399999999</v>
      </c>
      <c r="D32" s="232">
        <v>95.155635000000004</v>
      </c>
      <c r="E32" s="231">
        <v>60.075472000000012</v>
      </c>
      <c r="F32" s="161">
        <v>48.324366000000005</v>
      </c>
      <c r="G32" s="232">
        <v>22.91339</v>
      </c>
      <c r="H32" s="161">
        <v>20.303122999999996</v>
      </c>
      <c r="I32" s="161">
        <v>20.624426000000003</v>
      </c>
      <c r="J32" s="161">
        <v>30.563039999999997</v>
      </c>
      <c r="K32" s="231">
        <v>77.204960999999983</v>
      </c>
      <c r="L32" s="161">
        <v>104.234807</v>
      </c>
      <c r="M32" s="232">
        <v>127.14569200000001</v>
      </c>
      <c r="N32" s="161">
        <v>860.67676000000006</v>
      </c>
      <c r="O32" s="168">
        <v>2.6172028906637699E-2</v>
      </c>
      <c r="P32" s="84"/>
    </row>
    <row r="33" spans="1:16">
      <c r="A33" s="131" t="s">
        <v>5</v>
      </c>
      <c r="B33" s="231">
        <v>58.488492000000022</v>
      </c>
      <c r="C33" s="161">
        <v>51.96875</v>
      </c>
      <c r="D33" s="232">
        <v>37.786465999999997</v>
      </c>
      <c r="E33" s="231">
        <v>21.471251999999996</v>
      </c>
      <c r="F33" s="161">
        <v>14.698779999999999</v>
      </c>
      <c r="G33" s="232">
        <v>5.9331149999999999</v>
      </c>
      <c r="H33" s="161">
        <v>5.4122180000000011</v>
      </c>
      <c r="I33" s="161">
        <v>5.7490629999999987</v>
      </c>
      <c r="J33" s="161">
        <v>8.6572750000000003</v>
      </c>
      <c r="K33" s="231">
        <v>28.928726999999995</v>
      </c>
      <c r="L33" s="161">
        <v>42.368021000000006</v>
      </c>
      <c r="M33" s="232">
        <v>49.405929999999991</v>
      </c>
      <c r="N33" s="161">
        <v>330.868089</v>
      </c>
      <c r="O33" s="168">
        <v>1.9965699866385644E-2</v>
      </c>
      <c r="P33" s="84"/>
    </row>
    <row r="34" spans="1:16">
      <c r="A34" s="131" t="s">
        <v>3</v>
      </c>
      <c r="B34" s="231">
        <v>4.6703189999999992</v>
      </c>
      <c r="C34" s="161">
        <v>3.1987199999999998</v>
      </c>
      <c r="D34" s="232">
        <v>2.7510700000000003</v>
      </c>
      <c r="E34" s="231">
        <v>1.023725</v>
      </c>
      <c r="F34" s="161">
        <v>1.3623399999999999</v>
      </c>
      <c r="G34" s="232">
        <v>0.97044000000000008</v>
      </c>
      <c r="H34" s="161">
        <v>0.75892999999999999</v>
      </c>
      <c r="I34" s="161">
        <v>0.57113000000000003</v>
      </c>
      <c r="J34" s="161">
        <v>0.17079</v>
      </c>
      <c r="K34" s="231">
        <v>1.2035740000000001</v>
      </c>
      <c r="L34" s="161">
        <v>0.77242499999999992</v>
      </c>
      <c r="M34" s="232">
        <v>1.5901730000000001</v>
      </c>
      <c r="N34" s="161">
        <v>19.043635999999999</v>
      </c>
      <c r="O34" s="168">
        <v>1.2386705077894251E-2</v>
      </c>
      <c r="P34" s="84"/>
    </row>
    <row r="35" spans="1:16" ht="11.45"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1.6660743954891255E-2</v>
      </c>
    </row>
    <row r="40" spans="1:16">
      <c r="B40" s="1"/>
      <c r="C40" s="1"/>
      <c r="D40" s="1"/>
      <c r="M40" s="10" t="s">
        <v>59</v>
      </c>
      <c r="N40" s="87">
        <f>O8</f>
        <v>2.6375056981169775E-2</v>
      </c>
    </row>
    <row r="41" spans="1:16">
      <c r="B41" s="8"/>
      <c r="C41" s="8"/>
      <c r="D41" s="8"/>
      <c r="M41" s="10" t="s">
        <v>117</v>
      </c>
      <c r="N41" s="87">
        <f>O9</f>
        <v>2.0849673213606944E-2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{F8394BEE-CFA3-48C5-AEE8-EF2DBA986E2D}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tabColor theme="0"/>
  </sheetPr>
  <dimension ref="A1:U42"/>
  <sheetViews>
    <sheetView showGridLines="0" zoomScaleNormal="100" zoomScaleSheetLayoutView="100" workbookViewId="0"/>
  </sheetViews>
  <sheetFormatPr defaultColWidth="9.140625" defaultRowHeight="12"/>
  <cols>
    <col min="1" max="1" width="33.28515625" style="7" customWidth="1"/>
    <col min="2" max="2" width="7.7109375" style="7" customWidth="1"/>
    <col min="3" max="14" width="8" style="7" customWidth="1"/>
    <col min="15" max="15" width="6.85546875" style="7" customWidth="1"/>
    <col min="16" max="21" width="9.140625" style="7" customWidth="1"/>
    <col min="22" max="16384" width="9.140625" style="7"/>
  </cols>
  <sheetData>
    <row r="1" spans="1:21" ht="18">
      <c r="A1" s="194" t="s">
        <v>284</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977.32099999999969</v>
      </c>
      <c r="C7" s="160">
        <v>972.33099999999968</v>
      </c>
      <c r="D7" s="230">
        <v>972.59699999999964</v>
      </c>
      <c r="E7" s="229">
        <v>977.44709999999975</v>
      </c>
      <c r="F7" s="160">
        <v>977.45309999999972</v>
      </c>
      <c r="G7" s="230">
        <v>977.81309999999974</v>
      </c>
      <c r="H7" s="160">
        <v>977.10709999999972</v>
      </c>
      <c r="I7" s="160">
        <v>977.10709999999972</v>
      </c>
      <c r="J7" s="160">
        <v>977.4730999999997</v>
      </c>
      <c r="K7" s="229">
        <v>977.90809999999965</v>
      </c>
      <c r="L7" s="160">
        <v>977.91409999999962</v>
      </c>
      <c r="M7" s="230">
        <v>979.34609999999964</v>
      </c>
      <c r="N7" s="160">
        <v>979.34609999999964</v>
      </c>
      <c r="O7" s="166">
        <v>2.5392931800501912E-2</v>
      </c>
      <c r="P7" s="10"/>
      <c r="U7" s="55"/>
    </row>
    <row r="8" spans="1:21">
      <c r="A8" s="128" t="s">
        <v>163</v>
      </c>
      <c r="B8" s="229">
        <v>577.04798699999992</v>
      </c>
      <c r="C8" s="160">
        <v>466.03972299999998</v>
      </c>
      <c r="D8" s="230">
        <v>390.98162500000018</v>
      </c>
      <c r="E8" s="229">
        <v>290.69342299999994</v>
      </c>
      <c r="F8" s="160">
        <v>261.554057</v>
      </c>
      <c r="G8" s="230">
        <v>183.29052200000001</v>
      </c>
      <c r="H8" s="160">
        <v>159.35952400000008</v>
      </c>
      <c r="I8" s="160">
        <v>172.037429</v>
      </c>
      <c r="J8" s="160">
        <v>227.47142299999996</v>
      </c>
      <c r="K8" s="229">
        <v>437.50827000000021</v>
      </c>
      <c r="L8" s="160">
        <v>511.96691700000002</v>
      </c>
      <c r="M8" s="230">
        <v>546.30764000000022</v>
      </c>
      <c r="N8" s="160">
        <v>4224.2585400000007</v>
      </c>
      <c r="O8" s="166">
        <v>3.0758912496807993E-2</v>
      </c>
      <c r="P8" s="10"/>
      <c r="U8" s="55"/>
    </row>
    <row r="9" spans="1:21">
      <c r="A9" s="128" t="s">
        <v>164</v>
      </c>
      <c r="B9" s="229">
        <v>387.37086699999998</v>
      </c>
      <c r="C9" s="160">
        <v>352.12164899999993</v>
      </c>
      <c r="D9" s="230">
        <v>294.40725700000002</v>
      </c>
      <c r="E9" s="229">
        <v>206.16686899999999</v>
      </c>
      <c r="F9" s="160">
        <v>181.03840600000001</v>
      </c>
      <c r="G9" s="230">
        <v>110.591508</v>
      </c>
      <c r="H9" s="160">
        <v>89.130255000000005</v>
      </c>
      <c r="I9" s="160">
        <v>101.689736</v>
      </c>
      <c r="J9" s="160">
        <v>131.867549</v>
      </c>
      <c r="K9" s="229">
        <v>240.93230699999998</v>
      </c>
      <c r="L9" s="160">
        <v>308.321775</v>
      </c>
      <c r="M9" s="230">
        <v>337.66779299999996</v>
      </c>
      <c r="N9" s="160">
        <v>2741.3059709999998</v>
      </c>
      <c r="O9" s="167">
        <v>3.5558387132948871E-2</v>
      </c>
      <c r="P9" s="84"/>
      <c r="U9" s="86"/>
    </row>
    <row r="10" spans="1:21">
      <c r="A10" s="131" t="s">
        <v>40</v>
      </c>
      <c r="B10" s="231">
        <v>89.231241999999995</v>
      </c>
      <c r="C10" s="161">
        <v>77.25958</v>
      </c>
      <c r="D10" s="232">
        <v>78.150530000000003</v>
      </c>
      <c r="E10" s="231">
        <v>95.298460000000006</v>
      </c>
      <c r="F10" s="161">
        <v>70.054699999999997</v>
      </c>
      <c r="G10" s="232">
        <v>50.199690000000004</v>
      </c>
      <c r="H10" s="161">
        <v>28.478259999999999</v>
      </c>
      <c r="I10" s="161">
        <v>12.308479999999999</v>
      </c>
      <c r="J10" s="161">
        <v>31.122319999999998</v>
      </c>
      <c r="K10" s="231">
        <v>96.372769999999988</v>
      </c>
      <c r="L10" s="161">
        <v>98.18516000000001</v>
      </c>
      <c r="M10" s="232">
        <v>93.206099999999992</v>
      </c>
      <c r="N10" s="161">
        <v>819.86729199999991</v>
      </c>
      <c r="O10" s="168">
        <v>7.6581354509366664E-2</v>
      </c>
      <c r="P10" s="84"/>
      <c r="U10" s="100"/>
    </row>
    <row r="11" spans="1:21">
      <c r="A11" s="131" t="s">
        <v>39</v>
      </c>
      <c r="B11" s="231">
        <v>4.9340000000000002</v>
      </c>
      <c r="C11" s="161">
        <v>3.9830000000000001</v>
      </c>
      <c r="D11" s="232">
        <v>3.6320000000000001</v>
      </c>
      <c r="E11" s="231">
        <v>2.6</v>
      </c>
      <c r="F11" s="161">
        <v>2.4780000000000002</v>
      </c>
      <c r="G11" s="232">
        <v>0.91300000000000003</v>
      </c>
      <c r="H11" s="161">
        <v>0.81899999999999995</v>
      </c>
      <c r="I11" s="161">
        <v>0.70399999999999996</v>
      </c>
      <c r="J11" s="161">
        <v>1.373</v>
      </c>
      <c r="K11" s="231">
        <v>3.3420000000000001</v>
      </c>
      <c r="L11" s="161">
        <v>4.0979999999999999</v>
      </c>
      <c r="M11" s="232">
        <v>3.895</v>
      </c>
      <c r="N11" s="161">
        <v>32.771000000000001</v>
      </c>
      <c r="O11" s="168">
        <v>6.0903155946122244E-2</v>
      </c>
      <c r="P11" s="84"/>
      <c r="U11" s="100"/>
    </row>
    <row r="12" spans="1:21">
      <c r="A12" s="131" t="s">
        <v>38</v>
      </c>
      <c r="B12" s="231">
        <v>0.10628</v>
      </c>
      <c r="C12" s="161">
        <v>0</v>
      </c>
      <c r="D12" s="232">
        <v>2.1489999999999999E-2</v>
      </c>
      <c r="E12" s="231">
        <v>0</v>
      </c>
      <c r="F12" s="161">
        <v>6.7569999999999991E-2</v>
      </c>
      <c r="G12" s="232">
        <v>0</v>
      </c>
      <c r="H12" s="161">
        <v>0</v>
      </c>
      <c r="I12" s="161">
        <v>0</v>
      </c>
      <c r="J12" s="161">
        <v>0</v>
      </c>
      <c r="K12" s="231">
        <v>0</v>
      </c>
      <c r="L12" s="161">
        <v>0</v>
      </c>
      <c r="M12" s="232">
        <v>0</v>
      </c>
      <c r="N12" s="161">
        <v>0.19533999999999999</v>
      </c>
      <c r="O12" s="168">
        <v>3.7348031433205304E-5</v>
      </c>
      <c r="P12" s="84"/>
      <c r="U12" s="100"/>
    </row>
    <row r="13" spans="1:21">
      <c r="A13" s="131" t="s">
        <v>60</v>
      </c>
      <c r="B13" s="231">
        <v>7.2099999999999997E-2</v>
      </c>
      <c r="C13" s="161">
        <v>0.12969999999999998</v>
      </c>
      <c r="D13" s="232">
        <v>0.2361</v>
      </c>
      <c r="E13" s="231">
        <v>0.58289999999999997</v>
      </c>
      <c r="F13" s="161">
        <v>0.1585</v>
      </c>
      <c r="G13" s="232">
        <v>0.17909999999999998</v>
      </c>
      <c r="H13" s="161">
        <v>2.75E-2</v>
      </c>
      <c r="I13" s="161">
        <v>7.2700000000000001E-2</v>
      </c>
      <c r="J13" s="161">
        <v>0.18280000000000002</v>
      </c>
      <c r="K13" s="231">
        <v>6.0399999999999995E-2</v>
      </c>
      <c r="L13" s="161">
        <v>7.9000000000000008E-3</v>
      </c>
      <c r="M13" s="232">
        <v>1.5E-3</v>
      </c>
      <c r="N13" s="161">
        <v>1.7112000000000003</v>
      </c>
      <c r="O13" s="168">
        <v>3.2349453955509068E-2</v>
      </c>
      <c r="P13" s="84"/>
      <c r="U13" s="100"/>
    </row>
    <row r="14" spans="1:21">
      <c r="A14" s="131" t="s">
        <v>61</v>
      </c>
      <c r="B14" s="231">
        <v>0</v>
      </c>
      <c r="C14" s="161">
        <v>0</v>
      </c>
      <c r="D14" s="232">
        <v>0</v>
      </c>
      <c r="E14" s="231">
        <v>0</v>
      </c>
      <c r="F14" s="161">
        <v>0</v>
      </c>
      <c r="G14" s="232">
        <v>0</v>
      </c>
      <c r="H14" s="161">
        <v>0</v>
      </c>
      <c r="I14" s="161">
        <v>0</v>
      </c>
      <c r="J14" s="161">
        <v>0</v>
      </c>
      <c r="K14" s="231">
        <v>0</v>
      </c>
      <c r="L14" s="161">
        <v>0</v>
      </c>
      <c r="M14" s="232">
        <v>0</v>
      </c>
      <c r="N14" s="161">
        <v>0</v>
      </c>
      <c r="O14" s="168">
        <v>0</v>
      </c>
      <c r="P14" s="84"/>
      <c r="U14" s="100"/>
    </row>
    <row r="15" spans="1:21">
      <c r="A15" s="131" t="s">
        <v>62</v>
      </c>
      <c r="B15" s="231">
        <v>0</v>
      </c>
      <c r="C15" s="161">
        <v>0</v>
      </c>
      <c r="D15" s="232">
        <v>1.4E-3</v>
      </c>
      <c r="E15" s="231">
        <v>1.2999999999999999E-3</v>
      </c>
      <c r="F15" s="161">
        <v>1.1999999999999999E-3</v>
      </c>
      <c r="G15" s="232">
        <v>2.3999999999999998E-3</v>
      </c>
      <c r="H15" s="161">
        <v>1.1000000000000001E-3</v>
      </c>
      <c r="I15" s="161">
        <v>1.4E-3</v>
      </c>
      <c r="J15" s="161">
        <v>1.4E-3</v>
      </c>
      <c r="K15" s="231">
        <v>1E-3</v>
      </c>
      <c r="L15" s="161">
        <v>0</v>
      </c>
      <c r="M15" s="232">
        <v>0</v>
      </c>
      <c r="N15" s="161">
        <v>1.1200000000000002E-2</v>
      </c>
      <c r="O15" s="168">
        <v>1.1045626326461378E-2</v>
      </c>
      <c r="P15" s="84"/>
      <c r="U15" s="100"/>
    </row>
    <row r="16" spans="1:21">
      <c r="A16" s="131" t="s">
        <v>37</v>
      </c>
      <c r="B16" s="231">
        <v>147.46642</v>
      </c>
      <c r="C16" s="161">
        <v>135.95353</v>
      </c>
      <c r="D16" s="232">
        <v>106.55892</v>
      </c>
      <c r="E16" s="231">
        <v>40.10351</v>
      </c>
      <c r="F16" s="161">
        <v>48.42022</v>
      </c>
      <c r="G16" s="232">
        <v>22.826000000000001</v>
      </c>
      <c r="H16" s="161">
        <v>26.005200000000002</v>
      </c>
      <c r="I16" s="161">
        <v>55.165819999999997</v>
      </c>
      <c r="J16" s="161">
        <v>57.432269999999995</v>
      </c>
      <c r="K16" s="231">
        <v>56.281800000000004</v>
      </c>
      <c r="L16" s="161">
        <v>93.638919999999999</v>
      </c>
      <c r="M16" s="232">
        <v>117.78034</v>
      </c>
      <c r="N16" s="161">
        <v>907.63294999999982</v>
      </c>
      <c r="O16" s="168">
        <v>2.8938009082119243E-2</v>
      </c>
      <c r="P16" s="84"/>
      <c r="U16" s="100"/>
    </row>
    <row r="17" spans="1:21">
      <c r="A17" s="131" t="s">
        <v>72</v>
      </c>
      <c r="B17" s="231">
        <v>0</v>
      </c>
      <c r="C17" s="161">
        <v>0</v>
      </c>
      <c r="D17" s="232">
        <v>0</v>
      </c>
      <c r="E17" s="231">
        <v>0</v>
      </c>
      <c r="F17" s="161">
        <v>0</v>
      </c>
      <c r="G17" s="232">
        <v>0</v>
      </c>
      <c r="H17" s="161">
        <v>0</v>
      </c>
      <c r="I17" s="161">
        <v>0</v>
      </c>
      <c r="J17" s="161">
        <v>0</v>
      </c>
      <c r="K17" s="231">
        <v>0</v>
      </c>
      <c r="L17" s="161">
        <v>0</v>
      </c>
      <c r="M17" s="232">
        <v>0</v>
      </c>
      <c r="N17" s="161">
        <v>0</v>
      </c>
      <c r="O17" s="168">
        <v>0</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0</v>
      </c>
      <c r="C19" s="161">
        <v>0</v>
      </c>
      <c r="D19" s="232">
        <v>0</v>
      </c>
      <c r="E19" s="231">
        <v>0</v>
      </c>
      <c r="F19" s="161">
        <v>0</v>
      </c>
      <c r="G19" s="232">
        <v>0</v>
      </c>
      <c r="H19" s="161">
        <v>0</v>
      </c>
      <c r="I19" s="161">
        <v>0</v>
      </c>
      <c r="J19" s="161">
        <v>0</v>
      </c>
      <c r="K19" s="231">
        <v>0</v>
      </c>
      <c r="L19" s="161">
        <v>0</v>
      </c>
      <c r="M19" s="232">
        <v>0</v>
      </c>
      <c r="N19" s="161">
        <v>0</v>
      </c>
      <c r="O19" s="168">
        <v>0</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0</v>
      </c>
      <c r="C21" s="161">
        <v>1.41536</v>
      </c>
      <c r="D21" s="232">
        <v>1.87601</v>
      </c>
      <c r="E21" s="231">
        <v>0</v>
      </c>
      <c r="F21" s="161">
        <v>0</v>
      </c>
      <c r="G21" s="232">
        <v>0</v>
      </c>
      <c r="H21" s="161">
        <v>0</v>
      </c>
      <c r="I21" s="161">
        <v>0</v>
      </c>
      <c r="J21" s="161">
        <v>0</v>
      </c>
      <c r="K21" s="231">
        <v>0</v>
      </c>
      <c r="L21" s="161">
        <v>0</v>
      </c>
      <c r="M21" s="232">
        <v>0</v>
      </c>
      <c r="N21" s="161">
        <v>3.2913699999999997</v>
      </c>
      <c r="O21" s="168">
        <v>1.0010985372700489E-3</v>
      </c>
      <c r="P21" s="84"/>
      <c r="U21" s="100"/>
    </row>
    <row r="22" spans="1:21">
      <c r="A22" s="131" t="s">
        <v>32</v>
      </c>
      <c r="B22" s="231">
        <v>0</v>
      </c>
      <c r="C22" s="161">
        <v>0</v>
      </c>
      <c r="D22" s="232">
        <v>0</v>
      </c>
      <c r="E22" s="231">
        <v>0</v>
      </c>
      <c r="F22" s="161">
        <v>0</v>
      </c>
      <c r="G22" s="232">
        <v>0</v>
      </c>
      <c r="H22" s="161">
        <v>0</v>
      </c>
      <c r="I22" s="161">
        <v>0</v>
      </c>
      <c r="J22" s="161">
        <v>0</v>
      </c>
      <c r="K22" s="231">
        <v>0</v>
      </c>
      <c r="L22" s="161">
        <v>0</v>
      </c>
      <c r="M22" s="232">
        <v>0</v>
      </c>
      <c r="N22" s="161">
        <v>0</v>
      </c>
      <c r="O22" s="168">
        <v>0</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0.41175</v>
      </c>
      <c r="C24" s="161">
        <v>0.82437999999999989</v>
      </c>
      <c r="D24" s="232">
        <v>0.27400000000000002</v>
      </c>
      <c r="E24" s="231">
        <v>0.184</v>
      </c>
      <c r="F24" s="161">
        <v>0.23926999999999998</v>
      </c>
      <c r="G24" s="232">
        <v>0.104</v>
      </c>
      <c r="H24" s="161">
        <v>0</v>
      </c>
      <c r="I24" s="161">
        <v>0</v>
      </c>
      <c r="J24" s="161">
        <v>0</v>
      </c>
      <c r="K24" s="231">
        <v>0.76097000000000004</v>
      </c>
      <c r="L24" s="161">
        <v>0.44569999999999999</v>
      </c>
      <c r="M24" s="232">
        <v>0.72770000000000001</v>
      </c>
      <c r="N24" s="161">
        <v>3.9717699999999998</v>
      </c>
      <c r="O24" s="168">
        <v>2.7567586473029107E-2</v>
      </c>
      <c r="P24" s="84"/>
      <c r="U24" s="100"/>
    </row>
    <row r="25" spans="1:21">
      <c r="A25" s="131" t="s">
        <v>30</v>
      </c>
      <c r="B25" s="231">
        <v>145.14907499999998</v>
      </c>
      <c r="C25" s="161">
        <v>132.55609899999999</v>
      </c>
      <c r="D25" s="232">
        <v>103.656807</v>
      </c>
      <c r="E25" s="231">
        <v>67.396699000000012</v>
      </c>
      <c r="F25" s="161">
        <v>59.618945999999994</v>
      </c>
      <c r="G25" s="232">
        <v>36.367317999999997</v>
      </c>
      <c r="H25" s="161">
        <v>33.799194999999997</v>
      </c>
      <c r="I25" s="161">
        <v>33.437336000000002</v>
      </c>
      <c r="J25" s="161">
        <v>41.755759000000005</v>
      </c>
      <c r="K25" s="231">
        <v>84.113366999999997</v>
      </c>
      <c r="L25" s="161">
        <v>111.94609500000001</v>
      </c>
      <c r="M25" s="232">
        <v>122.057153</v>
      </c>
      <c r="N25" s="161">
        <v>971.85384899999985</v>
      </c>
      <c r="O25" s="168">
        <v>4.6135855742411913E-2</v>
      </c>
      <c r="P25" s="84"/>
      <c r="U25" s="81"/>
    </row>
    <row r="26" spans="1:21" ht="13.5" customHeight="1">
      <c r="A26" s="129" t="s">
        <v>189</v>
      </c>
      <c r="B26" s="229">
        <v>175.479209</v>
      </c>
      <c r="C26" s="160">
        <v>156.54373200000001</v>
      </c>
      <c r="D26" s="230">
        <v>117.58803399999999</v>
      </c>
      <c r="E26" s="229">
        <v>71.066484000000003</v>
      </c>
      <c r="F26" s="160">
        <v>58.434320999999997</v>
      </c>
      <c r="G26" s="230">
        <v>23.174599999999998</v>
      </c>
      <c r="H26" s="160">
        <v>20.866762999999999</v>
      </c>
      <c r="I26" s="160">
        <v>21.974520999999999</v>
      </c>
      <c r="J26" s="160">
        <v>38.091999999999999</v>
      </c>
      <c r="K26" s="229">
        <v>97.308700000000002</v>
      </c>
      <c r="L26" s="160">
        <v>136.04050000000001</v>
      </c>
      <c r="M26" s="230">
        <v>161.33622200000002</v>
      </c>
      <c r="N26" s="160">
        <v>1077.9050860000002</v>
      </c>
      <c r="O26" s="167"/>
      <c r="P26" s="10"/>
      <c r="U26" s="8"/>
    </row>
    <row r="27" spans="1:21" ht="13.5" customHeight="1">
      <c r="A27" s="129" t="s">
        <v>303</v>
      </c>
      <c r="B27" s="229">
        <v>484.66347999999999</v>
      </c>
      <c r="C27" s="160">
        <v>435.20302100000004</v>
      </c>
      <c r="D27" s="230">
        <v>343.3621280000001</v>
      </c>
      <c r="E27" s="229">
        <v>219.09394200000006</v>
      </c>
      <c r="F27" s="160">
        <v>185.18999400000001</v>
      </c>
      <c r="G27" s="230">
        <v>96.165559000000016</v>
      </c>
      <c r="H27" s="160">
        <v>82.343816000000004</v>
      </c>
      <c r="I27" s="160">
        <v>85.959305999999998</v>
      </c>
      <c r="J27" s="160">
        <v>131.64548400000001</v>
      </c>
      <c r="K27" s="229">
        <v>275.350347</v>
      </c>
      <c r="L27" s="160">
        <v>371.99811500000004</v>
      </c>
      <c r="M27" s="230">
        <v>428.44946500000003</v>
      </c>
      <c r="N27" s="160">
        <v>3139.4246570000005</v>
      </c>
      <c r="O27" s="167">
        <v>4.5804545515530377E-2</v>
      </c>
      <c r="P27" s="10"/>
      <c r="U27" s="8"/>
    </row>
    <row r="28" spans="1:21" ht="12.75" customHeight="1">
      <c r="A28" s="131" t="s">
        <v>26</v>
      </c>
      <c r="B28" s="231">
        <v>74.975716000000006</v>
      </c>
      <c r="C28" s="161">
        <v>73.093344000000002</v>
      </c>
      <c r="D28" s="232">
        <v>70.166936000000007</v>
      </c>
      <c r="E28" s="231">
        <v>56.571092</v>
      </c>
      <c r="F28" s="161">
        <v>51.304143000000003</v>
      </c>
      <c r="G28" s="232">
        <v>38.906081000000007</v>
      </c>
      <c r="H28" s="161">
        <v>30.195926</v>
      </c>
      <c r="I28" s="161">
        <v>31.081599999999998</v>
      </c>
      <c r="J28" s="161">
        <v>41.721962999999995</v>
      </c>
      <c r="K28" s="231">
        <v>52.824519000000002</v>
      </c>
      <c r="L28" s="161">
        <v>64.775812000000002</v>
      </c>
      <c r="M28" s="232">
        <v>59.426992000000006</v>
      </c>
      <c r="N28" s="161">
        <v>645.04412400000001</v>
      </c>
      <c r="O28" s="168">
        <v>4.3777056924405297E-2</v>
      </c>
      <c r="P28" s="84"/>
      <c r="U28" s="8"/>
    </row>
    <row r="29" spans="1:21" ht="12.75" customHeight="1">
      <c r="A29" s="131" t="s">
        <v>0</v>
      </c>
      <c r="B29" s="231">
        <v>0.92548000000000008</v>
      </c>
      <c r="C29" s="161">
        <v>1.21736</v>
      </c>
      <c r="D29" s="232">
        <v>1.1576300000000002</v>
      </c>
      <c r="E29" s="231">
        <v>0.69455999999999996</v>
      </c>
      <c r="F29" s="161">
        <v>0.45265</v>
      </c>
      <c r="G29" s="232">
        <v>0.26434000000000002</v>
      </c>
      <c r="H29" s="161">
        <v>0.12143000000000001</v>
      </c>
      <c r="I29" s="161">
        <v>0.18423</v>
      </c>
      <c r="J29" s="161">
        <v>0.43713000000000002</v>
      </c>
      <c r="K29" s="231">
        <v>0.84746999999999995</v>
      </c>
      <c r="L29" s="161">
        <v>1.1105099999999999</v>
      </c>
      <c r="M29" s="232">
        <v>1.32281</v>
      </c>
      <c r="N29" s="161">
        <v>8.7355999999999998</v>
      </c>
      <c r="O29" s="168">
        <v>5.7712101919048745E-3</v>
      </c>
      <c r="P29" s="84"/>
      <c r="U29" s="8"/>
    </row>
    <row r="30" spans="1:21" ht="12.75" customHeight="1">
      <c r="A30" s="131" t="s">
        <v>1</v>
      </c>
      <c r="B30" s="231">
        <v>2.6709999999999998</v>
      </c>
      <c r="C30" s="161">
        <v>2.4248000000000003</v>
      </c>
      <c r="D30" s="232">
        <v>1.8927</v>
      </c>
      <c r="E30" s="231">
        <v>0.95789999999999997</v>
      </c>
      <c r="F30" s="161">
        <v>0.7</v>
      </c>
      <c r="G30" s="232">
        <v>0.19750000000000001</v>
      </c>
      <c r="H30" s="161">
        <v>0.1484</v>
      </c>
      <c r="I30" s="161">
        <v>0.14249999999999999</v>
      </c>
      <c r="J30" s="161">
        <v>0.39219999999999999</v>
      </c>
      <c r="K30" s="231">
        <v>1.4672000000000001</v>
      </c>
      <c r="L30" s="161">
        <v>1.9977</v>
      </c>
      <c r="M30" s="232">
        <v>2.3725999999999998</v>
      </c>
      <c r="N30" s="161">
        <v>15.364500000000001</v>
      </c>
      <c r="O30" s="168">
        <v>2.7652196405798669E-2</v>
      </c>
      <c r="P30" s="84"/>
      <c r="U30" s="8"/>
    </row>
    <row r="31" spans="1:21" ht="12.75" customHeight="1">
      <c r="A31" s="131" t="s">
        <v>2</v>
      </c>
      <c r="B31" s="231">
        <v>1.298</v>
      </c>
      <c r="C31" s="161">
        <v>1.18</v>
      </c>
      <c r="D31" s="232">
        <v>0.85299999999999998</v>
      </c>
      <c r="E31" s="231">
        <v>0.45600000000000002</v>
      </c>
      <c r="F31" s="161">
        <v>0.26</v>
      </c>
      <c r="G31" s="232">
        <v>6.9000000000000006E-2</v>
      </c>
      <c r="H31" s="161">
        <v>0.04</v>
      </c>
      <c r="I31" s="161">
        <v>4.4999999999999998E-2</v>
      </c>
      <c r="J31" s="161">
        <v>0.16200000000000001</v>
      </c>
      <c r="K31" s="231">
        <v>0.49399999999999999</v>
      </c>
      <c r="L31" s="161">
        <v>0.75600000000000001</v>
      </c>
      <c r="M31" s="232">
        <v>1.1930000000000001</v>
      </c>
      <c r="N31" s="161">
        <v>6.8059999999999992</v>
      </c>
      <c r="O31" s="168">
        <v>3.6384650484588908E-2</v>
      </c>
      <c r="P31" s="84"/>
    </row>
    <row r="32" spans="1:21">
      <c r="A32" s="131" t="s">
        <v>6</v>
      </c>
      <c r="B32" s="231">
        <v>0.17199999999999999</v>
      </c>
      <c r="C32" s="161">
        <v>0.14899999999999999</v>
      </c>
      <c r="D32" s="232">
        <v>9.5000000000000001E-2</v>
      </c>
      <c r="E32" s="231">
        <v>5.7000000000000002E-2</v>
      </c>
      <c r="F32" s="161">
        <v>5.1999999999999998E-2</v>
      </c>
      <c r="G32" s="232">
        <v>7.0000000000000001E-3</v>
      </c>
      <c r="H32" s="161">
        <v>5.0000000000000001E-3</v>
      </c>
      <c r="I32" s="161">
        <v>6.0000000000000001E-3</v>
      </c>
      <c r="J32" s="161">
        <v>2.3E-2</v>
      </c>
      <c r="K32" s="231">
        <v>6.6000000000000003E-2</v>
      </c>
      <c r="L32" s="161">
        <v>9.8000000000000004E-2</v>
      </c>
      <c r="M32" s="232">
        <v>0.55700000000000005</v>
      </c>
      <c r="N32" s="161">
        <v>1.2869999999999999</v>
      </c>
      <c r="O32" s="168">
        <v>2.3236284364738105E-3</v>
      </c>
      <c r="P32" s="84"/>
    </row>
    <row r="33" spans="1:16">
      <c r="A33" s="131" t="s">
        <v>25</v>
      </c>
      <c r="B33" s="231">
        <v>235.255259</v>
      </c>
      <c r="C33" s="161">
        <v>206.285583</v>
      </c>
      <c r="D33" s="232">
        <v>154.36994000000007</v>
      </c>
      <c r="E33" s="231">
        <v>92.286998000000011</v>
      </c>
      <c r="F33" s="161">
        <v>77.788685000000015</v>
      </c>
      <c r="G33" s="232">
        <v>32.220538000000005</v>
      </c>
      <c r="H33" s="161">
        <v>30.464196000000005</v>
      </c>
      <c r="I33" s="161">
        <v>31.361555999999997</v>
      </c>
      <c r="J33" s="161">
        <v>53.073309000000009</v>
      </c>
      <c r="K33" s="231">
        <v>129.07101299999999</v>
      </c>
      <c r="L33" s="161">
        <v>177.461758</v>
      </c>
      <c r="M33" s="232">
        <v>209.82720899999998</v>
      </c>
      <c r="N33" s="161">
        <v>1429.466044</v>
      </c>
      <c r="O33" s="168">
        <v>4.3468150138764101E-2</v>
      </c>
      <c r="P33" s="84"/>
    </row>
    <row r="34" spans="1:16">
      <c r="A34" s="131" t="s">
        <v>5</v>
      </c>
      <c r="B34" s="231">
        <v>163.19318699999997</v>
      </c>
      <c r="C34" s="161">
        <v>145.29390600000002</v>
      </c>
      <c r="D34" s="232">
        <v>110.18736199999999</v>
      </c>
      <c r="E34" s="231">
        <v>64.761498000000017</v>
      </c>
      <c r="F34" s="161">
        <v>51.427841000000008</v>
      </c>
      <c r="G34" s="232">
        <v>22.226148000000002</v>
      </c>
      <c r="H34" s="161">
        <v>19.143478999999999</v>
      </c>
      <c r="I34" s="161">
        <v>20.977179</v>
      </c>
      <c r="J34" s="161">
        <v>33.627275000000004</v>
      </c>
      <c r="K34" s="231">
        <v>86.589393999999999</v>
      </c>
      <c r="L34" s="161">
        <v>121.34959900000003</v>
      </c>
      <c r="M34" s="232">
        <v>147.85141800000002</v>
      </c>
      <c r="N34" s="161">
        <v>986.62828599999989</v>
      </c>
      <c r="O34" s="168">
        <v>5.9536488687981316E-2</v>
      </c>
      <c r="P34" s="84"/>
    </row>
    <row r="35" spans="1:16">
      <c r="A35" s="131" t="s">
        <v>3</v>
      </c>
      <c r="B35" s="231">
        <v>6.1728379999999996</v>
      </c>
      <c r="C35" s="161">
        <v>5.5590280000000005</v>
      </c>
      <c r="D35" s="232">
        <v>4.6395599999999995</v>
      </c>
      <c r="E35" s="231">
        <v>3.3088939999999996</v>
      </c>
      <c r="F35" s="161">
        <v>3.2046749999999999</v>
      </c>
      <c r="G35" s="232">
        <v>2.2749519999999994</v>
      </c>
      <c r="H35" s="161">
        <v>2.2253849999999997</v>
      </c>
      <c r="I35" s="161">
        <v>2.161241</v>
      </c>
      <c r="J35" s="161">
        <v>2.2086069999999998</v>
      </c>
      <c r="K35" s="231">
        <v>3.9907509999999995</v>
      </c>
      <c r="L35" s="161">
        <v>4.4487360000000002</v>
      </c>
      <c r="M35" s="232">
        <v>5.8984360000000002</v>
      </c>
      <c r="N35" s="161">
        <v>46.093102999999999</v>
      </c>
      <c r="O35" s="168">
        <v>2.9980707097426288E-2</v>
      </c>
      <c r="P35" s="84"/>
    </row>
    <row r="36" spans="1:16" ht="12" customHeight="1">
      <c r="A36" s="155" t="s">
        <v>190</v>
      </c>
      <c r="B36" s="64"/>
      <c r="C36" s="64"/>
      <c r="D36" s="8"/>
      <c r="F36" s="10"/>
      <c r="G36" s="10"/>
      <c r="H36" s="10"/>
      <c r="I36" s="10"/>
      <c r="J36" s="10"/>
      <c r="K36" s="10"/>
      <c r="O36" s="3"/>
    </row>
    <row r="37" spans="1:16">
      <c r="A37" s="155"/>
      <c r="B37" s="64" t="s">
        <v>216</v>
      </c>
      <c r="C37" s="64"/>
    </row>
    <row r="38" spans="1:16">
      <c r="A38" s="176"/>
      <c r="B38" s="8"/>
      <c r="C38" s="8"/>
      <c r="D38" s="8"/>
    </row>
    <row r="39" spans="1:16">
      <c r="B39" s="8"/>
      <c r="C39" s="8"/>
      <c r="D39" s="8"/>
    </row>
    <row r="40" spans="1:16">
      <c r="B40" s="8"/>
      <c r="C40" s="8"/>
      <c r="D40" s="8"/>
      <c r="M40" s="10" t="s">
        <v>168</v>
      </c>
      <c r="N40" s="87">
        <f>O7</f>
        <v>2.5392931800501912E-2</v>
      </c>
    </row>
    <row r="41" spans="1:16">
      <c r="B41" s="1"/>
      <c r="C41" s="1"/>
      <c r="D41" s="1"/>
      <c r="M41" s="10" t="s">
        <v>59</v>
      </c>
      <c r="N41" s="87">
        <f>O8</f>
        <v>3.0758912496807993E-2</v>
      </c>
    </row>
    <row r="42" spans="1:16">
      <c r="B42" s="8"/>
      <c r="C42" s="8"/>
      <c r="D42" s="8"/>
      <c r="M42" s="10" t="s">
        <v>117</v>
      </c>
      <c r="N42" s="87">
        <f>O9</f>
        <v>3.5558387132948871E-2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285</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458.17340000000007</v>
      </c>
      <c r="C7" s="160">
        <v>453.87340000000006</v>
      </c>
      <c r="D7" s="230">
        <v>453.87340000000006</v>
      </c>
      <c r="E7" s="229">
        <v>457.98040000000009</v>
      </c>
      <c r="F7" s="160">
        <v>457.98040000000009</v>
      </c>
      <c r="G7" s="230">
        <v>459.40740000000011</v>
      </c>
      <c r="H7" s="160">
        <v>461.4054000000001</v>
      </c>
      <c r="I7" s="160">
        <v>461.4054000000001</v>
      </c>
      <c r="J7" s="160">
        <v>462.4054000000001</v>
      </c>
      <c r="K7" s="229">
        <v>464.61640000000011</v>
      </c>
      <c r="L7" s="160">
        <v>464.61640000000011</v>
      </c>
      <c r="M7" s="230">
        <v>464.61640000000011</v>
      </c>
      <c r="N7" s="160">
        <v>464.61640000000011</v>
      </c>
      <c r="O7" s="166">
        <v>1.2046785665041934E-2</v>
      </c>
      <c r="P7" s="10"/>
      <c r="U7" s="55"/>
    </row>
    <row r="8" spans="1:21">
      <c r="A8" s="128" t="s">
        <v>163</v>
      </c>
      <c r="B8" s="229">
        <v>320.51495699999987</v>
      </c>
      <c r="C8" s="160">
        <v>291.27961799999997</v>
      </c>
      <c r="D8" s="230">
        <v>233.27520199999992</v>
      </c>
      <c r="E8" s="229">
        <v>169.58790899999994</v>
      </c>
      <c r="F8" s="160">
        <v>139.49206800000002</v>
      </c>
      <c r="G8" s="230">
        <v>108.268145</v>
      </c>
      <c r="H8" s="160">
        <v>108.78134799999999</v>
      </c>
      <c r="I8" s="160">
        <v>111.67087500000001</v>
      </c>
      <c r="J8" s="160">
        <v>125.48661300000001</v>
      </c>
      <c r="K8" s="229">
        <v>197.10084799999998</v>
      </c>
      <c r="L8" s="160">
        <v>244.74630699999997</v>
      </c>
      <c r="M8" s="230">
        <v>286.93005199999999</v>
      </c>
      <c r="N8" s="160">
        <v>2337.1339419999999</v>
      </c>
      <c r="O8" s="166">
        <v>1.7017826379371635E-2</v>
      </c>
      <c r="P8" s="10"/>
      <c r="U8" s="55"/>
    </row>
    <row r="9" spans="1:21">
      <c r="A9" s="128" t="s">
        <v>164</v>
      </c>
      <c r="B9" s="229">
        <v>285.88826799999998</v>
      </c>
      <c r="C9" s="160">
        <v>259.53130099999993</v>
      </c>
      <c r="D9" s="230">
        <v>203.36159500000002</v>
      </c>
      <c r="E9" s="229">
        <v>136.01511299999999</v>
      </c>
      <c r="F9" s="160">
        <v>108.013875</v>
      </c>
      <c r="G9" s="230">
        <v>47.397124000000005</v>
      </c>
      <c r="H9" s="160">
        <v>45.368429000000006</v>
      </c>
      <c r="I9" s="160">
        <v>48.169671999999998</v>
      </c>
      <c r="J9" s="160">
        <v>66.392410000000012</v>
      </c>
      <c r="K9" s="229">
        <v>163.96874099999999</v>
      </c>
      <c r="L9" s="160">
        <v>215.75982199999999</v>
      </c>
      <c r="M9" s="230">
        <v>254.04585200000002</v>
      </c>
      <c r="N9" s="160">
        <v>1833.9122019999998</v>
      </c>
      <c r="O9" s="167">
        <v>2.3788282204327028E-2</v>
      </c>
      <c r="P9" s="84"/>
      <c r="U9" s="86"/>
    </row>
    <row r="10" spans="1:21">
      <c r="A10" s="131" t="s">
        <v>40</v>
      </c>
      <c r="B10" s="231">
        <v>0.42954799999999999</v>
      </c>
      <c r="C10" s="161">
        <v>0.51325399999999999</v>
      </c>
      <c r="D10" s="232">
        <v>0.49741000000000002</v>
      </c>
      <c r="E10" s="231">
        <v>0.327787</v>
      </c>
      <c r="F10" s="161">
        <v>0.16578100000000001</v>
      </c>
      <c r="G10" s="232">
        <v>5.2444999999999999E-2</v>
      </c>
      <c r="H10" s="161">
        <v>5.2648E-2</v>
      </c>
      <c r="I10" s="161">
        <v>0.265733</v>
      </c>
      <c r="J10" s="161">
        <v>0.16254299999999999</v>
      </c>
      <c r="K10" s="231">
        <v>0.47929400000000005</v>
      </c>
      <c r="L10" s="161">
        <v>0.417576</v>
      </c>
      <c r="M10" s="232">
        <v>0.63982099999999986</v>
      </c>
      <c r="N10" s="161">
        <v>4.0038399999999994</v>
      </c>
      <c r="O10" s="168">
        <v>3.7398673350025845E-4</v>
      </c>
      <c r="P10" s="84"/>
      <c r="U10" s="100"/>
    </row>
    <row r="11" spans="1:21">
      <c r="A11" s="131" t="s">
        <v>39</v>
      </c>
      <c r="B11" s="231">
        <v>0.88552999999999993</v>
      </c>
      <c r="C11" s="161">
        <v>0.81961000000000006</v>
      </c>
      <c r="D11" s="232">
        <v>0.82701000000000002</v>
      </c>
      <c r="E11" s="231">
        <v>0.67410999999999999</v>
      </c>
      <c r="F11" s="161">
        <v>0.58180999999999994</v>
      </c>
      <c r="G11" s="232">
        <v>0.67837000000000003</v>
      </c>
      <c r="H11" s="161">
        <v>0.52937999999999996</v>
      </c>
      <c r="I11" s="161">
        <v>0.56903999999999999</v>
      </c>
      <c r="J11" s="161">
        <v>0.5226900000000001</v>
      </c>
      <c r="K11" s="231">
        <v>0.70508999999999999</v>
      </c>
      <c r="L11" s="161">
        <v>0.71678999999999993</v>
      </c>
      <c r="M11" s="232">
        <v>0.76919999999999999</v>
      </c>
      <c r="N11" s="161">
        <v>8.2786299999999997</v>
      </c>
      <c r="O11" s="168">
        <v>1.5385392386873942E-2</v>
      </c>
      <c r="P11" s="84"/>
      <c r="U11" s="100"/>
    </row>
    <row r="12" spans="1:21">
      <c r="A12" s="131" t="s">
        <v>38</v>
      </c>
      <c r="B12" s="231">
        <v>0</v>
      </c>
      <c r="C12" s="161">
        <v>0</v>
      </c>
      <c r="D12" s="232">
        <v>0</v>
      </c>
      <c r="E12" s="231">
        <v>0</v>
      </c>
      <c r="F12" s="161">
        <v>0</v>
      </c>
      <c r="G12" s="232">
        <v>0</v>
      </c>
      <c r="H12" s="161">
        <v>0</v>
      </c>
      <c r="I12" s="161">
        <v>0</v>
      </c>
      <c r="J12" s="161">
        <v>0</v>
      </c>
      <c r="K12" s="231">
        <v>0</v>
      </c>
      <c r="L12" s="161">
        <v>0</v>
      </c>
      <c r="M12" s="232">
        <v>0</v>
      </c>
      <c r="N12" s="161">
        <v>0</v>
      </c>
      <c r="O12" s="168">
        <v>0</v>
      </c>
      <c r="P12" s="84"/>
      <c r="U12" s="100"/>
    </row>
    <row r="13" spans="1:21">
      <c r="A13" s="131" t="s">
        <v>60</v>
      </c>
      <c r="B13" s="231">
        <v>4.8000000000000001E-2</v>
      </c>
      <c r="C13" s="161">
        <v>5.1999999999999998E-2</v>
      </c>
      <c r="D13" s="232">
        <v>0.1</v>
      </c>
      <c r="E13" s="231">
        <v>0.33787</v>
      </c>
      <c r="F13" s="161">
        <v>0.28567999999999999</v>
      </c>
      <c r="G13" s="232">
        <v>0.44692000000000004</v>
      </c>
      <c r="H13" s="161">
        <v>0.11799999999999999</v>
      </c>
      <c r="I13" s="161">
        <v>0.253</v>
      </c>
      <c r="J13" s="161">
        <v>0.14499999999999999</v>
      </c>
      <c r="K13" s="231">
        <v>3.3000000000000002E-2</v>
      </c>
      <c r="L13" s="161">
        <v>2.1000000000000003E-3</v>
      </c>
      <c r="M13" s="232">
        <v>0</v>
      </c>
      <c r="N13" s="161">
        <v>1.8215699999999999</v>
      </c>
      <c r="O13" s="168">
        <v>3.4435948364736235E-2</v>
      </c>
      <c r="P13" s="84"/>
      <c r="U13" s="100"/>
    </row>
    <row r="14" spans="1:21">
      <c r="A14" s="131" t="s">
        <v>61</v>
      </c>
      <c r="B14" s="231">
        <v>0.113</v>
      </c>
      <c r="C14" s="161">
        <v>0.104</v>
      </c>
      <c r="D14" s="232">
        <v>9.0999999999999998E-2</v>
      </c>
      <c r="E14" s="231">
        <v>6.7000000000000004E-2</v>
      </c>
      <c r="F14" s="161">
        <v>5.8999999999999997E-2</v>
      </c>
      <c r="G14" s="232">
        <v>4.2999999999999997E-2</v>
      </c>
      <c r="H14" s="161">
        <v>4.2999999999999997E-2</v>
      </c>
      <c r="I14" s="161">
        <v>4.3999999999999997E-2</v>
      </c>
      <c r="J14" s="161">
        <v>5.1999999999999998E-2</v>
      </c>
      <c r="K14" s="231">
        <v>8.4000000000000005E-2</v>
      </c>
      <c r="L14" s="161">
        <v>9.9000000000000005E-2</v>
      </c>
      <c r="M14" s="232">
        <v>0.109</v>
      </c>
      <c r="N14" s="161">
        <v>0.90800000000000003</v>
      </c>
      <c r="O14" s="168">
        <v>1.0303642792766972E-2</v>
      </c>
      <c r="P14" s="84"/>
      <c r="U14" s="100"/>
    </row>
    <row r="15" spans="1:21">
      <c r="A15" s="131" t="s">
        <v>62</v>
      </c>
      <c r="B15" s="231">
        <v>0</v>
      </c>
      <c r="C15" s="161">
        <v>0</v>
      </c>
      <c r="D15" s="232">
        <v>0</v>
      </c>
      <c r="E15" s="231">
        <v>0</v>
      </c>
      <c r="F15" s="161">
        <v>0</v>
      </c>
      <c r="G15" s="232">
        <v>0</v>
      </c>
      <c r="H15" s="161">
        <v>0</v>
      </c>
      <c r="I15" s="161">
        <v>0</v>
      </c>
      <c r="J15" s="161">
        <v>0</v>
      </c>
      <c r="K15" s="231">
        <v>0</v>
      </c>
      <c r="L15" s="161">
        <v>0</v>
      </c>
      <c r="M15" s="232">
        <v>0</v>
      </c>
      <c r="N15" s="161">
        <v>0</v>
      </c>
      <c r="O15" s="168">
        <v>0</v>
      </c>
      <c r="P15" s="84"/>
      <c r="U15" s="100"/>
    </row>
    <row r="16" spans="1:21">
      <c r="A16" s="131" t="s">
        <v>37</v>
      </c>
      <c r="B16" s="231">
        <v>11.457231999999999</v>
      </c>
      <c r="C16" s="161">
        <v>10.224715999999999</v>
      </c>
      <c r="D16" s="232">
        <v>8.6498100000000004</v>
      </c>
      <c r="E16" s="231">
        <v>5.7170030000000001</v>
      </c>
      <c r="F16" s="161">
        <v>2.720809</v>
      </c>
      <c r="G16" s="232">
        <v>1.0541530000000001</v>
      </c>
      <c r="H16" s="161">
        <v>1.004629</v>
      </c>
      <c r="I16" s="161">
        <v>0.58795800000000009</v>
      </c>
      <c r="J16" s="161">
        <v>1.660817</v>
      </c>
      <c r="K16" s="231">
        <v>5.0431520000000001</v>
      </c>
      <c r="L16" s="161">
        <v>7.2690600000000005</v>
      </c>
      <c r="M16" s="232">
        <v>8.0252569999999999</v>
      </c>
      <c r="N16" s="161">
        <v>63.414596000000003</v>
      </c>
      <c r="O16" s="168">
        <v>2.0218439127699397E-3</v>
      </c>
      <c r="P16" s="84"/>
      <c r="U16" s="100"/>
    </row>
    <row r="17" spans="1:21">
      <c r="A17" s="131" t="s">
        <v>72</v>
      </c>
      <c r="B17" s="231">
        <v>0</v>
      </c>
      <c r="C17" s="161">
        <v>0</v>
      </c>
      <c r="D17" s="232">
        <v>0</v>
      </c>
      <c r="E17" s="231">
        <v>0</v>
      </c>
      <c r="F17" s="161">
        <v>0</v>
      </c>
      <c r="G17" s="232">
        <v>0</v>
      </c>
      <c r="H17" s="161">
        <v>0</v>
      </c>
      <c r="I17" s="161">
        <v>0</v>
      </c>
      <c r="J17" s="161">
        <v>0</v>
      </c>
      <c r="K17" s="231">
        <v>0</v>
      </c>
      <c r="L17" s="161">
        <v>0</v>
      </c>
      <c r="M17" s="232">
        <v>0</v>
      </c>
      <c r="N17" s="161">
        <v>0</v>
      </c>
      <c r="O17" s="168">
        <v>0</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0.42199999999999999</v>
      </c>
      <c r="C19" s="161">
        <v>0.39</v>
      </c>
      <c r="D19" s="232">
        <v>0.373</v>
      </c>
      <c r="E19" s="231">
        <v>0.221</v>
      </c>
      <c r="F19" s="161">
        <v>5.9799999999999999E-2</v>
      </c>
      <c r="G19" s="232">
        <v>3.9E-2</v>
      </c>
      <c r="H19" s="161">
        <v>0.1082</v>
      </c>
      <c r="I19" s="161">
        <v>0.1598</v>
      </c>
      <c r="J19" s="161">
        <v>0.2082</v>
      </c>
      <c r="K19" s="231">
        <v>0.28599999999999998</v>
      </c>
      <c r="L19" s="161">
        <v>0.31230000000000002</v>
      </c>
      <c r="M19" s="232">
        <v>0.3327</v>
      </c>
      <c r="N19" s="161">
        <v>2.9119999999999999</v>
      </c>
      <c r="O19" s="168">
        <v>1.9244532215519083E-3</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62.52</v>
      </c>
      <c r="C21" s="161">
        <v>54.951999999999998</v>
      </c>
      <c r="D21" s="232">
        <v>62.997999999999998</v>
      </c>
      <c r="E21" s="231">
        <v>50.500999999999998</v>
      </c>
      <c r="F21" s="161">
        <v>25.614000000000001</v>
      </c>
      <c r="G21" s="232">
        <v>10.260999999999999</v>
      </c>
      <c r="H21" s="161">
        <v>13.202</v>
      </c>
      <c r="I21" s="161">
        <v>14.204000000000001</v>
      </c>
      <c r="J21" s="161">
        <v>15.715999999999999</v>
      </c>
      <c r="K21" s="231">
        <v>40.421999999999997</v>
      </c>
      <c r="L21" s="161">
        <v>26.486999999999998</v>
      </c>
      <c r="M21" s="232">
        <v>60.908999999999999</v>
      </c>
      <c r="N21" s="161">
        <v>437.786</v>
      </c>
      <c r="O21" s="168">
        <v>0.13315638297648266</v>
      </c>
      <c r="P21" s="84"/>
      <c r="U21" s="100"/>
    </row>
    <row r="22" spans="1:21">
      <c r="A22" s="131" t="s">
        <v>32</v>
      </c>
      <c r="B22" s="231">
        <v>0</v>
      </c>
      <c r="C22" s="161">
        <v>0</v>
      </c>
      <c r="D22" s="232">
        <v>0</v>
      </c>
      <c r="E22" s="231">
        <v>0</v>
      </c>
      <c r="F22" s="161">
        <v>0</v>
      </c>
      <c r="G22" s="232">
        <v>0</v>
      </c>
      <c r="H22" s="161">
        <v>0</v>
      </c>
      <c r="I22" s="161">
        <v>0</v>
      </c>
      <c r="J22" s="161">
        <v>0</v>
      </c>
      <c r="K22" s="231">
        <v>0</v>
      </c>
      <c r="L22" s="161">
        <v>0</v>
      </c>
      <c r="M22" s="232">
        <v>0</v>
      </c>
      <c r="N22" s="161">
        <v>0</v>
      </c>
      <c r="O22" s="168">
        <v>0</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1.0041869999999999</v>
      </c>
      <c r="C24" s="161">
        <v>0.12806600000000001</v>
      </c>
      <c r="D24" s="232">
        <v>0</v>
      </c>
      <c r="E24" s="231">
        <v>0</v>
      </c>
      <c r="F24" s="161">
        <v>5.7300000000000007E-3</v>
      </c>
      <c r="G24" s="232">
        <v>0</v>
      </c>
      <c r="H24" s="161">
        <v>0</v>
      </c>
      <c r="I24" s="161">
        <v>0</v>
      </c>
      <c r="J24" s="161">
        <v>0</v>
      </c>
      <c r="K24" s="231">
        <v>0</v>
      </c>
      <c r="L24" s="161">
        <v>0.24639499999999998</v>
      </c>
      <c r="M24" s="232">
        <v>0.82360999999999995</v>
      </c>
      <c r="N24" s="161">
        <v>2.2079879999999998</v>
      </c>
      <c r="O24" s="168">
        <v>1.5325383927420418E-2</v>
      </c>
      <c r="P24" s="84"/>
      <c r="U24" s="100"/>
    </row>
    <row r="25" spans="1:21">
      <c r="A25" s="131" t="s">
        <v>30</v>
      </c>
      <c r="B25" s="231">
        <v>209.00877099999997</v>
      </c>
      <c r="C25" s="161">
        <v>192.34765499999995</v>
      </c>
      <c r="D25" s="232">
        <v>129.82536500000001</v>
      </c>
      <c r="E25" s="231">
        <v>78.169342999999998</v>
      </c>
      <c r="F25" s="161">
        <v>78.521265</v>
      </c>
      <c r="G25" s="232">
        <v>34.822236000000004</v>
      </c>
      <c r="H25" s="161">
        <v>30.310572000000004</v>
      </c>
      <c r="I25" s="161">
        <v>32.086140999999998</v>
      </c>
      <c r="J25" s="161">
        <v>47.925160000000005</v>
      </c>
      <c r="K25" s="231">
        <v>116.91620500000001</v>
      </c>
      <c r="L25" s="161">
        <v>180.20960099999999</v>
      </c>
      <c r="M25" s="232">
        <v>182.43726400000003</v>
      </c>
      <c r="N25" s="161">
        <v>1312.5795779999999</v>
      </c>
      <c r="O25" s="168">
        <v>6.2310790993269922E-2</v>
      </c>
      <c r="P25" s="84"/>
      <c r="U25" s="81"/>
    </row>
    <row r="26" spans="1:21" ht="13.5" customHeight="1">
      <c r="A26" s="129" t="s">
        <v>303</v>
      </c>
      <c r="B26" s="229">
        <v>266.13889099999994</v>
      </c>
      <c r="C26" s="160">
        <v>241.71274000000005</v>
      </c>
      <c r="D26" s="230">
        <v>185.02024700000001</v>
      </c>
      <c r="E26" s="229">
        <v>117.268839</v>
      </c>
      <c r="F26" s="160">
        <v>94.629540999999989</v>
      </c>
      <c r="G26" s="230">
        <v>42.294769999999993</v>
      </c>
      <c r="H26" s="160">
        <v>38.044395999999999</v>
      </c>
      <c r="I26" s="160">
        <v>38.257751999999996</v>
      </c>
      <c r="J26" s="160">
        <v>63.371114999999996</v>
      </c>
      <c r="K26" s="229">
        <v>151.84911400000001</v>
      </c>
      <c r="L26" s="160">
        <v>201.21709899999996</v>
      </c>
      <c r="M26" s="230">
        <v>241.55808299999998</v>
      </c>
      <c r="N26" s="160">
        <v>1681.3625869999998</v>
      </c>
      <c r="O26" s="167">
        <v>2.4531262112830944E-2</v>
      </c>
      <c r="P26" s="10"/>
      <c r="U26" s="8"/>
    </row>
    <row r="27" spans="1:21" ht="12.75" customHeight="1">
      <c r="A27" s="131" t="s">
        <v>26</v>
      </c>
      <c r="B27" s="231">
        <v>25.227864</v>
      </c>
      <c r="C27" s="161">
        <v>26.099277999999998</v>
      </c>
      <c r="D27" s="232">
        <v>20.778106000000001</v>
      </c>
      <c r="E27" s="231">
        <v>12.355499999999999</v>
      </c>
      <c r="F27" s="161">
        <v>8.0805899999999991</v>
      </c>
      <c r="G27" s="232">
        <v>4.4420000000000002</v>
      </c>
      <c r="H27" s="161">
        <v>3.3890000000000002</v>
      </c>
      <c r="I27" s="161">
        <v>3.6390000000000002</v>
      </c>
      <c r="J27" s="161">
        <v>5.7706999999999997</v>
      </c>
      <c r="K27" s="231">
        <v>16.551938</v>
      </c>
      <c r="L27" s="161">
        <v>20.576141</v>
      </c>
      <c r="M27" s="232">
        <v>22.988818000000002</v>
      </c>
      <c r="N27" s="161">
        <v>169.89893500000002</v>
      </c>
      <c r="O27" s="168">
        <v>1.1530490817851147E-2</v>
      </c>
      <c r="P27" s="84"/>
      <c r="U27" s="8"/>
    </row>
    <row r="28" spans="1:21" ht="12.75" customHeight="1">
      <c r="A28" s="131" t="s">
        <v>0</v>
      </c>
      <c r="B28" s="231">
        <v>0.51800000000000002</v>
      </c>
      <c r="C28" s="161">
        <v>0.46899999999999997</v>
      </c>
      <c r="D28" s="232">
        <v>0.35599999999999998</v>
      </c>
      <c r="E28" s="231">
        <v>0.17100000000000001</v>
      </c>
      <c r="F28" s="161">
        <v>2.5000000000000001E-2</v>
      </c>
      <c r="G28" s="232">
        <v>0</v>
      </c>
      <c r="H28" s="161">
        <v>0</v>
      </c>
      <c r="I28" s="161">
        <v>0</v>
      </c>
      <c r="J28" s="161">
        <v>4.2999999999999997E-2</v>
      </c>
      <c r="K28" s="231">
        <v>0.25</v>
      </c>
      <c r="L28" s="161">
        <v>0.38400000000000001</v>
      </c>
      <c r="M28" s="232">
        <v>0.46300000000000002</v>
      </c>
      <c r="N28" s="161">
        <v>2.6789999999999998</v>
      </c>
      <c r="O28" s="168">
        <v>1.7698924062586609E-3</v>
      </c>
      <c r="P28" s="84"/>
      <c r="U28" s="8"/>
    </row>
    <row r="29" spans="1:21" ht="12.75" customHeight="1">
      <c r="A29" s="131" t="s">
        <v>1</v>
      </c>
      <c r="B29" s="231">
        <v>1.002</v>
      </c>
      <c r="C29" s="161">
        <v>1.2849999999999999</v>
      </c>
      <c r="D29" s="232">
        <v>0.88500000000000001</v>
      </c>
      <c r="E29" s="231">
        <v>0.52700000000000002</v>
      </c>
      <c r="F29" s="161">
        <v>0.26100000000000001</v>
      </c>
      <c r="G29" s="232">
        <v>1.0999999999999999E-2</v>
      </c>
      <c r="H29" s="161">
        <v>0</v>
      </c>
      <c r="I29" s="161">
        <v>0</v>
      </c>
      <c r="J29" s="161">
        <v>0.13100000000000001</v>
      </c>
      <c r="K29" s="231">
        <v>0.61</v>
      </c>
      <c r="L29" s="161">
        <v>1.0880000000000001</v>
      </c>
      <c r="M29" s="232">
        <v>1.357</v>
      </c>
      <c r="N29" s="161">
        <v>7.1570000000000009</v>
      </c>
      <c r="O29" s="168">
        <v>1.2880781650968212E-2</v>
      </c>
      <c r="P29" s="84"/>
      <c r="U29" s="8"/>
    </row>
    <row r="30" spans="1:21" ht="12.75" customHeight="1">
      <c r="A30" s="131" t="s">
        <v>2</v>
      </c>
      <c r="B30" s="231">
        <v>0.41539999999999999</v>
      </c>
      <c r="C30" s="161">
        <v>0.36599999999999999</v>
      </c>
      <c r="D30" s="232">
        <v>0.25800000000000001</v>
      </c>
      <c r="E30" s="231">
        <v>0.13</v>
      </c>
      <c r="F30" s="161">
        <v>5.8999999999999997E-2</v>
      </c>
      <c r="G30" s="232">
        <v>4.0000000000000001E-3</v>
      </c>
      <c r="H30" s="161">
        <v>4.0000000000000001E-3</v>
      </c>
      <c r="I30" s="161">
        <v>4.0000000000000001E-3</v>
      </c>
      <c r="J30" s="161">
        <v>8.0000000000000002E-3</v>
      </c>
      <c r="K30" s="231">
        <v>0.155</v>
      </c>
      <c r="L30" s="161">
        <v>0.28839999999999999</v>
      </c>
      <c r="M30" s="232">
        <v>0.37880000000000003</v>
      </c>
      <c r="N30" s="161">
        <v>2.0705999999999998</v>
      </c>
      <c r="O30" s="168">
        <v>1.1069358991094591E-2</v>
      </c>
      <c r="P30" s="84"/>
    </row>
    <row r="31" spans="1:21">
      <c r="A31" s="131" t="s">
        <v>6</v>
      </c>
      <c r="B31" s="231">
        <v>0.88552999999999993</v>
      </c>
      <c r="C31" s="161">
        <v>0.81961000000000006</v>
      </c>
      <c r="D31" s="232">
        <v>0.82701000000000002</v>
      </c>
      <c r="E31" s="231">
        <v>0.67410999999999999</v>
      </c>
      <c r="F31" s="161">
        <v>0.58180999999999994</v>
      </c>
      <c r="G31" s="232">
        <v>0.67837000000000003</v>
      </c>
      <c r="H31" s="161">
        <v>0.52937999999999996</v>
      </c>
      <c r="I31" s="161">
        <v>0.56903999999999999</v>
      </c>
      <c r="J31" s="161">
        <v>0.5226900000000001</v>
      </c>
      <c r="K31" s="231">
        <v>0.70508999999999999</v>
      </c>
      <c r="L31" s="161">
        <v>0.71678999999999993</v>
      </c>
      <c r="M31" s="232">
        <v>0.76919999999999999</v>
      </c>
      <c r="N31" s="161">
        <v>8.2786299999999997</v>
      </c>
      <c r="O31" s="168">
        <v>1.4946744431270538E-2</v>
      </c>
      <c r="P31" s="84"/>
    </row>
    <row r="32" spans="1:21">
      <c r="A32" s="131" t="s">
        <v>25</v>
      </c>
      <c r="B32" s="231">
        <v>149.72553600000001</v>
      </c>
      <c r="C32" s="161">
        <v>132.78517000000002</v>
      </c>
      <c r="D32" s="232">
        <v>101.49275499999999</v>
      </c>
      <c r="E32" s="231">
        <v>67.016125000000002</v>
      </c>
      <c r="F32" s="161">
        <v>55.537744999999994</v>
      </c>
      <c r="G32" s="232">
        <v>25.462820999999995</v>
      </c>
      <c r="H32" s="161">
        <v>23.668285999999998</v>
      </c>
      <c r="I32" s="161">
        <v>23.292005999999997</v>
      </c>
      <c r="J32" s="161">
        <v>38.646811</v>
      </c>
      <c r="K32" s="231">
        <v>87.166325999999998</v>
      </c>
      <c r="L32" s="161">
        <v>114.29493499999998</v>
      </c>
      <c r="M32" s="232">
        <v>137.44599499999995</v>
      </c>
      <c r="N32" s="161">
        <v>956.53451099999984</v>
      </c>
      <c r="O32" s="168">
        <v>2.9086934881439753E-2</v>
      </c>
      <c r="P32" s="84"/>
    </row>
    <row r="33" spans="1:16">
      <c r="A33" s="131" t="s">
        <v>5</v>
      </c>
      <c r="B33" s="231">
        <v>86.387069999999994</v>
      </c>
      <c r="C33" s="161">
        <v>78.097017000000022</v>
      </c>
      <c r="D33" s="232">
        <v>58.907833000000004</v>
      </c>
      <c r="E33" s="231">
        <v>35.675160000000005</v>
      </c>
      <c r="F33" s="161">
        <v>29.704790000000006</v>
      </c>
      <c r="G33" s="232">
        <v>11.501716999999998</v>
      </c>
      <c r="H33" s="161">
        <v>10.269962</v>
      </c>
      <c r="I33" s="161">
        <v>10.570601000000002</v>
      </c>
      <c r="J33" s="161">
        <v>17.840651000000005</v>
      </c>
      <c r="K33" s="231">
        <v>45.539771000000002</v>
      </c>
      <c r="L33" s="161">
        <v>62.656902999999993</v>
      </c>
      <c r="M33" s="232">
        <v>76.792284000000024</v>
      </c>
      <c r="N33" s="161">
        <v>523.94375900000011</v>
      </c>
      <c r="O33" s="168">
        <v>3.1616538997992924E-2</v>
      </c>
      <c r="P33" s="84"/>
    </row>
    <row r="34" spans="1:16">
      <c r="A34" s="131" t="s">
        <v>3</v>
      </c>
      <c r="B34" s="231">
        <v>1.9774909999999999</v>
      </c>
      <c r="C34" s="161">
        <v>1.7916650000000001</v>
      </c>
      <c r="D34" s="232">
        <v>1.5155430000000001</v>
      </c>
      <c r="E34" s="231">
        <v>0.71994399999999992</v>
      </c>
      <c r="F34" s="161">
        <v>0.379606</v>
      </c>
      <c r="G34" s="232">
        <v>0.19486200000000001</v>
      </c>
      <c r="H34" s="161">
        <v>0.18376799999999999</v>
      </c>
      <c r="I34" s="161">
        <v>0.18310499999999999</v>
      </c>
      <c r="J34" s="161">
        <v>0.40826299999999999</v>
      </c>
      <c r="K34" s="231">
        <v>0.87098900000000001</v>
      </c>
      <c r="L34" s="161">
        <v>1.2119300000000002</v>
      </c>
      <c r="M34" s="232">
        <v>1.362986</v>
      </c>
      <c r="N34" s="161">
        <v>10.800151999999999</v>
      </c>
      <c r="O34" s="168">
        <v>7.024829587187538E-3</v>
      </c>
      <c r="P34" s="84"/>
    </row>
    <row r="35" spans="1:16" ht="12.6"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1.2046785665041934E-2</v>
      </c>
    </row>
    <row r="40" spans="1:16">
      <c r="B40" s="1"/>
      <c r="C40" s="1"/>
      <c r="D40" s="1"/>
      <c r="M40" s="10" t="s">
        <v>59</v>
      </c>
      <c r="N40" s="87">
        <f>O8</f>
        <v>1.7017826379371635E-2</v>
      </c>
    </row>
    <row r="41" spans="1:16">
      <c r="B41" s="8"/>
      <c r="C41" s="8"/>
      <c r="D41" s="8"/>
      <c r="M41" s="10" t="s">
        <v>117</v>
      </c>
      <c r="N41" s="87">
        <f>O9</f>
        <v>2.3788282204327028E-2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{6EBAF999-7FF2-4CEF-BAE8-81C76B5541C6}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286</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5969.874399999997</v>
      </c>
      <c r="C7" s="160">
        <v>5964.0543999999973</v>
      </c>
      <c r="D7" s="230">
        <v>5088.9543999999969</v>
      </c>
      <c r="E7" s="229">
        <v>5095.6003999999957</v>
      </c>
      <c r="F7" s="160">
        <v>5095.6003999999957</v>
      </c>
      <c r="G7" s="230">
        <v>5052.3533999999954</v>
      </c>
      <c r="H7" s="160">
        <v>5038.9163999999964</v>
      </c>
      <c r="I7" s="160">
        <v>5038.6113999999961</v>
      </c>
      <c r="J7" s="160">
        <v>5039.7863999999963</v>
      </c>
      <c r="K7" s="229">
        <v>5083.4853999999959</v>
      </c>
      <c r="L7" s="160">
        <v>5083.4853999999959</v>
      </c>
      <c r="M7" s="230">
        <v>5083.9603999999963</v>
      </c>
      <c r="N7" s="160">
        <v>5083.9603999999963</v>
      </c>
      <c r="O7" s="166">
        <v>0.13181924113819657</v>
      </c>
      <c r="P7" s="10"/>
      <c r="U7" s="55"/>
    </row>
    <row r="8" spans="1:21">
      <c r="A8" s="128" t="s">
        <v>163</v>
      </c>
      <c r="B8" s="229">
        <v>2898.5000739999996</v>
      </c>
      <c r="C8" s="160">
        <v>2596.5932919999982</v>
      </c>
      <c r="D8" s="230">
        <v>2278.9672000000014</v>
      </c>
      <c r="E8" s="229">
        <v>1797.450376</v>
      </c>
      <c r="F8" s="160">
        <v>1727.0730469999999</v>
      </c>
      <c r="G8" s="230">
        <v>1361.2338269999991</v>
      </c>
      <c r="H8" s="160">
        <v>1365.6938140000002</v>
      </c>
      <c r="I8" s="160">
        <v>1281.7341759999997</v>
      </c>
      <c r="J8" s="160">
        <v>1399.4293289999994</v>
      </c>
      <c r="K8" s="229">
        <v>1852.5069699999995</v>
      </c>
      <c r="L8" s="160">
        <v>2396.0390179999986</v>
      </c>
      <c r="M8" s="230">
        <v>2617.2329359999981</v>
      </c>
      <c r="N8" s="160">
        <v>23572.454058999992</v>
      </c>
      <c r="O8" s="166">
        <v>0.17164267879678763</v>
      </c>
      <c r="P8" s="10"/>
      <c r="U8" s="55"/>
    </row>
    <row r="9" spans="1:21">
      <c r="A9" s="128" t="s">
        <v>164</v>
      </c>
      <c r="B9" s="229">
        <v>1605.0512560000002</v>
      </c>
      <c r="C9" s="160">
        <v>1489.3656559999999</v>
      </c>
      <c r="D9" s="230">
        <v>1127.653665</v>
      </c>
      <c r="E9" s="229">
        <v>716.18654900000013</v>
      </c>
      <c r="F9" s="160">
        <v>629.12455199999988</v>
      </c>
      <c r="G9" s="230">
        <v>312.98729700000001</v>
      </c>
      <c r="H9" s="160">
        <v>305.75703199999998</v>
      </c>
      <c r="I9" s="160">
        <v>312.08864699999998</v>
      </c>
      <c r="J9" s="160">
        <v>417.510784</v>
      </c>
      <c r="K9" s="229">
        <v>978.36026099999992</v>
      </c>
      <c r="L9" s="160">
        <v>1263.947402</v>
      </c>
      <c r="M9" s="230">
        <v>1521.1638830000002</v>
      </c>
      <c r="N9" s="160">
        <v>10679.196984000002</v>
      </c>
      <c r="O9" s="167">
        <v>0.13852339893586146</v>
      </c>
      <c r="P9" s="84"/>
      <c r="U9" s="86"/>
    </row>
    <row r="10" spans="1:21">
      <c r="A10" s="131" t="s">
        <v>40</v>
      </c>
      <c r="B10" s="231">
        <v>115.86934299999999</v>
      </c>
      <c r="C10" s="161">
        <v>92.074122000000003</v>
      </c>
      <c r="D10" s="232">
        <v>94.352404000000007</v>
      </c>
      <c r="E10" s="231">
        <v>64.504918999999987</v>
      </c>
      <c r="F10" s="161">
        <v>60.748689999999996</v>
      </c>
      <c r="G10" s="232">
        <v>33.646909000000001</v>
      </c>
      <c r="H10" s="161">
        <v>31.696916000000002</v>
      </c>
      <c r="I10" s="161">
        <v>16.527387000000001</v>
      </c>
      <c r="J10" s="161">
        <v>38.723461999999998</v>
      </c>
      <c r="K10" s="231">
        <v>110.984516</v>
      </c>
      <c r="L10" s="161">
        <v>101.338568</v>
      </c>
      <c r="M10" s="232">
        <v>113.41045600000002</v>
      </c>
      <c r="N10" s="161">
        <v>873.87769200000002</v>
      </c>
      <c r="O10" s="168">
        <v>8.1626304625016244E-2</v>
      </c>
      <c r="P10" s="84"/>
      <c r="U10" s="100"/>
    </row>
    <row r="11" spans="1:21">
      <c r="A11" s="131" t="s">
        <v>39</v>
      </c>
      <c r="B11" s="231">
        <v>0.16060899999999997</v>
      </c>
      <c r="C11" s="161">
        <v>0.135856</v>
      </c>
      <c r="D11" s="232">
        <v>6.8298999999999999E-2</v>
      </c>
      <c r="E11" s="231">
        <v>7.6290000000000011E-2</v>
      </c>
      <c r="F11" s="161">
        <v>5.7679000000000001E-2</v>
      </c>
      <c r="G11" s="232">
        <v>4.0034999999999994E-2</v>
      </c>
      <c r="H11" s="161">
        <v>5.1302999999999994E-2</v>
      </c>
      <c r="I11" s="161">
        <v>4.4749999999999998E-2</v>
      </c>
      <c r="J11" s="161">
        <v>4.4749999999999998E-2</v>
      </c>
      <c r="K11" s="231">
        <v>0.30589999999999995</v>
      </c>
      <c r="L11" s="161">
        <v>1.2090689999999999</v>
      </c>
      <c r="M11" s="232">
        <v>1.4577329999999999</v>
      </c>
      <c r="N11" s="161">
        <v>3.6522730000000001</v>
      </c>
      <c r="O11" s="168">
        <v>6.7875546085506E-3</v>
      </c>
      <c r="P11" s="84"/>
      <c r="U11" s="100"/>
    </row>
    <row r="12" spans="1:21">
      <c r="A12" s="131" t="s">
        <v>38</v>
      </c>
      <c r="B12" s="231">
        <v>849.05490399999996</v>
      </c>
      <c r="C12" s="161">
        <v>791.12170600000002</v>
      </c>
      <c r="D12" s="232">
        <v>581.49885600000005</v>
      </c>
      <c r="E12" s="231">
        <v>328.26144399999998</v>
      </c>
      <c r="F12" s="161">
        <v>254.99113200000002</v>
      </c>
      <c r="G12" s="232">
        <v>100.279202</v>
      </c>
      <c r="H12" s="161">
        <v>85.915234999999996</v>
      </c>
      <c r="I12" s="161">
        <v>124.360527</v>
      </c>
      <c r="J12" s="161">
        <v>173.525916</v>
      </c>
      <c r="K12" s="231">
        <v>470.06805099999997</v>
      </c>
      <c r="L12" s="161">
        <v>623.18810299999996</v>
      </c>
      <c r="M12" s="232">
        <v>704.90313900000001</v>
      </c>
      <c r="N12" s="161">
        <v>5087.1682149999997</v>
      </c>
      <c r="O12" s="168">
        <v>0.97264113033594202</v>
      </c>
      <c r="P12" s="84"/>
      <c r="U12" s="100"/>
    </row>
    <row r="13" spans="1:21">
      <c r="A13" s="131" t="s">
        <v>60</v>
      </c>
      <c r="B13" s="231">
        <v>1.8494E-2</v>
      </c>
      <c r="C13" s="161">
        <v>1.5753E-2</v>
      </c>
      <c r="D13" s="232">
        <v>2E-3</v>
      </c>
      <c r="E13" s="231">
        <v>2.1000000000000001E-2</v>
      </c>
      <c r="F13" s="161">
        <v>3.4000000000000002E-2</v>
      </c>
      <c r="G13" s="232">
        <v>4.3088000000000001E-2</v>
      </c>
      <c r="H13" s="161">
        <v>1.9624000000000003E-2</v>
      </c>
      <c r="I13" s="161">
        <v>4.6799999999999994E-2</v>
      </c>
      <c r="J13" s="161">
        <v>3.0505000000000001E-2</v>
      </c>
      <c r="K13" s="231">
        <v>0</v>
      </c>
      <c r="L13" s="161">
        <v>0</v>
      </c>
      <c r="M13" s="232">
        <v>0</v>
      </c>
      <c r="N13" s="161">
        <v>0.23126400000000003</v>
      </c>
      <c r="O13" s="168">
        <v>4.3719402288258814E-3</v>
      </c>
      <c r="P13" s="84"/>
      <c r="U13" s="100"/>
    </row>
    <row r="14" spans="1:21">
      <c r="A14" s="131" t="s">
        <v>61</v>
      </c>
      <c r="B14" s="231">
        <v>0</v>
      </c>
      <c r="C14" s="161">
        <v>0</v>
      </c>
      <c r="D14" s="232">
        <v>0</v>
      </c>
      <c r="E14" s="231">
        <v>0</v>
      </c>
      <c r="F14" s="161">
        <v>0</v>
      </c>
      <c r="G14" s="232">
        <v>0</v>
      </c>
      <c r="H14" s="161">
        <v>0</v>
      </c>
      <c r="I14" s="161">
        <v>0</v>
      </c>
      <c r="J14" s="161">
        <v>0</v>
      </c>
      <c r="K14" s="231">
        <v>0</v>
      </c>
      <c r="L14" s="161">
        <v>0</v>
      </c>
      <c r="M14" s="232">
        <v>0</v>
      </c>
      <c r="N14" s="161">
        <v>0</v>
      </c>
      <c r="O14" s="168">
        <v>0</v>
      </c>
      <c r="P14" s="84"/>
      <c r="U14" s="100"/>
    </row>
    <row r="15" spans="1:21">
      <c r="A15" s="131" t="s">
        <v>62</v>
      </c>
      <c r="B15" s="231">
        <v>0</v>
      </c>
      <c r="C15" s="161">
        <v>0</v>
      </c>
      <c r="D15" s="232">
        <v>0</v>
      </c>
      <c r="E15" s="231">
        <v>0</v>
      </c>
      <c r="F15" s="161">
        <v>0</v>
      </c>
      <c r="G15" s="232">
        <v>0</v>
      </c>
      <c r="H15" s="161">
        <v>0</v>
      </c>
      <c r="I15" s="161">
        <v>0</v>
      </c>
      <c r="J15" s="161">
        <v>0</v>
      </c>
      <c r="K15" s="231">
        <v>0</v>
      </c>
      <c r="L15" s="161">
        <v>0</v>
      </c>
      <c r="M15" s="232">
        <v>0</v>
      </c>
      <c r="N15" s="161">
        <v>0</v>
      </c>
      <c r="O15" s="168">
        <v>0</v>
      </c>
      <c r="P15" s="84"/>
      <c r="U15" s="100"/>
    </row>
    <row r="16" spans="1:21">
      <c r="A16" s="131" t="s">
        <v>37</v>
      </c>
      <c r="B16" s="231">
        <v>30.539400000000001</v>
      </c>
      <c r="C16" s="161">
        <v>31.057230000000001</v>
      </c>
      <c r="D16" s="232">
        <v>23.903949999999998</v>
      </c>
      <c r="E16" s="231">
        <v>12.62964</v>
      </c>
      <c r="F16" s="161">
        <v>8.8742199999999993</v>
      </c>
      <c r="G16" s="232">
        <v>3.0885499999999997</v>
      </c>
      <c r="H16" s="161">
        <v>2.5603400000000001</v>
      </c>
      <c r="I16" s="161">
        <v>2.9859499999999999</v>
      </c>
      <c r="J16" s="161">
        <v>5.0834399999999995</v>
      </c>
      <c r="K16" s="231">
        <v>11.981549999999999</v>
      </c>
      <c r="L16" s="161">
        <v>19.065459999999998</v>
      </c>
      <c r="M16" s="232">
        <v>50.644940000000005</v>
      </c>
      <c r="N16" s="161">
        <v>202.41467</v>
      </c>
      <c r="O16" s="168">
        <v>6.4535752682999999E-3</v>
      </c>
      <c r="P16" s="84"/>
      <c r="U16" s="100"/>
    </row>
    <row r="17" spans="1:21">
      <c r="A17" s="131" t="s">
        <v>72</v>
      </c>
      <c r="B17" s="231">
        <v>0</v>
      </c>
      <c r="C17" s="161">
        <v>0</v>
      </c>
      <c r="D17" s="232">
        <v>0</v>
      </c>
      <c r="E17" s="231">
        <v>0</v>
      </c>
      <c r="F17" s="161">
        <v>0</v>
      </c>
      <c r="G17" s="232">
        <v>0</v>
      </c>
      <c r="H17" s="161">
        <v>0</v>
      </c>
      <c r="I17" s="161">
        <v>0</v>
      </c>
      <c r="J17" s="161">
        <v>0</v>
      </c>
      <c r="K17" s="231">
        <v>0</v>
      </c>
      <c r="L17" s="161">
        <v>0</v>
      </c>
      <c r="M17" s="232">
        <v>0</v>
      </c>
      <c r="N17" s="161">
        <v>0</v>
      </c>
      <c r="O17" s="168">
        <v>0</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55.830400000000004</v>
      </c>
      <c r="C19" s="161">
        <v>50.24559</v>
      </c>
      <c r="D19" s="232">
        <v>54.068309999999997</v>
      </c>
      <c r="E19" s="231">
        <v>53.924160000000001</v>
      </c>
      <c r="F19" s="161">
        <v>52.50638</v>
      </c>
      <c r="G19" s="232">
        <v>47.551520000000004</v>
      </c>
      <c r="H19" s="161">
        <v>46.994109999999999</v>
      </c>
      <c r="I19" s="161">
        <v>32.663679999999999</v>
      </c>
      <c r="J19" s="161">
        <v>19.525510000000001</v>
      </c>
      <c r="K19" s="231">
        <v>56.831189999999999</v>
      </c>
      <c r="L19" s="161">
        <v>56.448459999999997</v>
      </c>
      <c r="M19" s="232">
        <v>61.383229999999998</v>
      </c>
      <c r="N19" s="161">
        <v>587.97253999999998</v>
      </c>
      <c r="O19" s="168">
        <v>0.38857336840214912</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4.5819999999999999</v>
      </c>
      <c r="C21" s="161">
        <v>3.758</v>
      </c>
      <c r="D21" s="232">
        <v>3.613</v>
      </c>
      <c r="E21" s="231">
        <v>1.9950000000000001</v>
      </c>
      <c r="F21" s="161">
        <v>1.518</v>
      </c>
      <c r="G21" s="232">
        <v>0</v>
      </c>
      <c r="H21" s="161">
        <v>0</v>
      </c>
      <c r="I21" s="161">
        <v>0</v>
      </c>
      <c r="J21" s="161">
        <v>0.67400000000000004</v>
      </c>
      <c r="K21" s="231">
        <v>4.6429999999999998</v>
      </c>
      <c r="L21" s="161">
        <v>2.7240000000000002</v>
      </c>
      <c r="M21" s="232">
        <v>4.0270000000000001</v>
      </c>
      <c r="N21" s="161">
        <v>27.534000000000002</v>
      </c>
      <c r="O21" s="168">
        <v>8.3747032771136435E-3</v>
      </c>
      <c r="P21" s="84"/>
      <c r="U21" s="100"/>
    </row>
    <row r="22" spans="1:21">
      <c r="A22" s="131" t="s">
        <v>32</v>
      </c>
      <c r="B22" s="231">
        <v>150.37054100000003</v>
      </c>
      <c r="C22" s="161">
        <v>138.88943800000001</v>
      </c>
      <c r="D22" s="232">
        <v>128.037995</v>
      </c>
      <c r="E22" s="231">
        <v>116.59847000000001</v>
      </c>
      <c r="F22" s="161">
        <v>128.11106599999997</v>
      </c>
      <c r="G22" s="232">
        <v>82.472904999999983</v>
      </c>
      <c r="H22" s="161">
        <v>78.587516000000008</v>
      </c>
      <c r="I22" s="161">
        <v>73.38524799999999</v>
      </c>
      <c r="J22" s="161">
        <v>104.51674300000002</v>
      </c>
      <c r="K22" s="231">
        <v>123.125454</v>
      </c>
      <c r="L22" s="161">
        <v>133.761437</v>
      </c>
      <c r="M22" s="232">
        <v>157.43235599999997</v>
      </c>
      <c r="N22" s="161">
        <v>1415.2891690000004</v>
      </c>
      <c r="O22" s="168">
        <v>0.67153616514853542</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14.220693000000001</v>
      </c>
      <c r="C24" s="161">
        <v>16.508099999999999</v>
      </c>
      <c r="D24" s="232">
        <v>6.8488429999999996</v>
      </c>
      <c r="E24" s="231">
        <v>1.836395</v>
      </c>
      <c r="F24" s="161">
        <v>0.66436400000000007</v>
      </c>
      <c r="G24" s="232">
        <v>2.1234000000000003E-2</v>
      </c>
      <c r="H24" s="161">
        <v>9.5795000000000005E-2</v>
      </c>
      <c r="I24" s="161">
        <v>0.110599</v>
      </c>
      <c r="J24" s="161">
        <v>0.16465299999999999</v>
      </c>
      <c r="K24" s="231">
        <v>1.2832950000000001</v>
      </c>
      <c r="L24" s="161">
        <v>7.3978459999999995</v>
      </c>
      <c r="M24" s="232">
        <v>14.83379</v>
      </c>
      <c r="N24" s="161">
        <v>63.985607000000009</v>
      </c>
      <c r="O24" s="168">
        <v>0.44411654098846531</v>
      </c>
      <c r="P24" s="84"/>
      <c r="U24" s="100"/>
    </row>
    <row r="25" spans="1:21">
      <c r="A25" s="131" t="s">
        <v>30</v>
      </c>
      <c r="B25" s="231">
        <v>384.40487199999995</v>
      </c>
      <c r="C25" s="161">
        <v>365.5598609999999</v>
      </c>
      <c r="D25" s="232">
        <v>235.26000799999991</v>
      </c>
      <c r="E25" s="231">
        <v>136.33923100000001</v>
      </c>
      <c r="F25" s="161">
        <v>121.61902099999999</v>
      </c>
      <c r="G25" s="232">
        <v>45.843854</v>
      </c>
      <c r="H25" s="161">
        <v>59.836193000000009</v>
      </c>
      <c r="I25" s="161">
        <v>61.963705999999995</v>
      </c>
      <c r="J25" s="161">
        <v>75.221805000000018</v>
      </c>
      <c r="K25" s="231">
        <v>199.13730499999997</v>
      </c>
      <c r="L25" s="161">
        <v>318.81445900000006</v>
      </c>
      <c r="M25" s="232">
        <v>413.07123900000005</v>
      </c>
      <c r="N25" s="161">
        <v>2417.0715539999997</v>
      </c>
      <c r="O25" s="168">
        <v>0.11474324524122083</v>
      </c>
      <c r="P25" s="84"/>
      <c r="U25" s="81"/>
    </row>
    <row r="26" spans="1:21" ht="13.5" customHeight="1">
      <c r="A26" s="129" t="s">
        <v>303</v>
      </c>
      <c r="B26" s="229">
        <v>1550.5360310000001</v>
      </c>
      <c r="C26" s="160">
        <v>1430.7095750000003</v>
      </c>
      <c r="D26" s="230">
        <v>1075.6604170000001</v>
      </c>
      <c r="E26" s="229">
        <v>688.53402700000004</v>
      </c>
      <c r="F26" s="160">
        <v>609.6858239999998</v>
      </c>
      <c r="G26" s="230">
        <v>294.662622</v>
      </c>
      <c r="H26" s="160">
        <v>288.34210700000006</v>
      </c>
      <c r="I26" s="160">
        <v>294.48398200000003</v>
      </c>
      <c r="J26" s="160">
        <v>396.63154100000003</v>
      </c>
      <c r="K26" s="229">
        <v>921.17268499999989</v>
      </c>
      <c r="L26" s="160">
        <v>1219.707236</v>
      </c>
      <c r="M26" s="230">
        <v>1490.4637979999998</v>
      </c>
      <c r="N26" s="160">
        <v>10260.589844999999</v>
      </c>
      <c r="O26" s="167">
        <v>0.14970311630940697</v>
      </c>
      <c r="P26" s="10"/>
      <c r="U26" s="8"/>
    </row>
    <row r="27" spans="1:21" ht="12.75" customHeight="1">
      <c r="A27" s="131" t="s">
        <v>26</v>
      </c>
      <c r="B27" s="231">
        <v>232.88095200000001</v>
      </c>
      <c r="C27" s="161">
        <v>217.87713200000005</v>
      </c>
      <c r="D27" s="232">
        <v>174.79554199999998</v>
      </c>
      <c r="E27" s="231">
        <v>129.11310500000002</v>
      </c>
      <c r="F27" s="161">
        <v>114.66785099999997</v>
      </c>
      <c r="G27" s="232">
        <v>87.067160999999984</v>
      </c>
      <c r="H27" s="161">
        <v>89.399986000000013</v>
      </c>
      <c r="I27" s="161">
        <v>92.177249000000003</v>
      </c>
      <c r="J27" s="161">
        <v>102.21346800000003</v>
      </c>
      <c r="K27" s="231">
        <v>148.22168899999997</v>
      </c>
      <c r="L27" s="161">
        <v>188.41707099999994</v>
      </c>
      <c r="M27" s="232">
        <v>221.340305</v>
      </c>
      <c r="N27" s="161">
        <v>1798.1715109999998</v>
      </c>
      <c r="O27" s="168">
        <v>0.12203608042926825</v>
      </c>
      <c r="P27" s="84"/>
      <c r="U27" s="8"/>
    </row>
    <row r="28" spans="1:21" ht="12.75" customHeight="1">
      <c r="A28" s="131" t="s">
        <v>0</v>
      </c>
      <c r="B28" s="231">
        <v>97.465104999999994</v>
      </c>
      <c r="C28" s="161">
        <v>78.222537000000003</v>
      </c>
      <c r="D28" s="232">
        <v>68.783641000000003</v>
      </c>
      <c r="E28" s="231">
        <v>43.949314999999999</v>
      </c>
      <c r="F28" s="161">
        <v>44.543801999999999</v>
      </c>
      <c r="G28" s="232">
        <v>29.875486000000006</v>
      </c>
      <c r="H28" s="161">
        <v>29.010777999999998</v>
      </c>
      <c r="I28" s="161">
        <v>29.852001000000001</v>
      </c>
      <c r="J28" s="161">
        <v>29.562649</v>
      </c>
      <c r="K28" s="231">
        <v>53.204804999999993</v>
      </c>
      <c r="L28" s="161">
        <v>59.657050999999996</v>
      </c>
      <c r="M28" s="232">
        <v>77.10207699999998</v>
      </c>
      <c r="N28" s="161">
        <v>641.2292470000001</v>
      </c>
      <c r="O28" s="168">
        <v>0.42363074838979453</v>
      </c>
      <c r="P28" s="84"/>
      <c r="U28" s="8"/>
    </row>
    <row r="29" spans="1:21" ht="12.75" customHeight="1">
      <c r="A29" s="131" t="s">
        <v>1</v>
      </c>
      <c r="B29" s="231">
        <v>7.4246529999999993</v>
      </c>
      <c r="C29" s="161">
        <v>7.1960240000000004</v>
      </c>
      <c r="D29" s="232">
        <v>4.6983959999999998</v>
      </c>
      <c r="E29" s="231">
        <v>2.6084429999999994</v>
      </c>
      <c r="F29" s="161">
        <v>1.080303</v>
      </c>
      <c r="G29" s="232">
        <v>0.44825999999999999</v>
      </c>
      <c r="H29" s="161">
        <v>0.41303099999999998</v>
      </c>
      <c r="I29" s="161">
        <v>0.40486899999999992</v>
      </c>
      <c r="J29" s="161">
        <v>0.67133900000000013</v>
      </c>
      <c r="K29" s="231">
        <v>2.9662880000000005</v>
      </c>
      <c r="L29" s="161">
        <v>4.5098719999999997</v>
      </c>
      <c r="M29" s="232">
        <v>5.6989259999999993</v>
      </c>
      <c r="N29" s="161">
        <v>38.120404000000001</v>
      </c>
      <c r="O29" s="168">
        <v>6.8607042108522448E-2</v>
      </c>
      <c r="P29" s="84"/>
      <c r="U29" s="8"/>
    </row>
    <row r="30" spans="1:21" ht="12.75" customHeight="1">
      <c r="A30" s="131" t="s">
        <v>2</v>
      </c>
      <c r="B30" s="231">
        <v>9.9443139999999985</v>
      </c>
      <c r="C30" s="161">
        <v>8.8939719999999998</v>
      </c>
      <c r="D30" s="232">
        <v>5.9675280000000006</v>
      </c>
      <c r="E30" s="231">
        <v>3.4554860000000005</v>
      </c>
      <c r="F30" s="161">
        <v>2.8056139999999998</v>
      </c>
      <c r="G30" s="232">
        <v>0.64545699999999995</v>
      </c>
      <c r="H30" s="161">
        <v>0.68104299999999995</v>
      </c>
      <c r="I30" s="161">
        <v>0.96861199999999992</v>
      </c>
      <c r="J30" s="161">
        <v>1.463549</v>
      </c>
      <c r="K30" s="231">
        <v>5.1095800000000002</v>
      </c>
      <c r="L30" s="161">
        <v>7.758668000000001</v>
      </c>
      <c r="M30" s="232">
        <v>9.1597880000000007</v>
      </c>
      <c r="N30" s="161">
        <v>56.853611000000001</v>
      </c>
      <c r="O30" s="168">
        <v>0.30393752057328527</v>
      </c>
      <c r="P30" s="84"/>
    </row>
    <row r="31" spans="1:21">
      <c r="A31" s="131" t="s">
        <v>6</v>
      </c>
      <c r="B31" s="231">
        <v>4.8755220000000001</v>
      </c>
      <c r="C31" s="161">
        <v>6.5193680000000001</v>
      </c>
      <c r="D31" s="232">
        <v>5.7382800000000005</v>
      </c>
      <c r="E31" s="231">
        <v>3.6403220000000003</v>
      </c>
      <c r="F31" s="161">
        <v>2.601175</v>
      </c>
      <c r="G31" s="232">
        <v>4.4731239999999994</v>
      </c>
      <c r="H31" s="161">
        <v>4.473624</v>
      </c>
      <c r="I31" s="161">
        <v>3.008073</v>
      </c>
      <c r="J31" s="161">
        <v>4.5832820000000005</v>
      </c>
      <c r="K31" s="231">
        <v>6.0277340000000006</v>
      </c>
      <c r="L31" s="161">
        <v>5.7687929999999996</v>
      </c>
      <c r="M31" s="232">
        <v>4.8776800000000007</v>
      </c>
      <c r="N31" s="161">
        <v>56.586977000000012</v>
      </c>
      <c r="O31" s="168">
        <v>0.10216558577411773</v>
      </c>
      <c r="P31" s="84"/>
    </row>
    <row r="32" spans="1:21">
      <c r="A32" s="131" t="s">
        <v>25</v>
      </c>
      <c r="B32" s="231">
        <v>779.21739400000024</v>
      </c>
      <c r="C32" s="161">
        <v>718.72169300000019</v>
      </c>
      <c r="D32" s="232">
        <v>538.44809899999984</v>
      </c>
      <c r="E32" s="231">
        <v>338.461792</v>
      </c>
      <c r="F32" s="161">
        <v>309.22758499999992</v>
      </c>
      <c r="G32" s="232">
        <v>122.01136999999999</v>
      </c>
      <c r="H32" s="161">
        <v>119.10565099999998</v>
      </c>
      <c r="I32" s="161">
        <v>121.25996400000001</v>
      </c>
      <c r="J32" s="161">
        <v>183.26805900000002</v>
      </c>
      <c r="K32" s="231">
        <v>479.96810499999998</v>
      </c>
      <c r="L32" s="161">
        <v>634.96825799999988</v>
      </c>
      <c r="M32" s="232">
        <v>775.51349800000003</v>
      </c>
      <c r="N32" s="161">
        <v>5120.1714680000005</v>
      </c>
      <c r="O32" s="168">
        <v>0.15569756486446501</v>
      </c>
      <c r="P32" s="84"/>
    </row>
    <row r="33" spans="1:16">
      <c r="A33" s="131" t="s">
        <v>5</v>
      </c>
      <c r="B33" s="231">
        <v>410.42237199999994</v>
      </c>
      <c r="C33" s="161">
        <v>385.706095</v>
      </c>
      <c r="D33" s="232">
        <v>272.09797200000008</v>
      </c>
      <c r="E33" s="231">
        <v>164.22798899999998</v>
      </c>
      <c r="F33" s="161">
        <v>132.65239699999998</v>
      </c>
      <c r="G33" s="232">
        <v>49.170976000000003</v>
      </c>
      <c r="H33" s="161">
        <v>44.366973000000002</v>
      </c>
      <c r="I33" s="161">
        <v>46.013069999999999</v>
      </c>
      <c r="J33" s="161">
        <v>73.651973000000012</v>
      </c>
      <c r="K33" s="231">
        <v>221.50825099999997</v>
      </c>
      <c r="L33" s="161">
        <v>312.28206900000009</v>
      </c>
      <c r="M33" s="232">
        <v>388.85809499999988</v>
      </c>
      <c r="N33" s="161">
        <v>2500.9582320000004</v>
      </c>
      <c r="O33" s="168">
        <v>0.15091628083383551</v>
      </c>
      <c r="P33" s="84"/>
    </row>
    <row r="34" spans="1:16">
      <c r="A34" s="131" t="s">
        <v>3</v>
      </c>
      <c r="B34" s="231">
        <v>8.3057190000000016</v>
      </c>
      <c r="C34" s="161">
        <v>7.5727539999999989</v>
      </c>
      <c r="D34" s="232">
        <v>5.1309589999999998</v>
      </c>
      <c r="E34" s="231">
        <v>3.0775749999999999</v>
      </c>
      <c r="F34" s="161">
        <v>2.1070969999999996</v>
      </c>
      <c r="G34" s="232">
        <v>0.97078799999999998</v>
      </c>
      <c r="H34" s="161">
        <v>0.89102099999999995</v>
      </c>
      <c r="I34" s="161">
        <v>0.80014399999999997</v>
      </c>
      <c r="J34" s="161">
        <v>1.217222</v>
      </c>
      <c r="K34" s="231">
        <v>4.1662329999999992</v>
      </c>
      <c r="L34" s="161">
        <v>6.345454000000001</v>
      </c>
      <c r="M34" s="232">
        <v>7.9134290000000007</v>
      </c>
      <c r="N34" s="161">
        <v>48.498395000000002</v>
      </c>
      <c r="O34" s="168">
        <v>3.1545200486725392E-2</v>
      </c>
      <c r="P34" s="84"/>
    </row>
    <row r="35" spans="1:16" ht="12"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0.13181924113819657</v>
      </c>
    </row>
    <row r="40" spans="1:16">
      <c r="B40" s="1"/>
      <c r="C40" s="1"/>
      <c r="D40" s="1"/>
      <c r="M40" s="10" t="s">
        <v>59</v>
      </c>
      <c r="N40" s="87">
        <f>O8</f>
        <v>0.17164267879678763</v>
      </c>
    </row>
    <row r="41" spans="1:16">
      <c r="B41" s="8"/>
      <c r="C41" s="8"/>
      <c r="D41" s="8"/>
      <c r="M41" s="10" t="s">
        <v>117</v>
      </c>
      <c r="N41" s="87">
        <f>O9</f>
        <v>0.13852339893586146</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{BAF5A3E8-4CEF-4823-9EFD-D6978A947904}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287</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59" t="s">
        <v>43</v>
      </c>
      <c r="F5" s="260"/>
      <c r="G5" s="261"/>
      <c r="H5" s="260" t="s">
        <v>44</v>
      </c>
      <c r="I5" s="260"/>
      <c r="J5" s="260"/>
      <c r="K5" s="259" t="s">
        <v>45</v>
      </c>
      <c r="L5" s="260"/>
      <c r="M5" s="261"/>
      <c r="N5" s="262" t="s">
        <v>7</v>
      </c>
      <c r="O5" s="269" t="s">
        <v>215</v>
      </c>
    </row>
    <row r="6" spans="1:21">
      <c r="A6" s="134"/>
      <c r="B6" s="223" t="s">
        <v>8</v>
      </c>
      <c r="C6" s="158" t="s">
        <v>9</v>
      </c>
      <c r="D6" s="224" t="s">
        <v>10</v>
      </c>
      <c r="E6" s="223" t="s">
        <v>11</v>
      </c>
      <c r="F6" s="158" t="s">
        <v>12</v>
      </c>
      <c r="G6" s="224" t="s">
        <v>13</v>
      </c>
      <c r="H6" s="158" t="s">
        <v>14</v>
      </c>
      <c r="I6" s="158" t="s">
        <v>15</v>
      </c>
      <c r="J6" s="158" t="s">
        <v>16</v>
      </c>
      <c r="K6" s="223" t="s">
        <v>17</v>
      </c>
      <c r="L6" s="158" t="s">
        <v>18</v>
      </c>
      <c r="M6" s="224" t="s">
        <v>19</v>
      </c>
      <c r="N6" s="262"/>
      <c r="O6" s="269"/>
      <c r="P6" s="10"/>
      <c r="U6" s="10"/>
    </row>
    <row r="7" spans="1:21" ht="13.5">
      <c r="A7" s="128" t="s">
        <v>202</v>
      </c>
      <c r="B7" s="229">
        <v>1257.9574499999999</v>
      </c>
      <c r="C7" s="160">
        <v>1262.0244499999999</v>
      </c>
      <c r="D7" s="230">
        <v>1253.8644499999998</v>
      </c>
      <c r="E7" s="229">
        <v>1257.5234499999999</v>
      </c>
      <c r="F7" s="160">
        <v>1257.5234499999999</v>
      </c>
      <c r="G7" s="230">
        <v>1257.5234499999999</v>
      </c>
      <c r="H7" s="160">
        <v>1257.5234499999999</v>
      </c>
      <c r="I7" s="160">
        <v>1257.5234499999999</v>
      </c>
      <c r="J7" s="160">
        <v>1257.5234499999999</v>
      </c>
      <c r="K7" s="229">
        <v>1230.0544500000005</v>
      </c>
      <c r="L7" s="160">
        <v>1230.0544500000005</v>
      </c>
      <c r="M7" s="230">
        <v>1229.4634500000004</v>
      </c>
      <c r="N7" s="160">
        <v>1229.4634500000004</v>
      </c>
      <c r="O7" s="166">
        <v>3.1878088386791778E-2</v>
      </c>
      <c r="P7" s="10"/>
      <c r="U7" s="55"/>
    </row>
    <row r="8" spans="1:21">
      <c r="A8" s="128" t="s">
        <v>163</v>
      </c>
      <c r="B8" s="229">
        <v>840.45302899999979</v>
      </c>
      <c r="C8" s="160">
        <v>731.69727200000023</v>
      </c>
      <c r="D8" s="230">
        <v>609.35652299999958</v>
      </c>
      <c r="E8" s="229">
        <v>433.18756399999995</v>
      </c>
      <c r="F8" s="160">
        <v>396.204814</v>
      </c>
      <c r="G8" s="230">
        <v>291.52868800000005</v>
      </c>
      <c r="H8" s="160">
        <v>297.36584700000009</v>
      </c>
      <c r="I8" s="160">
        <v>298.99763500000006</v>
      </c>
      <c r="J8" s="160">
        <v>384.24273500000004</v>
      </c>
      <c r="K8" s="229">
        <v>604.16556500000002</v>
      </c>
      <c r="L8" s="160">
        <v>712.69148299999972</v>
      </c>
      <c r="M8" s="230">
        <v>763.33287200000029</v>
      </c>
      <c r="N8" s="160">
        <v>6363.2240269999993</v>
      </c>
      <c r="O8" s="166">
        <v>4.6333776493727379E-2</v>
      </c>
      <c r="P8" s="10"/>
      <c r="U8" s="55"/>
    </row>
    <row r="9" spans="1:21">
      <c r="A9" s="128" t="s">
        <v>164</v>
      </c>
      <c r="B9" s="229">
        <v>474.82685600000002</v>
      </c>
      <c r="C9" s="160">
        <v>426.10000099999996</v>
      </c>
      <c r="D9" s="230">
        <v>325.25528099999997</v>
      </c>
      <c r="E9" s="229">
        <v>205.62471900000003</v>
      </c>
      <c r="F9" s="160">
        <v>171.54525700000002</v>
      </c>
      <c r="G9" s="230">
        <v>98.662650999999997</v>
      </c>
      <c r="H9" s="160">
        <v>102.20028400000001</v>
      </c>
      <c r="I9" s="160">
        <v>101.92856900000001</v>
      </c>
      <c r="J9" s="160">
        <v>145.60108499999998</v>
      </c>
      <c r="K9" s="229">
        <v>254.14002499999998</v>
      </c>
      <c r="L9" s="160">
        <v>363.30907999999999</v>
      </c>
      <c r="M9" s="230">
        <v>431.25922299999991</v>
      </c>
      <c r="N9" s="160">
        <v>3100.453031</v>
      </c>
      <c r="O9" s="167">
        <v>4.0217002527304799E-2</v>
      </c>
      <c r="P9" s="84"/>
      <c r="U9" s="86"/>
    </row>
    <row r="10" spans="1:21">
      <c r="A10" s="131" t="s">
        <v>40</v>
      </c>
      <c r="B10" s="231">
        <v>12.638401999999999</v>
      </c>
      <c r="C10" s="161">
        <v>12.998971999999998</v>
      </c>
      <c r="D10" s="232">
        <v>14.001612000000002</v>
      </c>
      <c r="E10" s="231">
        <v>10.446089999999998</v>
      </c>
      <c r="F10" s="161">
        <v>6.3025000000000002</v>
      </c>
      <c r="G10" s="232">
        <v>2.9082380000000003</v>
      </c>
      <c r="H10" s="161">
        <v>2.8573409999999999</v>
      </c>
      <c r="I10" s="161">
        <v>3.9625269999999997</v>
      </c>
      <c r="J10" s="161">
        <v>1.8047199999999999</v>
      </c>
      <c r="K10" s="231">
        <v>3.9886889999999999</v>
      </c>
      <c r="L10" s="161">
        <v>7.9519020000000005</v>
      </c>
      <c r="M10" s="232">
        <v>10.653822</v>
      </c>
      <c r="N10" s="161">
        <v>90.514814999999999</v>
      </c>
      <c r="O10" s="168">
        <v>8.4547184690772371E-3</v>
      </c>
      <c r="P10" s="84"/>
      <c r="U10" s="100"/>
    </row>
    <row r="11" spans="1:21">
      <c r="A11" s="131" t="s">
        <v>39</v>
      </c>
      <c r="B11" s="231">
        <v>5.3245059999999995</v>
      </c>
      <c r="C11" s="161">
        <v>4.6642250000000001</v>
      </c>
      <c r="D11" s="232">
        <v>4.3625390000000008</v>
      </c>
      <c r="E11" s="231">
        <v>2.8761610000000002</v>
      </c>
      <c r="F11" s="161">
        <v>3.4977990000000005</v>
      </c>
      <c r="G11" s="232">
        <v>2.8523049999999999</v>
      </c>
      <c r="H11" s="161">
        <v>2.5185379999999995</v>
      </c>
      <c r="I11" s="161">
        <v>2.4430200000000002</v>
      </c>
      <c r="J11" s="161">
        <v>2.2256909999999999</v>
      </c>
      <c r="K11" s="231">
        <v>2.8375400000000002</v>
      </c>
      <c r="L11" s="161">
        <v>3.6625290000000001</v>
      </c>
      <c r="M11" s="232">
        <v>5.4089859999999996</v>
      </c>
      <c r="N11" s="161">
        <v>42.673839000000001</v>
      </c>
      <c r="O11" s="168">
        <v>7.9307054146553757E-2</v>
      </c>
      <c r="P11" s="84"/>
      <c r="U11" s="100"/>
    </row>
    <row r="12" spans="1:21">
      <c r="A12" s="131" t="s">
        <v>38</v>
      </c>
      <c r="B12" s="231">
        <v>0</v>
      </c>
      <c r="C12" s="161">
        <v>0</v>
      </c>
      <c r="D12" s="232">
        <v>0</v>
      </c>
      <c r="E12" s="231">
        <v>0</v>
      </c>
      <c r="F12" s="161">
        <v>0</v>
      </c>
      <c r="G12" s="232">
        <v>0</v>
      </c>
      <c r="H12" s="161">
        <v>0</v>
      </c>
      <c r="I12" s="161">
        <v>0</v>
      </c>
      <c r="J12" s="161">
        <v>0</v>
      </c>
      <c r="K12" s="231">
        <v>0</v>
      </c>
      <c r="L12" s="161">
        <v>0</v>
      </c>
      <c r="M12" s="232">
        <v>0</v>
      </c>
      <c r="N12" s="161">
        <v>0</v>
      </c>
      <c r="O12" s="168">
        <v>0</v>
      </c>
      <c r="P12" s="84"/>
      <c r="U12" s="100"/>
    </row>
    <row r="13" spans="1:21">
      <c r="A13" s="131" t="s">
        <v>60</v>
      </c>
      <c r="B13" s="231">
        <v>0</v>
      </c>
      <c r="C13" s="161">
        <v>0</v>
      </c>
      <c r="D13" s="232">
        <v>0</v>
      </c>
      <c r="E13" s="231">
        <v>0</v>
      </c>
      <c r="F13" s="161">
        <v>0</v>
      </c>
      <c r="G13" s="232">
        <v>2.0646999999999999E-2</v>
      </c>
      <c r="H13" s="161">
        <v>4.2781E-2</v>
      </c>
      <c r="I13" s="161">
        <v>4.7747999999999999E-2</v>
      </c>
      <c r="J13" s="161">
        <v>4.4171000000000002E-2</v>
      </c>
      <c r="K13" s="231">
        <v>0</v>
      </c>
      <c r="L13" s="161">
        <v>0</v>
      </c>
      <c r="M13" s="232">
        <v>0</v>
      </c>
      <c r="N13" s="161">
        <v>0.15534700000000001</v>
      </c>
      <c r="O13" s="168">
        <v>2.9367640390523999E-3</v>
      </c>
      <c r="P13" s="84"/>
      <c r="U13" s="100"/>
    </row>
    <row r="14" spans="1:21">
      <c r="A14" s="131" t="s">
        <v>61</v>
      </c>
      <c r="B14" s="231">
        <v>0</v>
      </c>
      <c r="C14" s="161">
        <v>0</v>
      </c>
      <c r="D14" s="232">
        <v>0</v>
      </c>
      <c r="E14" s="231">
        <v>0</v>
      </c>
      <c r="F14" s="161">
        <v>0</v>
      </c>
      <c r="G14" s="232">
        <v>0</v>
      </c>
      <c r="H14" s="161">
        <v>0</v>
      </c>
      <c r="I14" s="161">
        <v>0</v>
      </c>
      <c r="J14" s="161">
        <v>0</v>
      </c>
      <c r="K14" s="231">
        <v>0</v>
      </c>
      <c r="L14" s="161">
        <v>0</v>
      </c>
      <c r="M14" s="232">
        <v>0</v>
      </c>
      <c r="N14" s="161">
        <v>0</v>
      </c>
      <c r="O14" s="168">
        <v>0</v>
      </c>
      <c r="P14" s="84"/>
      <c r="U14" s="100"/>
    </row>
    <row r="15" spans="1:21">
      <c r="A15" s="131" t="s">
        <v>62</v>
      </c>
      <c r="B15" s="231">
        <v>0</v>
      </c>
      <c r="C15" s="161">
        <v>0</v>
      </c>
      <c r="D15" s="232">
        <v>0</v>
      </c>
      <c r="E15" s="231">
        <v>0</v>
      </c>
      <c r="F15" s="161">
        <v>0</v>
      </c>
      <c r="G15" s="232">
        <v>0</v>
      </c>
      <c r="H15" s="161">
        <v>0</v>
      </c>
      <c r="I15" s="161">
        <v>0</v>
      </c>
      <c r="J15" s="161">
        <v>0</v>
      </c>
      <c r="K15" s="231">
        <v>0</v>
      </c>
      <c r="L15" s="161">
        <v>0</v>
      </c>
      <c r="M15" s="232">
        <v>0</v>
      </c>
      <c r="N15" s="161">
        <v>0</v>
      </c>
      <c r="O15" s="168">
        <v>0</v>
      </c>
      <c r="P15" s="84"/>
      <c r="U15" s="100"/>
    </row>
    <row r="16" spans="1:21">
      <c r="A16" s="131" t="s">
        <v>37</v>
      </c>
      <c r="B16" s="231">
        <v>190.71527799999998</v>
      </c>
      <c r="C16" s="161">
        <v>173.44182999999998</v>
      </c>
      <c r="D16" s="232">
        <v>147.54520899999997</v>
      </c>
      <c r="E16" s="231">
        <v>100.28310100000002</v>
      </c>
      <c r="F16" s="161">
        <v>85.086176000000009</v>
      </c>
      <c r="G16" s="232">
        <v>25.484467000000002</v>
      </c>
      <c r="H16" s="161">
        <v>39.370743000000004</v>
      </c>
      <c r="I16" s="161">
        <v>32.180257000000005</v>
      </c>
      <c r="J16" s="161">
        <v>19.072022</v>
      </c>
      <c r="K16" s="231">
        <v>128.379153</v>
      </c>
      <c r="L16" s="161">
        <v>147.67136400000001</v>
      </c>
      <c r="M16" s="232">
        <v>177.362202</v>
      </c>
      <c r="N16" s="161">
        <v>1266.5918019999999</v>
      </c>
      <c r="O16" s="168">
        <v>4.0382673491099877E-2</v>
      </c>
      <c r="P16" s="84"/>
      <c r="U16" s="100"/>
    </row>
    <row r="17" spans="1:21">
      <c r="A17" s="131" t="s">
        <v>72</v>
      </c>
      <c r="B17" s="231">
        <v>0</v>
      </c>
      <c r="C17" s="161">
        <v>0</v>
      </c>
      <c r="D17" s="232">
        <v>0</v>
      </c>
      <c r="E17" s="231">
        <v>0</v>
      </c>
      <c r="F17" s="161">
        <v>0</v>
      </c>
      <c r="G17" s="232">
        <v>0</v>
      </c>
      <c r="H17" s="161">
        <v>0</v>
      </c>
      <c r="I17" s="161">
        <v>0</v>
      </c>
      <c r="J17" s="161">
        <v>0</v>
      </c>
      <c r="K17" s="231">
        <v>0</v>
      </c>
      <c r="L17" s="161">
        <v>0</v>
      </c>
      <c r="M17" s="232">
        <v>0</v>
      </c>
      <c r="N17" s="161">
        <v>0</v>
      </c>
      <c r="O17" s="168">
        <v>0</v>
      </c>
      <c r="P17" s="84"/>
      <c r="U17" s="100"/>
    </row>
    <row r="18" spans="1:21">
      <c r="A18" s="131" t="s">
        <v>36</v>
      </c>
      <c r="B18" s="231">
        <v>0</v>
      </c>
      <c r="C18" s="161">
        <v>0</v>
      </c>
      <c r="D18" s="232">
        <v>0</v>
      </c>
      <c r="E18" s="231">
        <v>0</v>
      </c>
      <c r="F18" s="161">
        <v>0</v>
      </c>
      <c r="G18" s="232">
        <v>0</v>
      </c>
      <c r="H18" s="161">
        <v>0</v>
      </c>
      <c r="I18" s="161">
        <v>0</v>
      </c>
      <c r="J18" s="161">
        <v>0</v>
      </c>
      <c r="K18" s="231">
        <v>0</v>
      </c>
      <c r="L18" s="161">
        <v>0</v>
      </c>
      <c r="M18" s="232">
        <v>0</v>
      </c>
      <c r="N18" s="161">
        <v>0</v>
      </c>
      <c r="O18" s="168">
        <v>0</v>
      </c>
      <c r="P18" s="84"/>
      <c r="U18" s="100"/>
    </row>
    <row r="19" spans="1:21">
      <c r="A19" s="131" t="s">
        <v>35</v>
      </c>
      <c r="B19" s="231">
        <v>0</v>
      </c>
      <c r="C19" s="161">
        <v>0</v>
      </c>
      <c r="D19" s="232">
        <v>0</v>
      </c>
      <c r="E19" s="231">
        <v>0</v>
      </c>
      <c r="F19" s="161">
        <v>0</v>
      </c>
      <c r="G19" s="232">
        <v>0</v>
      </c>
      <c r="H19" s="161">
        <v>0</v>
      </c>
      <c r="I19" s="161">
        <v>0</v>
      </c>
      <c r="J19" s="161">
        <v>0</v>
      </c>
      <c r="K19" s="231">
        <v>0</v>
      </c>
      <c r="L19" s="161">
        <v>0</v>
      </c>
      <c r="M19" s="232">
        <v>0</v>
      </c>
      <c r="N19" s="161">
        <v>0</v>
      </c>
      <c r="O19" s="168">
        <v>0</v>
      </c>
      <c r="P19" s="84"/>
      <c r="U19" s="100"/>
    </row>
    <row r="20" spans="1:21">
      <c r="A20" s="131" t="s">
        <v>34</v>
      </c>
      <c r="B20" s="231">
        <v>0</v>
      </c>
      <c r="C20" s="161">
        <v>0</v>
      </c>
      <c r="D20" s="232">
        <v>0</v>
      </c>
      <c r="E20" s="231">
        <v>0</v>
      </c>
      <c r="F20" s="161">
        <v>0</v>
      </c>
      <c r="G20" s="232">
        <v>0</v>
      </c>
      <c r="H20" s="161">
        <v>0</v>
      </c>
      <c r="I20" s="161">
        <v>0</v>
      </c>
      <c r="J20" s="161">
        <v>0</v>
      </c>
      <c r="K20" s="231">
        <v>0</v>
      </c>
      <c r="L20" s="161">
        <v>0</v>
      </c>
      <c r="M20" s="232">
        <v>0</v>
      </c>
      <c r="N20" s="161">
        <v>0</v>
      </c>
      <c r="O20" s="168">
        <v>0</v>
      </c>
      <c r="P20" s="84"/>
      <c r="U20" s="100"/>
    </row>
    <row r="21" spans="1:21">
      <c r="A21" s="131" t="s">
        <v>33</v>
      </c>
      <c r="B21" s="231">
        <v>64.147231000000005</v>
      </c>
      <c r="C21" s="161">
        <v>53.245470999999995</v>
      </c>
      <c r="D21" s="232">
        <v>36.098582999999998</v>
      </c>
      <c r="E21" s="231">
        <v>29.967149000000003</v>
      </c>
      <c r="F21" s="161">
        <v>27.714112</v>
      </c>
      <c r="G21" s="232">
        <v>12.870064000000001</v>
      </c>
      <c r="H21" s="161">
        <v>2.2595079999999998</v>
      </c>
      <c r="I21" s="161">
        <v>5.9334089999999993</v>
      </c>
      <c r="J21" s="161">
        <v>43.262906000000001</v>
      </c>
      <c r="K21" s="231">
        <v>35.385688999999999</v>
      </c>
      <c r="L21" s="161">
        <v>55.355588000000004</v>
      </c>
      <c r="M21" s="232">
        <v>45.295440999999997</v>
      </c>
      <c r="N21" s="161">
        <v>411.53515100000004</v>
      </c>
      <c r="O21" s="168">
        <v>0.12517196112904622</v>
      </c>
      <c r="P21" s="84"/>
      <c r="U21" s="100"/>
    </row>
    <row r="22" spans="1:21">
      <c r="A22" s="131" t="s">
        <v>32</v>
      </c>
      <c r="B22" s="231">
        <v>0</v>
      </c>
      <c r="C22" s="161">
        <v>0</v>
      </c>
      <c r="D22" s="232">
        <v>0</v>
      </c>
      <c r="E22" s="231">
        <v>0</v>
      </c>
      <c r="F22" s="161">
        <v>0</v>
      </c>
      <c r="G22" s="232">
        <v>0</v>
      </c>
      <c r="H22" s="161">
        <v>0</v>
      </c>
      <c r="I22" s="161">
        <v>0</v>
      </c>
      <c r="J22" s="161">
        <v>0</v>
      </c>
      <c r="K22" s="231">
        <v>0</v>
      </c>
      <c r="L22" s="161">
        <v>0</v>
      </c>
      <c r="M22" s="232">
        <v>0</v>
      </c>
      <c r="N22" s="161">
        <v>0</v>
      </c>
      <c r="O22" s="168">
        <v>0</v>
      </c>
      <c r="P22" s="84"/>
      <c r="U22" s="100"/>
    </row>
    <row r="23" spans="1:21">
      <c r="A23" s="131" t="s">
        <v>3</v>
      </c>
      <c r="B23" s="231">
        <v>0</v>
      </c>
      <c r="C23" s="161">
        <v>0</v>
      </c>
      <c r="D23" s="232">
        <v>0</v>
      </c>
      <c r="E23" s="231">
        <v>0</v>
      </c>
      <c r="F23" s="161">
        <v>0</v>
      </c>
      <c r="G23" s="232">
        <v>0</v>
      </c>
      <c r="H23" s="161">
        <v>0</v>
      </c>
      <c r="I23" s="161">
        <v>0</v>
      </c>
      <c r="J23" s="161">
        <v>0</v>
      </c>
      <c r="K23" s="231">
        <v>0</v>
      </c>
      <c r="L23" s="161">
        <v>0</v>
      </c>
      <c r="M23" s="232">
        <v>0</v>
      </c>
      <c r="N23" s="161">
        <v>0</v>
      </c>
      <c r="O23" s="168">
        <v>0</v>
      </c>
      <c r="P23" s="84"/>
      <c r="U23" s="100"/>
    </row>
    <row r="24" spans="1:21">
      <c r="A24" s="131" t="s">
        <v>31</v>
      </c>
      <c r="B24" s="231">
        <v>1.8839999999999999</v>
      </c>
      <c r="C24" s="161">
        <v>1.851</v>
      </c>
      <c r="D24" s="232">
        <v>1.4217280000000001</v>
      </c>
      <c r="E24" s="231">
        <v>1.0303630000000001</v>
      </c>
      <c r="F24" s="161">
        <v>0.94699999999999995</v>
      </c>
      <c r="G24" s="232">
        <v>1.5607379999999997</v>
      </c>
      <c r="H24" s="161">
        <v>1.5610359999999999</v>
      </c>
      <c r="I24" s="161">
        <v>1.1621290000000002</v>
      </c>
      <c r="J24" s="161">
        <v>1.099583</v>
      </c>
      <c r="K24" s="231">
        <v>1.1807099999999999</v>
      </c>
      <c r="L24" s="161">
        <v>1.4732539999999998</v>
      </c>
      <c r="M24" s="232">
        <v>1.9084129999999999</v>
      </c>
      <c r="N24" s="161">
        <v>17.079953999999997</v>
      </c>
      <c r="O24" s="168">
        <v>0.11854994343840639</v>
      </c>
      <c r="P24" s="84"/>
      <c r="U24" s="100"/>
    </row>
    <row r="25" spans="1:21">
      <c r="A25" s="131" t="s">
        <v>30</v>
      </c>
      <c r="B25" s="231">
        <v>200.11743899999999</v>
      </c>
      <c r="C25" s="161">
        <v>179.89850300000001</v>
      </c>
      <c r="D25" s="232">
        <v>121.82561000000001</v>
      </c>
      <c r="E25" s="231">
        <v>61.021855000000002</v>
      </c>
      <c r="F25" s="161">
        <v>47.997670000000006</v>
      </c>
      <c r="G25" s="232">
        <v>52.966191999999992</v>
      </c>
      <c r="H25" s="161">
        <v>53.590337000000005</v>
      </c>
      <c r="I25" s="161">
        <v>56.199479000000004</v>
      </c>
      <c r="J25" s="161">
        <v>78.091991999999991</v>
      </c>
      <c r="K25" s="231">
        <v>82.36824399999999</v>
      </c>
      <c r="L25" s="161">
        <v>147.19444300000001</v>
      </c>
      <c r="M25" s="232">
        <v>190.63035899999997</v>
      </c>
      <c r="N25" s="161">
        <v>1271.9021229999998</v>
      </c>
      <c r="O25" s="168">
        <v>6.037975043837631E-2</v>
      </c>
      <c r="P25" s="84"/>
      <c r="U25" s="81"/>
    </row>
    <row r="26" spans="1:21" ht="13.5" customHeight="1">
      <c r="A26" s="129" t="s">
        <v>303</v>
      </c>
      <c r="B26" s="229">
        <v>446.52579600000001</v>
      </c>
      <c r="C26" s="160">
        <v>401.27067399999993</v>
      </c>
      <c r="D26" s="230">
        <v>300.010989</v>
      </c>
      <c r="E26" s="229">
        <v>188.13753300000002</v>
      </c>
      <c r="F26" s="160">
        <v>154.78461399999998</v>
      </c>
      <c r="G26" s="230">
        <v>89.472812000000019</v>
      </c>
      <c r="H26" s="160">
        <v>92.325226999999984</v>
      </c>
      <c r="I26" s="160">
        <v>93.549731000000008</v>
      </c>
      <c r="J26" s="160">
        <v>136.62117300000003</v>
      </c>
      <c r="K26" s="229">
        <v>235.333619</v>
      </c>
      <c r="L26" s="160">
        <v>333.77316299999995</v>
      </c>
      <c r="M26" s="230">
        <v>403.23134700000003</v>
      </c>
      <c r="N26" s="160">
        <v>2875.0366779999999</v>
      </c>
      <c r="O26" s="167">
        <v>4.1947096288054105E-2</v>
      </c>
      <c r="P26" s="10"/>
      <c r="U26" s="8"/>
    </row>
    <row r="27" spans="1:21" ht="12.75" customHeight="1">
      <c r="A27" s="131" t="s">
        <v>26</v>
      </c>
      <c r="B27" s="231">
        <v>67.168528999999992</v>
      </c>
      <c r="C27" s="161">
        <v>61.618908000000005</v>
      </c>
      <c r="D27" s="232">
        <v>47.334601999999997</v>
      </c>
      <c r="E27" s="231">
        <v>30.743136000000003</v>
      </c>
      <c r="F27" s="161">
        <v>23.751628</v>
      </c>
      <c r="G27" s="232">
        <v>20.08193</v>
      </c>
      <c r="H27" s="161">
        <v>19.314152</v>
      </c>
      <c r="I27" s="161">
        <v>20.261389999999999</v>
      </c>
      <c r="J27" s="161">
        <v>44.792877000000004</v>
      </c>
      <c r="K27" s="231">
        <v>32.660944999999998</v>
      </c>
      <c r="L27" s="161">
        <v>46.749027999999996</v>
      </c>
      <c r="M27" s="232">
        <v>55.302085999999996</v>
      </c>
      <c r="N27" s="161">
        <v>469.77921099999992</v>
      </c>
      <c r="O27" s="168">
        <v>3.1882394547398753E-2</v>
      </c>
      <c r="P27" s="84"/>
      <c r="U27" s="8"/>
    </row>
    <row r="28" spans="1:21" ht="12.75" customHeight="1">
      <c r="A28" s="131" t="s">
        <v>0</v>
      </c>
      <c r="B28" s="231">
        <v>8.015407999999999</v>
      </c>
      <c r="C28" s="161">
        <v>7.3620200000000002</v>
      </c>
      <c r="D28" s="232">
        <v>3.3628500000000003</v>
      </c>
      <c r="E28" s="231">
        <v>1.2957160000000001</v>
      </c>
      <c r="F28" s="161">
        <v>0.52292799999999995</v>
      </c>
      <c r="G28" s="232">
        <v>0.20092500000000002</v>
      </c>
      <c r="H28" s="161">
        <v>0.207848</v>
      </c>
      <c r="I28" s="161">
        <v>0.19700399999999998</v>
      </c>
      <c r="J28" s="161">
        <v>0.30573700000000004</v>
      </c>
      <c r="K28" s="231">
        <v>1.9680849999999999</v>
      </c>
      <c r="L28" s="161">
        <v>4.6543570000000001</v>
      </c>
      <c r="M28" s="232">
        <v>5.6468340000000001</v>
      </c>
      <c r="N28" s="161">
        <v>33.739711999999997</v>
      </c>
      <c r="O28" s="168">
        <v>2.2290279976914601E-2</v>
      </c>
      <c r="P28" s="84"/>
      <c r="U28" s="8"/>
    </row>
    <row r="29" spans="1:21" ht="12.75" customHeight="1">
      <c r="A29" s="131" t="s">
        <v>1</v>
      </c>
      <c r="B29" s="231">
        <v>0.14099999999999999</v>
      </c>
      <c r="C29" s="161">
        <v>0.156</v>
      </c>
      <c r="D29" s="232">
        <v>0.13700000000000001</v>
      </c>
      <c r="E29" s="231">
        <v>7.0999999999999994E-2</v>
      </c>
      <c r="F29" s="161">
        <v>8.0000000000000002E-3</v>
      </c>
      <c r="G29" s="232">
        <v>6.0000000000000001E-3</v>
      </c>
      <c r="H29" s="161">
        <v>8.9999999999999993E-3</v>
      </c>
      <c r="I29" s="161">
        <v>8.9999999999999993E-3</v>
      </c>
      <c r="J29" s="161">
        <v>1.2E-2</v>
      </c>
      <c r="K29" s="231">
        <v>5.7000000000000002E-2</v>
      </c>
      <c r="L29" s="161">
        <v>0.17</v>
      </c>
      <c r="M29" s="232">
        <v>0.22</v>
      </c>
      <c r="N29" s="161">
        <v>0.99600000000000011</v>
      </c>
      <c r="O29" s="168">
        <v>1.7925469504491182E-3</v>
      </c>
      <c r="P29" s="84"/>
      <c r="U29" s="8"/>
    </row>
    <row r="30" spans="1:21" ht="12.75" customHeight="1">
      <c r="A30" s="131" t="s">
        <v>2</v>
      </c>
      <c r="B30" s="231">
        <v>5.5035569999999998</v>
      </c>
      <c r="C30" s="161">
        <v>4.5053329999999994</v>
      </c>
      <c r="D30" s="232">
        <v>2.6420349999999999</v>
      </c>
      <c r="E30" s="231">
        <v>1.2676149999999999</v>
      </c>
      <c r="F30" s="161">
        <v>0.31984800000000002</v>
      </c>
      <c r="G30" s="232">
        <v>0.13395599999999999</v>
      </c>
      <c r="H30" s="161">
        <v>0.16581599999999999</v>
      </c>
      <c r="I30" s="161">
        <v>0.13061699999999998</v>
      </c>
      <c r="J30" s="161">
        <v>0.122782</v>
      </c>
      <c r="K30" s="231">
        <v>1.3415619999999999</v>
      </c>
      <c r="L30" s="161">
        <v>3.0816490000000001</v>
      </c>
      <c r="M30" s="232">
        <v>3.470332</v>
      </c>
      <c r="N30" s="161">
        <v>22.685101999999997</v>
      </c>
      <c r="O30" s="168">
        <v>0.12127380362580793</v>
      </c>
      <c r="P30" s="84"/>
    </row>
    <row r="31" spans="1:21">
      <c r="A31" s="131" t="s">
        <v>6</v>
      </c>
      <c r="B31" s="231">
        <v>2.2188750000000002</v>
      </c>
      <c r="C31" s="161">
        <v>1.8313890000000002</v>
      </c>
      <c r="D31" s="232">
        <v>1.816009</v>
      </c>
      <c r="E31" s="231">
        <v>1.0845590000000001</v>
      </c>
      <c r="F31" s="161">
        <v>1.1072380000000002</v>
      </c>
      <c r="G31" s="232">
        <v>0.69705700000000004</v>
      </c>
      <c r="H31" s="161">
        <v>0.51594000000000007</v>
      </c>
      <c r="I31" s="161">
        <v>0.63078000000000001</v>
      </c>
      <c r="J31" s="161">
        <v>0.57449800000000006</v>
      </c>
      <c r="K31" s="231">
        <v>1.1709940000000001</v>
      </c>
      <c r="L31" s="161">
        <v>0.82813799999999993</v>
      </c>
      <c r="M31" s="232">
        <v>1.7398200000000001</v>
      </c>
      <c r="N31" s="161">
        <v>14.215297000000001</v>
      </c>
      <c r="O31" s="168">
        <v>2.566516576699367E-2</v>
      </c>
      <c r="P31" s="84"/>
    </row>
    <row r="32" spans="1:21">
      <c r="A32" s="131" t="s">
        <v>25</v>
      </c>
      <c r="B32" s="231">
        <v>230.90152</v>
      </c>
      <c r="C32" s="161">
        <v>203.60830299999995</v>
      </c>
      <c r="D32" s="232">
        <v>151.219694</v>
      </c>
      <c r="E32" s="231">
        <v>92.545755999999997</v>
      </c>
      <c r="F32" s="161">
        <v>78.711375999999987</v>
      </c>
      <c r="G32" s="232">
        <v>43.422848999999999</v>
      </c>
      <c r="H32" s="161">
        <v>33.230896999999999</v>
      </c>
      <c r="I32" s="161">
        <v>33.443623000000002</v>
      </c>
      <c r="J32" s="161">
        <v>43.892941999999998</v>
      </c>
      <c r="K32" s="231">
        <v>122.70181499999998</v>
      </c>
      <c r="L32" s="161">
        <v>174.01630900000001</v>
      </c>
      <c r="M32" s="232">
        <v>214.33821100000006</v>
      </c>
      <c r="N32" s="161">
        <v>1422.033295</v>
      </c>
      <c r="O32" s="168">
        <v>4.3242130184787668E-2</v>
      </c>
      <c r="P32" s="84"/>
    </row>
    <row r="33" spans="1:16">
      <c r="A33" s="131" t="s">
        <v>5</v>
      </c>
      <c r="B33" s="231">
        <v>130.31930699999998</v>
      </c>
      <c r="C33" s="161">
        <v>120.05085700000002</v>
      </c>
      <c r="D33" s="232">
        <v>91.831372000000002</v>
      </c>
      <c r="E33" s="231">
        <v>59.99178400000001</v>
      </c>
      <c r="F33" s="161">
        <v>49.429167999999997</v>
      </c>
      <c r="G33" s="232">
        <v>24.737621000000008</v>
      </c>
      <c r="H33" s="161">
        <v>38.682622999999992</v>
      </c>
      <c r="I33" s="161">
        <v>38.725084000000003</v>
      </c>
      <c r="J33" s="161">
        <v>46.26464</v>
      </c>
      <c r="K33" s="231">
        <v>74.085864000000015</v>
      </c>
      <c r="L33" s="161">
        <v>102.62585299999998</v>
      </c>
      <c r="M33" s="232">
        <v>120.411171</v>
      </c>
      <c r="N33" s="161">
        <v>897.15534400000001</v>
      </c>
      <c r="O33" s="168">
        <v>5.4137388667385107E-2</v>
      </c>
      <c r="P33" s="84"/>
    </row>
    <row r="34" spans="1:16">
      <c r="A34" s="131" t="s">
        <v>3</v>
      </c>
      <c r="B34" s="231">
        <v>2.2576000000000001</v>
      </c>
      <c r="C34" s="161">
        <v>2.137864</v>
      </c>
      <c r="D34" s="232">
        <v>1.667427</v>
      </c>
      <c r="E34" s="231">
        <v>1.1379670000000002</v>
      </c>
      <c r="F34" s="161">
        <v>0.93442800000000004</v>
      </c>
      <c r="G34" s="232">
        <v>0.19247399999999998</v>
      </c>
      <c r="H34" s="161">
        <v>0.19895099999999999</v>
      </c>
      <c r="I34" s="161">
        <v>0.15223300000000001</v>
      </c>
      <c r="J34" s="161">
        <v>0.65569699999999997</v>
      </c>
      <c r="K34" s="231">
        <v>1.3473539999999999</v>
      </c>
      <c r="L34" s="161">
        <v>1.647829</v>
      </c>
      <c r="M34" s="232">
        <v>2.1028929999999999</v>
      </c>
      <c r="N34" s="161">
        <v>14.432717</v>
      </c>
      <c r="O34" s="168">
        <v>9.3875880084932674E-3</v>
      </c>
      <c r="P34" s="84"/>
    </row>
    <row r="35" spans="1:16" ht="10.9"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3.1878088386791778E-2</v>
      </c>
    </row>
    <row r="40" spans="1:16">
      <c r="B40" s="1"/>
      <c r="C40" s="1"/>
      <c r="D40" s="1"/>
      <c r="M40" s="10" t="s">
        <v>59</v>
      </c>
      <c r="N40" s="87">
        <f>O8</f>
        <v>4.6333776493727379E-2</v>
      </c>
    </row>
    <row r="41" spans="1:16">
      <c r="B41" s="8"/>
      <c r="C41" s="8"/>
      <c r="D41" s="8"/>
      <c r="M41" s="10" t="s">
        <v>117</v>
      </c>
      <c r="N41" s="87">
        <f>O9</f>
        <v>4.0217002527304799E-2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{4FD31A9D-90F3-49D1-A3B4-F244531E4D22}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tabColor theme="0"/>
  </sheetPr>
  <dimension ref="A1:U42"/>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288</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60" t="s">
        <v>43</v>
      </c>
      <c r="F5" s="260"/>
      <c r="G5" s="260"/>
      <c r="H5" s="259" t="s">
        <v>44</v>
      </c>
      <c r="I5" s="260"/>
      <c r="J5" s="261"/>
      <c r="K5" s="259" t="s">
        <v>45</v>
      </c>
      <c r="L5" s="260"/>
      <c r="M5" s="261"/>
      <c r="N5" s="262" t="s">
        <v>7</v>
      </c>
      <c r="O5" s="269" t="s">
        <v>215</v>
      </c>
    </row>
    <row r="6" spans="1:21">
      <c r="A6" s="134"/>
      <c r="B6" s="223" t="s">
        <v>8</v>
      </c>
      <c r="C6" s="158" t="s">
        <v>9</v>
      </c>
      <c r="D6" s="224" t="s">
        <v>10</v>
      </c>
      <c r="E6" s="158" t="s">
        <v>11</v>
      </c>
      <c r="F6" s="158" t="s">
        <v>12</v>
      </c>
      <c r="G6" s="158" t="s">
        <v>13</v>
      </c>
      <c r="H6" s="223" t="s">
        <v>14</v>
      </c>
      <c r="I6" s="158" t="s">
        <v>15</v>
      </c>
      <c r="J6" s="224" t="s">
        <v>16</v>
      </c>
      <c r="K6" s="223" t="s">
        <v>17</v>
      </c>
      <c r="L6" s="158" t="s">
        <v>18</v>
      </c>
      <c r="M6" s="224" t="s">
        <v>19</v>
      </c>
      <c r="N6" s="262"/>
      <c r="O6" s="269"/>
      <c r="P6" s="10"/>
      <c r="U6" s="10"/>
    </row>
    <row r="7" spans="1:21" ht="13.5">
      <c r="A7" s="128" t="s">
        <v>202</v>
      </c>
      <c r="B7" s="229">
        <v>3491.1652999999992</v>
      </c>
      <c r="C7" s="160">
        <v>3488.1852999999996</v>
      </c>
      <c r="D7" s="230">
        <v>3488.1852999999996</v>
      </c>
      <c r="E7" s="160">
        <v>3491.3112999999994</v>
      </c>
      <c r="F7" s="160">
        <v>3491.3102999999992</v>
      </c>
      <c r="G7" s="160">
        <v>3491.3112999999994</v>
      </c>
      <c r="H7" s="229">
        <v>3478.5852999999997</v>
      </c>
      <c r="I7" s="160">
        <v>3478.5852999999997</v>
      </c>
      <c r="J7" s="230">
        <v>3478.5852999999997</v>
      </c>
      <c r="K7" s="229">
        <v>3476.1332999999995</v>
      </c>
      <c r="L7" s="160">
        <v>3476.1332999999995</v>
      </c>
      <c r="M7" s="230">
        <v>3474.5872999999992</v>
      </c>
      <c r="N7" s="160">
        <v>3474.5872999999992</v>
      </c>
      <c r="O7" s="166">
        <v>9.0090682286670762E-2</v>
      </c>
      <c r="P7" s="10"/>
      <c r="U7" s="55"/>
    </row>
    <row r="8" spans="1:21">
      <c r="A8" s="128" t="s">
        <v>163</v>
      </c>
      <c r="B8" s="229">
        <v>883.34504800000002</v>
      </c>
      <c r="C8" s="160">
        <v>798.98017700000003</v>
      </c>
      <c r="D8" s="230">
        <v>654.18327000000011</v>
      </c>
      <c r="E8" s="160">
        <v>447.53759099999991</v>
      </c>
      <c r="F8" s="160">
        <v>390.67997399999985</v>
      </c>
      <c r="G8" s="160">
        <v>242.71413300000003</v>
      </c>
      <c r="H8" s="229">
        <v>232.63440199999999</v>
      </c>
      <c r="I8" s="160">
        <v>217.425625</v>
      </c>
      <c r="J8" s="230">
        <v>302.06138300000009</v>
      </c>
      <c r="K8" s="229">
        <v>544.83273700000007</v>
      </c>
      <c r="L8" s="160">
        <v>702.82843100000014</v>
      </c>
      <c r="M8" s="230">
        <v>811.21239099999991</v>
      </c>
      <c r="N8" s="160">
        <v>6228.4351619999989</v>
      </c>
      <c r="O8" s="166">
        <v>4.5352312204830166E-2</v>
      </c>
      <c r="P8" s="10"/>
      <c r="U8" s="55"/>
    </row>
    <row r="9" spans="1:21">
      <c r="A9" s="128" t="s">
        <v>164</v>
      </c>
      <c r="B9" s="229">
        <v>626.41113800000005</v>
      </c>
      <c r="C9" s="160">
        <v>565.31727199999989</v>
      </c>
      <c r="D9" s="230">
        <v>421.10930199999996</v>
      </c>
      <c r="E9" s="160">
        <v>253.91787500000001</v>
      </c>
      <c r="F9" s="160">
        <v>198.22745399999999</v>
      </c>
      <c r="G9" s="160">
        <v>86.552706000000001</v>
      </c>
      <c r="H9" s="229">
        <v>77.995995999999991</v>
      </c>
      <c r="I9" s="160">
        <v>79.198506999999992</v>
      </c>
      <c r="J9" s="230">
        <v>138.03752499999999</v>
      </c>
      <c r="K9" s="229">
        <v>348.14847000000003</v>
      </c>
      <c r="L9" s="160">
        <v>492.42330400000003</v>
      </c>
      <c r="M9" s="230">
        <v>584.60724600000003</v>
      </c>
      <c r="N9" s="160">
        <v>3871.9467950000003</v>
      </c>
      <c r="O9" s="167">
        <v>5.0224303507633017E-2</v>
      </c>
      <c r="P9" s="84"/>
      <c r="U9" s="86"/>
    </row>
    <row r="10" spans="1:21">
      <c r="A10" s="131" t="s">
        <v>40</v>
      </c>
      <c r="B10" s="231">
        <v>8.6908829999999995</v>
      </c>
      <c r="C10" s="161">
        <v>8.196294</v>
      </c>
      <c r="D10" s="232">
        <v>6.609299</v>
      </c>
      <c r="E10" s="161">
        <v>4.6658469999999994</v>
      </c>
      <c r="F10" s="161">
        <v>2.9373620000000003</v>
      </c>
      <c r="G10" s="161">
        <v>1.5598350000000001</v>
      </c>
      <c r="H10" s="231">
        <v>0.68910000000000005</v>
      </c>
      <c r="I10" s="161">
        <v>0.58188300000000004</v>
      </c>
      <c r="J10" s="232">
        <v>3.3029610000000003</v>
      </c>
      <c r="K10" s="231">
        <v>4.9910800000000002</v>
      </c>
      <c r="L10" s="161">
        <v>7.652342</v>
      </c>
      <c r="M10" s="232">
        <v>7.7917990000000001</v>
      </c>
      <c r="N10" s="161">
        <v>57.668685000000004</v>
      </c>
      <c r="O10" s="168">
        <v>5.386659588895999E-3</v>
      </c>
      <c r="P10" s="84"/>
      <c r="U10" s="100"/>
    </row>
    <row r="11" spans="1:21">
      <c r="A11" s="131" t="s">
        <v>39</v>
      </c>
      <c r="B11" s="231">
        <v>6.7074209999999992</v>
      </c>
      <c r="C11" s="161">
        <v>6.7392119999999993</v>
      </c>
      <c r="D11" s="232">
        <v>6.3555919999999997</v>
      </c>
      <c r="E11" s="161">
        <v>5.1138080000000006</v>
      </c>
      <c r="F11" s="161">
        <v>5.467568</v>
      </c>
      <c r="G11" s="161">
        <v>1.8126229999999997</v>
      </c>
      <c r="H11" s="231">
        <v>2.397373</v>
      </c>
      <c r="I11" s="161">
        <v>3.0690079999999993</v>
      </c>
      <c r="J11" s="232">
        <v>3.5653600000000005</v>
      </c>
      <c r="K11" s="231">
        <v>3.6422119999999993</v>
      </c>
      <c r="L11" s="161">
        <v>6.4637500000000001</v>
      </c>
      <c r="M11" s="232">
        <v>7.2856609999999993</v>
      </c>
      <c r="N11" s="161">
        <v>58.619587999999993</v>
      </c>
      <c r="O11" s="168">
        <v>0.10894137833637776</v>
      </c>
      <c r="P11" s="84"/>
      <c r="U11" s="100"/>
    </row>
    <row r="12" spans="1:21">
      <c r="A12" s="131" t="s">
        <v>38</v>
      </c>
      <c r="B12" s="231">
        <v>0</v>
      </c>
      <c r="C12" s="161">
        <v>0</v>
      </c>
      <c r="D12" s="232">
        <v>0</v>
      </c>
      <c r="E12" s="161">
        <v>0</v>
      </c>
      <c r="F12" s="161">
        <v>0</v>
      </c>
      <c r="G12" s="161">
        <v>0</v>
      </c>
      <c r="H12" s="231">
        <v>0</v>
      </c>
      <c r="I12" s="161">
        <v>0</v>
      </c>
      <c r="J12" s="232">
        <v>0</v>
      </c>
      <c r="K12" s="231">
        <v>0</v>
      </c>
      <c r="L12" s="161">
        <v>0</v>
      </c>
      <c r="M12" s="232">
        <v>0</v>
      </c>
      <c r="N12" s="161">
        <v>0</v>
      </c>
      <c r="O12" s="168">
        <v>0</v>
      </c>
      <c r="P12" s="84"/>
      <c r="U12" s="100"/>
    </row>
    <row r="13" spans="1:21">
      <c r="A13" s="131" t="s">
        <v>60</v>
      </c>
      <c r="B13" s="231">
        <v>2.4340000000000002</v>
      </c>
      <c r="C13" s="161">
        <v>1.9350000000000001</v>
      </c>
      <c r="D13" s="232">
        <v>2.4409999999999998</v>
      </c>
      <c r="E13" s="161">
        <v>1.883</v>
      </c>
      <c r="F13" s="161">
        <v>1.411</v>
      </c>
      <c r="G13" s="161">
        <v>1.61</v>
      </c>
      <c r="H13" s="231">
        <v>1.0309999999999999</v>
      </c>
      <c r="I13" s="161">
        <v>0.98499999999999999</v>
      </c>
      <c r="J13" s="232">
        <v>1.1240000000000001</v>
      </c>
      <c r="K13" s="231">
        <v>1.8180000000000001</v>
      </c>
      <c r="L13" s="161">
        <v>0.13900000000000001</v>
      </c>
      <c r="M13" s="232">
        <v>0.33500000000000002</v>
      </c>
      <c r="N13" s="161">
        <v>17.146000000000001</v>
      </c>
      <c r="O13" s="168">
        <v>0.32413729401657226</v>
      </c>
      <c r="P13" s="84"/>
      <c r="U13" s="100"/>
    </row>
    <row r="14" spans="1:21">
      <c r="A14" s="131" t="s">
        <v>61</v>
      </c>
      <c r="B14" s="231">
        <v>0</v>
      </c>
      <c r="C14" s="161">
        <v>0</v>
      </c>
      <c r="D14" s="232">
        <v>0</v>
      </c>
      <c r="E14" s="161">
        <v>0</v>
      </c>
      <c r="F14" s="161">
        <v>0</v>
      </c>
      <c r="G14" s="161">
        <v>0</v>
      </c>
      <c r="H14" s="231">
        <v>0</v>
      </c>
      <c r="I14" s="161">
        <v>0</v>
      </c>
      <c r="J14" s="232">
        <v>0</v>
      </c>
      <c r="K14" s="231">
        <v>0</v>
      </c>
      <c r="L14" s="161">
        <v>0</v>
      </c>
      <c r="M14" s="232">
        <v>0</v>
      </c>
      <c r="N14" s="161">
        <v>0</v>
      </c>
      <c r="O14" s="168">
        <v>0</v>
      </c>
      <c r="P14" s="84"/>
      <c r="U14" s="100"/>
    </row>
    <row r="15" spans="1:21">
      <c r="A15" s="131" t="s">
        <v>62</v>
      </c>
      <c r="B15" s="231">
        <v>0</v>
      </c>
      <c r="C15" s="161">
        <v>0</v>
      </c>
      <c r="D15" s="232">
        <v>0</v>
      </c>
      <c r="E15" s="161">
        <v>0</v>
      </c>
      <c r="F15" s="161">
        <v>0</v>
      </c>
      <c r="G15" s="161">
        <v>0</v>
      </c>
      <c r="H15" s="231">
        <v>0</v>
      </c>
      <c r="I15" s="161">
        <v>0</v>
      </c>
      <c r="J15" s="232">
        <v>0</v>
      </c>
      <c r="K15" s="231">
        <v>0</v>
      </c>
      <c r="L15" s="161">
        <v>0</v>
      </c>
      <c r="M15" s="232">
        <v>0</v>
      </c>
      <c r="N15" s="161">
        <v>0</v>
      </c>
      <c r="O15" s="168">
        <v>0</v>
      </c>
      <c r="P15" s="84"/>
      <c r="U15" s="100"/>
    </row>
    <row r="16" spans="1:21">
      <c r="A16" s="131" t="s">
        <v>37</v>
      </c>
      <c r="B16" s="231">
        <v>549.39944300000002</v>
      </c>
      <c r="C16" s="161">
        <v>495.87623699999995</v>
      </c>
      <c r="D16" s="232">
        <v>362.10172899999998</v>
      </c>
      <c r="E16" s="161">
        <v>212.70911699999999</v>
      </c>
      <c r="F16" s="161">
        <v>163.933458</v>
      </c>
      <c r="G16" s="161">
        <v>68.481206999999998</v>
      </c>
      <c r="H16" s="231">
        <v>61.721497999999997</v>
      </c>
      <c r="I16" s="161">
        <v>62.756381000000005</v>
      </c>
      <c r="J16" s="232">
        <v>113.29025299999999</v>
      </c>
      <c r="K16" s="231">
        <v>298.03204899999997</v>
      </c>
      <c r="L16" s="161">
        <v>428.66893400000004</v>
      </c>
      <c r="M16" s="232">
        <v>509.91458999999998</v>
      </c>
      <c r="N16" s="161">
        <v>3326.884896</v>
      </c>
      <c r="O16" s="168">
        <v>0.1060708795726437</v>
      </c>
      <c r="P16" s="84"/>
      <c r="U16" s="100"/>
    </row>
    <row r="17" spans="1:21">
      <c r="A17" s="131" t="s">
        <v>72</v>
      </c>
      <c r="B17" s="231">
        <v>0</v>
      </c>
      <c r="C17" s="161">
        <v>0</v>
      </c>
      <c r="D17" s="232">
        <v>0</v>
      </c>
      <c r="E17" s="161">
        <v>0</v>
      </c>
      <c r="F17" s="161">
        <v>0</v>
      </c>
      <c r="G17" s="161">
        <v>0</v>
      </c>
      <c r="H17" s="231">
        <v>0</v>
      </c>
      <c r="I17" s="161">
        <v>0</v>
      </c>
      <c r="J17" s="232">
        <v>0</v>
      </c>
      <c r="K17" s="231">
        <v>0</v>
      </c>
      <c r="L17" s="161">
        <v>0</v>
      </c>
      <c r="M17" s="232">
        <v>0</v>
      </c>
      <c r="N17" s="161">
        <v>0</v>
      </c>
      <c r="O17" s="168">
        <v>0</v>
      </c>
      <c r="P17" s="84"/>
      <c r="U17" s="100"/>
    </row>
    <row r="18" spans="1:21">
      <c r="A18" s="131" t="s">
        <v>36</v>
      </c>
      <c r="B18" s="231">
        <v>0</v>
      </c>
      <c r="C18" s="161">
        <v>0</v>
      </c>
      <c r="D18" s="232">
        <v>0</v>
      </c>
      <c r="E18" s="161">
        <v>0</v>
      </c>
      <c r="F18" s="161">
        <v>0</v>
      </c>
      <c r="G18" s="161">
        <v>0</v>
      </c>
      <c r="H18" s="231">
        <v>0</v>
      </c>
      <c r="I18" s="161">
        <v>0</v>
      </c>
      <c r="J18" s="232">
        <v>0</v>
      </c>
      <c r="K18" s="231">
        <v>0</v>
      </c>
      <c r="L18" s="161">
        <v>0</v>
      </c>
      <c r="M18" s="232">
        <v>0</v>
      </c>
      <c r="N18" s="161">
        <v>0</v>
      </c>
      <c r="O18" s="168">
        <v>0</v>
      </c>
      <c r="P18" s="84"/>
      <c r="U18" s="100"/>
    </row>
    <row r="19" spans="1:21">
      <c r="A19" s="131" t="s">
        <v>35</v>
      </c>
      <c r="B19" s="231">
        <v>2.363</v>
      </c>
      <c r="C19" s="161">
        <v>2.569</v>
      </c>
      <c r="D19" s="232">
        <v>2.6829999999999998</v>
      </c>
      <c r="E19" s="161">
        <v>1.976</v>
      </c>
      <c r="F19" s="161">
        <v>1.081</v>
      </c>
      <c r="G19" s="161">
        <v>1.337</v>
      </c>
      <c r="H19" s="231">
        <v>1.038</v>
      </c>
      <c r="I19" s="161">
        <v>0.28499999999999998</v>
      </c>
      <c r="J19" s="232">
        <v>2.4700000000000002</v>
      </c>
      <c r="K19" s="231">
        <v>2.9220000000000002</v>
      </c>
      <c r="L19" s="161">
        <v>3.125</v>
      </c>
      <c r="M19" s="232">
        <v>4.7240000000000002</v>
      </c>
      <c r="N19" s="161">
        <v>26.573</v>
      </c>
      <c r="O19" s="168">
        <v>1.7561296516586149E-2</v>
      </c>
      <c r="P19" s="84"/>
      <c r="U19" s="100"/>
    </row>
    <row r="20" spans="1:21">
      <c r="A20" s="131" t="s">
        <v>34</v>
      </c>
      <c r="B20" s="231">
        <v>0</v>
      </c>
      <c r="C20" s="161">
        <v>0</v>
      </c>
      <c r="D20" s="232">
        <v>0</v>
      </c>
      <c r="E20" s="161">
        <v>0</v>
      </c>
      <c r="F20" s="161">
        <v>0</v>
      </c>
      <c r="G20" s="161">
        <v>0</v>
      </c>
      <c r="H20" s="231">
        <v>0</v>
      </c>
      <c r="I20" s="161">
        <v>0</v>
      </c>
      <c r="J20" s="232">
        <v>0</v>
      </c>
      <c r="K20" s="231">
        <v>0</v>
      </c>
      <c r="L20" s="161">
        <v>0</v>
      </c>
      <c r="M20" s="232">
        <v>0</v>
      </c>
      <c r="N20" s="161">
        <v>0</v>
      </c>
      <c r="O20" s="168">
        <v>0</v>
      </c>
      <c r="P20" s="84"/>
      <c r="U20" s="100"/>
    </row>
    <row r="21" spans="1:21">
      <c r="A21" s="131" t="s">
        <v>33</v>
      </c>
      <c r="B21" s="231">
        <v>0</v>
      </c>
      <c r="C21" s="161">
        <v>0</v>
      </c>
      <c r="D21" s="232">
        <v>0</v>
      </c>
      <c r="E21" s="161">
        <v>0</v>
      </c>
      <c r="F21" s="161">
        <v>0</v>
      </c>
      <c r="G21" s="161">
        <v>0</v>
      </c>
      <c r="H21" s="231">
        <v>0</v>
      </c>
      <c r="I21" s="161">
        <v>0</v>
      </c>
      <c r="J21" s="232">
        <v>0</v>
      </c>
      <c r="K21" s="231">
        <v>0</v>
      </c>
      <c r="L21" s="161">
        <v>0</v>
      </c>
      <c r="M21" s="232">
        <v>0</v>
      </c>
      <c r="N21" s="161">
        <v>0</v>
      </c>
      <c r="O21" s="168">
        <v>0</v>
      </c>
      <c r="P21" s="84"/>
      <c r="U21" s="100"/>
    </row>
    <row r="22" spans="1:21">
      <c r="A22" s="131" t="s">
        <v>32</v>
      </c>
      <c r="B22" s="231">
        <v>0</v>
      </c>
      <c r="C22" s="161">
        <v>0</v>
      </c>
      <c r="D22" s="232">
        <v>0</v>
      </c>
      <c r="E22" s="161">
        <v>0</v>
      </c>
      <c r="F22" s="161">
        <v>0</v>
      </c>
      <c r="G22" s="161">
        <v>0</v>
      </c>
      <c r="H22" s="231">
        <v>0</v>
      </c>
      <c r="I22" s="161">
        <v>0</v>
      </c>
      <c r="J22" s="232">
        <v>0</v>
      </c>
      <c r="K22" s="231">
        <v>0</v>
      </c>
      <c r="L22" s="161">
        <v>0</v>
      </c>
      <c r="M22" s="232">
        <v>0</v>
      </c>
      <c r="N22" s="161">
        <v>0</v>
      </c>
      <c r="O22" s="168">
        <v>0</v>
      </c>
      <c r="P22" s="84"/>
      <c r="U22" s="100"/>
    </row>
    <row r="23" spans="1:21">
      <c r="A23" s="131" t="s">
        <v>3</v>
      </c>
      <c r="B23" s="231">
        <v>0</v>
      </c>
      <c r="C23" s="161">
        <v>0</v>
      </c>
      <c r="D23" s="232">
        <v>0</v>
      </c>
      <c r="E23" s="161">
        <v>0</v>
      </c>
      <c r="F23" s="161">
        <v>0</v>
      </c>
      <c r="G23" s="161">
        <v>0</v>
      </c>
      <c r="H23" s="231">
        <v>0</v>
      </c>
      <c r="I23" s="161">
        <v>0</v>
      </c>
      <c r="J23" s="232">
        <v>0</v>
      </c>
      <c r="K23" s="231">
        <v>0</v>
      </c>
      <c r="L23" s="161">
        <v>0</v>
      </c>
      <c r="M23" s="232">
        <v>0</v>
      </c>
      <c r="N23" s="161">
        <v>0</v>
      </c>
      <c r="O23" s="168">
        <v>0</v>
      </c>
      <c r="P23" s="84"/>
      <c r="U23" s="100"/>
    </row>
    <row r="24" spans="1:21">
      <c r="A24" s="131" t="s">
        <v>31</v>
      </c>
      <c r="B24" s="231">
        <v>3.8543999999999995E-2</v>
      </c>
      <c r="C24" s="161">
        <v>3.1306E-2</v>
      </c>
      <c r="D24" s="232">
        <v>3.1212E-2</v>
      </c>
      <c r="E24" s="161">
        <v>3.2720999999999993E-2</v>
      </c>
      <c r="F24" s="161">
        <v>3.0733E-2</v>
      </c>
      <c r="G24" s="161">
        <v>2.6536999999999998E-2</v>
      </c>
      <c r="H24" s="231">
        <v>0</v>
      </c>
      <c r="I24" s="161">
        <v>1.9900000000000001E-4</v>
      </c>
      <c r="J24" s="232">
        <v>2.545E-3</v>
      </c>
      <c r="K24" s="231">
        <v>2.9289999999999997E-3</v>
      </c>
      <c r="L24" s="161">
        <v>3.9524000000000004E-2</v>
      </c>
      <c r="M24" s="232">
        <v>5.6896000000000002E-2</v>
      </c>
      <c r="N24" s="161">
        <v>0.29314600000000002</v>
      </c>
      <c r="O24" s="168">
        <v>2.0346917631742503E-3</v>
      </c>
      <c r="P24" s="84"/>
      <c r="U24" s="100"/>
    </row>
    <row r="25" spans="1:21">
      <c r="A25" s="131" t="s">
        <v>30</v>
      </c>
      <c r="B25" s="231">
        <v>56.777847000000001</v>
      </c>
      <c r="C25" s="161">
        <v>49.970223000000004</v>
      </c>
      <c r="D25" s="232">
        <v>40.88747</v>
      </c>
      <c r="E25" s="161">
        <v>27.537381999999997</v>
      </c>
      <c r="F25" s="161">
        <v>23.366332999999997</v>
      </c>
      <c r="G25" s="161">
        <v>11.725503999999999</v>
      </c>
      <c r="H25" s="231">
        <v>11.119025000000001</v>
      </c>
      <c r="I25" s="161">
        <v>11.521035999999999</v>
      </c>
      <c r="J25" s="232">
        <v>14.282405999999998</v>
      </c>
      <c r="K25" s="231">
        <v>36.740200000000002</v>
      </c>
      <c r="L25" s="161">
        <v>46.334754000000004</v>
      </c>
      <c r="M25" s="232">
        <v>54.499299999999998</v>
      </c>
      <c r="N25" s="161">
        <v>384.76148000000006</v>
      </c>
      <c r="O25" s="168">
        <v>1.8265400867406467E-2</v>
      </c>
      <c r="P25" s="84"/>
      <c r="U25" s="81"/>
    </row>
    <row r="26" spans="1:21" ht="13.5" customHeight="1">
      <c r="A26" s="129" t="s">
        <v>304</v>
      </c>
      <c r="B26" s="229">
        <v>-175.479209</v>
      </c>
      <c r="C26" s="160">
        <v>-156.54373200000001</v>
      </c>
      <c r="D26" s="230">
        <v>-117.58803399999999</v>
      </c>
      <c r="E26" s="160">
        <v>-71.066484000000003</v>
      </c>
      <c r="F26" s="160">
        <v>-58.434320999999997</v>
      </c>
      <c r="G26" s="160">
        <v>-23.174599999999998</v>
      </c>
      <c r="H26" s="229">
        <v>-20.866762999999999</v>
      </c>
      <c r="I26" s="160">
        <v>-21.974520999999999</v>
      </c>
      <c r="J26" s="230">
        <v>-38.091999999999999</v>
      </c>
      <c r="K26" s="229">
        <v>-97.308700000000002</v>
      </c>
      <c r="L26" s="160">
        <v>-136.04050000000001</v>
      </c>
      <c r="M26" s="230">
        <v>-161.33622200000002</v>
      </c>
      <c r="N26" s="160">
        <v>-1077.9050860000002</v>
      </c>
      <c r="O26" s="167"/>
      <c r="P26" s="10"/>
      <c r="U26" s="8"/>
    </row>
    <row r="27" spans="1:21" ht="13.5" customHeight="1">
      <c r="A27" s="129" t="s">
        <v>303</v>
      </c>
      <c r="B27" s="229">
        <v>446.13910899999996</v>
      </c>
      <c r="C27" s="160">
        <v>405.17375000000004</v>
      </c>
      <c r="D27" s="230">
        <v>298.874618</v>
      </c>
      <c r="E27" s="160">
        <v>178.32358300000001</v>
      </c>
      <c r="F27" s="160">
        <v>136.22239500000001</v>
      </c>
      <c r="G27" s="160">
        <v>59.523636000000003</v>
      </c>
      <c r="H27" s="229">
        <v>53.977972999999999</v>
      </c>
      <c r="I27" s="160">
        <v>53.759645999999996</v>
      </c>
      <c r="J27" s="230">
        <v>96.643205999999992</v>
      </c>
      <c r="K27" s="229">
        <v>247.47509799999997</v>
      </c>
      <c r="L27" s="160">
        <v>355.57828000000001</v>
      </c>
      <c r="M27" s="230">
        <v>422.24803600000001</v>
      </c>
      <c r="N27" s="160">
        <v>2753.9393299999997</v>
      </c>
      <c r="O27" s="167">
        <v>4.0180272874755021E-2</v>
      </c>
      <c r="P27" s="10"/>
      <c r="U27" s="8"/>
    </row>
    <row r="28" spans="1:21" ht="12.75" customHeight="1">
      <c r="A28" s="131" t="s">
        <v>26</v>
      </c>
      <c r="B28" s="231">
        <v>65.115840000000006</v>
      </c>
      <c r="C28" s="161">
        <v>64.187470000000005</v>
      </c>
      <c r="D28" s="232">
        <v>46.023746000000003</v>
      </c>
      <c r="E28" s="161">
        <v>29.046427999999999</v>
      </c>
      <c r="F28" s="161">
        <v>20.745115000000002</v>
      </c>
      <c r="G28" s="161">
        <v>9.7320519999999995</v>
      </c>
      <c r="H28" s="231">
        <v>7.5434560000000008</v>
      </c>
      <c r="I28" s="161">
        <v>5.9678180000000003</v>
      </c>
      <c r="J28" s="232">
        <v>24.354624999999999</v>
      </c>
      <c r="K28" s="231">
        <v>46.573461999999999</v>
      </c>
      <c r="L28" s="161">
        <v>63.25718599999999</v>
      </c>
      <c r="M28" s="232">
        <v>73.655278999999993</v>
      </c>
      <c r="N28" s="161">
        <v>456.20247699999999</v>
      </c>
      <c r="O28" s="168">
        <v>3.0960985553731977E-2</v>
      </c>
      <c r="P28" s="84"/>
      <c r="U28" s="8"/>
    </row>
    <row r="29" spans="1:21" ht="12.75" customHeight="1">
      <c r="A29" s="131" t="s">
        <v>0</v>
      </c>
      <c r="B29" s="231">
        <v>2.0122</v>
      </c>
      <c r="C29" s="161">
        <v>1.7225999999999999</v>
      </c>
      <c r="D29" s="232">
        <v>1.3982000000000001</v>
      </c>
      <c r="E29" s="161">
        <v>0.93470000000000009</v>
      </c>
      <c r="F29" s="161">
        <v>0.59729999999999994</v>
      </c>
      <c r="G29" s="161">
        <v>0.28600000000000003</v>
      </c>
      <c r="H29" s="231">
        <v>0.2389</v>
      </c>
      <c r="I29" s="161">
        <v>0.37080000000000002</v>
      </c>
      <c r="J29" s="232">
        <v>0.47650000000000003</v>
      </c>
      <c r="K29" s="231">
        <v>1.1179999999999999</v>
      </c>
      <c r="L29" s="161">
        <v>1.4372</v>
      </c>
      <c r="M29" s="232">
        <v>1.8601669999999999</v>
      </c>
      <c r="N29" s="161">
        <v>12.452567000000002</v>
      </c>
      <c r="O29" s="168">
        <v>8.2268397804132892E-3</v>
      </c>
      <c r="P29" s="84"/>
      <c r="U29" s="8"/>
    </row>
    <row r="30" spans="1:21" ht="12.75" customHeight="1">
      <c r="A30" s="131" t="s">
        <v>1</v>
      </c>
      <c r="B30" s="231">
        <v>10.4559</v>
      </c>
      <c r="C30" s="161">
        <v>9.1417999999999999</v>
      </c>
      <c r="D30" s="232">
        <v>6.3064</v>
      </c>
      <c r="E30" s="161">
        <v>3.3300999999999998</v>
      </c>
      <c r="F30" s="161">
        <v>2.3071999999999999</v>
      </c>
      <c r="G30" s="161">
        <v>0.41149999999999998</v>
      </c>
      <c r="H30" s="231">
        <v>0.38830000000000003</v>
      </c>
      <c r="I30" s="161">
        <v>0.38389999999999996</v>
      </c>
      <c r="J30" s="232">
        <v>1.3143</v>
      </c>
      <c r="K30" s="231">
        <v>5.2396000000000003</v>
      </c>
      <c r="L30" s="161">
        <v>7.5508000000000006</v>
      </c>
      <c r="M30" s="232">
        <v>8.9629650000000005</v>
      </c>
      <c r="N30" s="161">
        <v>55.792765000000003</v>
      </c>
      <c r="O30" s="168">
        <v>0.10041280196573724</v>
      </c>
      <c r="P30" s="84"/>
      <c r="U30" s="8"/>
    </row>
    <row r="31" spans="1:21" ht="12.75" customHeight="1">
      <c r="A31" s="131" t="s">
        <v>2</v>
      </c>
      <c r="B31" s="231">
        <v>3.939794</v>
      </c>
      <c r="C31" s="161">
        <v>3.39994</v>
      </c>
      <c r="D31" s="232">
        <v>2.5330140000000001</v>
      </c>
      <c r="E31" s="161">
        <v>1.2463810000000002</v>
      </c>
      <c r="F31" s="161">
        <v>0.88667499999999999</v>
      </c>
      <c r="G31" s="161">
        <v>1.0924010000000002</v>
      </c>
      <c r="H31" s="231">
        <v>0.20639099999999999</v>
      </c>
      <c r="I31" s="161">
        <v>0.158743</v>
      </c>
      <c r="J31" s="232">
        <v>0.78909899999999988</v>
      </c>
      <c r="K31" s="231">
        <v>1.6982570000000001</v>
      </c>
      <c r="L31" s="161">
        <v>2.6815509999999998</v>
      </c>
      <c r="M31" s="232">
        <v>3.398806</v>
      </c>
      <c r="N31" s="161">
        <v>22.031051999999999</v>
      </c>
      <c r="O31" s="168">
        <v>0.11777727399762027</v>
      </c>
      <c r="P31" s="84"/>
    </row>
    <row r="32" spans="1:21">
      <c r="A32" s="131" t="s">
        <v>6</v>
      </c>
      <c r="B32" s="231">
        <v>6.2936699999999997</v>
      </c>
      <c r="C32" s="161">
        <v>6.2663900000000003</v>
      </c>
      <c r="D32" s="232">
        <v>5.9607199999999994</v>
      </c>
      <c r="E32" s="161">
        <v>4.8428500000000003</v>
      </c>
      <c r="F32" s="161">
        <v>5.2925800000000001</v>
      </c>
      <c r="G32" s="161">
        <v>1.7001600000000001</v>
      </c>
      <c r="H32" s="231">
        <v>2.2549099999999997</v>
      </c>
      <c r="I32" s="161">
        <v>2.9286699999999994</v>
      </c>
      <c r="J32" s="232">
        <v>3.4026100000000006</v>
      </c>
      <c r="K32" s="231">
        <v>3.2539949999999997</v>
      </c>
      <c r="L32" s="161">
        <v>6.0411899999999994</v>
      </c>
      <c r="M32" s="232">
        <v>6.475369999999999</v>
      </c>
      <c r="N32" s="161">
        <v>54.713115000000002</v>
      </c>
      <c r="O32" s="168">
        <v>9.8782400825222855E-2</v>
      </c>
      <c r="P32" s="84"/>
    </row>
    <row r="33" spans="1:16">
      <c r="A33" s="131" t="s">
        <v>25</v>
      </c>
      <c r="B33" s="231">
        <v>196.75736299999997</v>
      </c>
      <c r="C33" s="161">
        <v>172.946957</v>
      </c>
      <c r="D33" s="232">
        <v>131.75973999999999</v>
      </c>
      <c r="E33" s="161">
        <v>80.369190000000003</v>
      </c>
      <c r="F33" s="161">
        <v>65.406954999999996</v>
      </c>
      <c r="G33" s="161">
        <v>30.77037</v>
      </c>
      <c r="H33" s="231">
        <v>28.655304000000001</v>
      </c>
      <c r="I33" s="161">
        <v>28.837010999999997</v>
      </c>
      <c r="J33" s="232">
        <v>41.814480000000003</v>
      </c>
      <c r="K33" s="231">
        <v>109.47839599999999</v>
      </c>
      <c r="L33" s="161">
        <v>151.848648</v>
      </c>
      <c r="M33" s="232">
        <v>183.03115</v>
      </c>
      <c r="N33" s="161">
        <v>1221.6755639999999</v>
      </c>
      <c r="O33" s="168">
        <v>3.7149519612381436E-2</v>
      </c>
      <c r="P33" s="84"/>
    </row>
    <row r="34" spans="1:16">
      <c r="A34" s="131" t="s">
        <v>5</v>
      </c>
      <c r="B34" s="231">
        <v>129.64135200000001</v>
      </c>
      <c r="C34" s="161">
        <v>117.81371799999999</v>
      </c>
      <c r="D34" s="232">
        <v>84.827200999999988</v>
      </c>
      <c r="E34" s="161">
        <v>48.152281999999992</v>
      </c>
      <c r="F34" s="161">
        <v>34.19379</v>
      </c>
      <c r="G34" s="161">
        <v>13.568201</v>
      </c>
      <c r="H34" s="231">
        <v>13.100456999999999</v>
      </c>
      <c r="I34" s="161">
        <v>13.318556000000001</v>
      </c>
      <c r="J34" s="232">
        <v>20.759007</v>
      </c>
      <c r="K34" s="231">
        <v>64.981651999999997</v>
      </c>
      <c r="L34" s="161">
        <v>98.990585999999993</v>
      </c>
      <c r="M34" s="232">
        <v>116.67664699999999</v>
      </c>
      <c r="N34" s="161">
        <v>756.02344899999991</v>
      </c>
      <c r="O34" s="168">
        <v>4.5621012652821022E-2</v>
      </c>
      <c r="P34" s="84"/>
    </row>
    <row r="35" spans="1:16">
      <c r="A35" s="131" t="s">
        <v>3</v>
      </c>
      <c r="B35" s="231">
        <v>31.922990000000002</v>
      </c>
      <c r="C35" s="161">
        <v>29.694875</v>
      </c>
      <c r="D35" s="232">
        <v>20.065597</v>
      </c>
      <c r="E35" s="161">
        <v>10.401652</v>
      </c>
      <c r="F35" s="161">
        <v>6.7927799999999996</v>
      </c>
      <c r="G35" s="161">
        <v>1.9629519999999998</v>
      </c>
      <c r="H35" s="231">
        <v>1.590255</v>
      </c>
      <c r="I35" s="161">
        <v>1.7941480000000001</v>
      </c>
      <c r="J35" s="232">
        <v>3.7325849999999994</v>
      </c>
      <c r="K35" s="231">
        <v>15.131736</v>
      </c>
      <c r="L35" s="161">
        <v>23.771118999999999</v>
      </c>
      <c r="M35" s="232">
        <v>28.187652000000003</v>
      </c>
      <c r="N35" s="161">
        <v>175.04834100000002</v>
      </c>
      <c r="O35" s="168">
        <v>0.11385809801981432</v>
      </c>
      <c r="P35" s="84"/>
    </row>
    <row r="36" spans="1:16">
      <c r="A36" s="155" t="s">
        <v>173</v>
      </c>
      <c r="B36" s="64"/>
      <c r="C36" s="64"/>
      <c r="D36" s="8"/>
      <c r="F36" s="10"/>
      <c r="G36" s="10"/>
      <c r="H36" s="10"/>
      <c r="I36" s="10"/>
      <c r="J36" s="10"/>
      <c r="K36" s="10"/>
      <c r="O36" s="3"/>
    </row>
    <row r="37" spans="1:16">
      <c r="A37" s="155"/>
      <c r="B37" s="64"/>
      <c r="C37" s="64"/>
    </row>
    <row r="38" spans="1:16">
      <c r="B38" s="8"/>
      <c r="C38" s="8"/>
      <c r="D38" s="8"/>
    </row>
    <row r="39" spans="1:16">
      <c r="B39" s="8"/>
      <c r="C39" s="8"/>
      <c r="D39" s="8"/>
    </row>
    <row r="40" spans="1:16">
      <c r="B40" s="8"/>
      <c r="C40" s="8"/>
      <c r="D40" s="8"/>
      <c r="M40" s="10" t="s">
        <v>168</v>
      </c>
      <c r="N40" s="87">
        <f>O7</f>
        <v>9.0090682286670762E-2</v>
      </c>
    </row>
    <row r="41" spans="1:16">
      <c r="B41" s="1"/>
      <c r="C41" s="1"/>
      <c r="D41" s="1"/>
      <c r="M41" s="10" t="s">
        <v>59</v>
      </c>
      <c r="N41" s="87">
        <f>O8</f>
        <v>4.5352312204830166E-2</v>
      </c>
    </row>
    <row r="42" spans="1:16">
      <c r="B42" s="8"/>
      <c r="C42" s="8"/>
      <c r="D42" s="8"/>
      <c r="M42" s="10" t="s">
        <v>117</v>
      </c>
      <c r="N42" s="87">
        <f>O9</f>
        <v>5.0224303507633017E-2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tabColor theme="0"/>
  </sheetPr>
  <dimension ref="A1:D40"/>
  <sheetViews>
    <sheetView showGridLines="0" zoomScaleNormal="100" zoomScaleSheetLayoutView="100" workbookViewId="0"/>
  </sheetViews>
  <sheetFormatPr defaultColWidth="9.140625" defaultRowHeight="12"/>
  <cols>
    <col min="1" max="1" width="9" style="7" customWidth="1"/>
    <col min="2" max="2" width="90.42578125" style="7" customWidth="1"/>
    <col min="3" max="5" width="9.140625" style="7" customWidth="1"/>
    <col min="6" max="16384" width="9.140625" style="7"/>
  </cols>
  <sheetData>
    <row r="1" spans="1:4" s="69" customFormat="1" ht="20.25">
      <c r="A1" s="139" t="s">
        <v>307</v>
      </c>
    </row>
    <row r="2" spans="1:4" ht="4.5" customHeight="1"/>
    <row r="3" spans="1:4" ht="23.85" customHeight="1">
      <c r="A3" s="119" t="s">
        <v>114</v>
      </c>
      <c r="B3" s="72" t="s">
        <v>115</v>
      </c>
    </row>
    <row r="4" spans="1:4" ht="23.85" customHeight="1">
      <c r="A4" s="119" t="s">
        <v>126</v>
      </c>
      <c r="B4" s="72" t="s">
        <v>127</v>
      </c>
    </row>
    <row r="5" spans="1:4" s="70" customFormat="1" ht="23.85" customHeight="1">
      <c r="A5" s="119" t="s">
        <v>92</v>
      </c>
      <c r="B5" s="72" t="s">
        <v>93</v>
      </c>
      <c r="C5" s="71"/>
      <c r="D5" s="71"/>
    </row>
    <row r="6" spans="1:4" s="70" customFormat="1" ht="7.5" hidden="1" customHeight="1">
      <c r="A6" s="119"/>
      <c r="B6" s="72"/>
      <c r="C6" s="71"/>
      <c r="D6" s="71"/>
    </row>
    <row r="7" spans="1:4" s="70" customFormat="1" ht="23.85" customHeight="1">
      <c r="A7" s="119" t="s">
        <v>195</v>
      </c>
      <c r="B7" s="72" t="s">
        <v>165</v>
      </c>
    </row>
    <row r="8" spans="1:4" s="70" customFormat="1" ht="23.85" customHeight="1">
      <c r="A8" s="119" t="s">
        <v>196</v>
      </c>
      <c r="B8" s="72" t="s">
        <v>167</v>
      </c>
    </row>
    <row r="9" spans="1:4" s="70" customFormat="1" ht="3.75" customHeight="1">
      <c r="A9" s="119"/>
      <c r="B9" s="72"/>
      <c r="C9" s="71"/>
      <c r="D9" s="71"/>
    </row>
    <row r="10" spans="1:4" s="70" customFormat="1" ht="23.85" customHeight="1">
      <c r="A10" s="119" t="s">
        <v>85</v>
      </c>
      <c r="B10" s="72" t="s">
        <v>131</v>
      </c>
    </row>
    <row r="11" spans="1:4" s="70" customFormat="1" ht="23.85" customHeight="1">
      <c r="A11" s="119" t="s">
        <v>76</v>
      </c>
      <c r="B11" s="72" t="s">
        <v>99</v>
      </c>
    </row>
    <row r="12" spans="1:4" s="70" customFormat="1" ht="23.85" customHeight="1">
      <c r="A12" s="119" t="s">
        <v>77</v>
      </c>
      <c r="B12" s="72" t="s">
        <v>100</v>
      </c>
    </row>
    <row r="13" spans="1:4" s="70" customFormat="1" ht="23.85" customHeight="1">
      <c r="A13" s="119" t="s">
        <v>78</v>
      </c>
      <c r="B13" s="72" t="s">
        <v>101</v>
      </c>
    </row>
    <row r="14" spans="1:4" s="70" customFormat="1" ht="23.85" customHeight="1">
      <c r="A14" s="119" t="s">
        <v>88</v>
      </c>
      <c r="B14" s="72" t="s">
        <v>130</v>
      </c>
    </row>
    <row r="15" spans="1:4" s="70" customFormat="1" ht="23.85" customHeight="1">
      <c r="A15" s="119" t="s">
        <v>79</v>
      </c>
      <c r="B15" s="72" t="s">
        <v>102</v>
      </c>
    </row>
    <row r="16" spans="1:4" s="70" customFormat="1" ht="23.85" customHeight="1">
      <c r="A16" s="119" t="s">
        <v>80</v>
      </c>
      <c r="B16" s="72" t="s">
        <v>103</v>
      </c>
    </row>
    <row r="17" spans="1:2" s="70" customFormat="1" ht="23.85" customHeight="1">
      <c r="A17" s="119" t="s">
        <v>81</v>
      </c>
      <c r="B17" s="72" t="s">
        <v>104</v>
      </c>
    </row>
    <row r="18" spans="1:2" s="70" customFormat="1" ht="23.85" customHeight="1">
      <c r="A18" s="119" t="s">
        <v>82</v>
      </c>
      <c r="B18" s="72" t="s">
        <v>105</v>
      </c>
    </row>
    <row r="19" spans="1:2" s="70" customFormat="1" ht="23.85" customHeight="1">
      <c r="A19" s="119" t="s">
        <v>83</v>
      </c>
      <c r="B19" s="72" t="s">
        <v>106</v>
      </c>
    </row>
    <row r="20" spans="1:2" s="70" customFormat="1" ht="23.85" customHeight="1">
      <c r="A20" s="119" t="s">
        <v>84</v>
      </c>
      <c r="B20" s="72" t="s">
        <v>107</v>
      </c>
    </row>
    <row r="21" spans="1:2" s="70" customFormat="1" ht="23.85" customHeight="1">
      <c r="A21" s="119" t="s">
        <v>86</v>
      </c>
      <c r="B21" s="72" t="s">
        <v>108</v>
      </c>
    </row>
    <row r="22" spans="1:2" s="70" customFormat="1" ht="23.85" customHeight="1">
      <c r="A22" s="119" t="s">
        <v>87</v>
      </c>
      <c r="B22" s="72" t="s">
        <v>109</v>
      </c>
    </row>
    <row r="23" spans="1:2" s="70" customFormat="1" ht="23.85" customHeight="1">
      <c r="A23" s="119" t="s">
        <v>89</v>
      </c>
      <c r="B23" s="72" t="s">
        <v>110</v>
      </c>
    </row>
    <row r="24" spans="1:2" s="70" customFormat="1" ht="3.75" customHeight="1"/>
    <row r="25" spans="1:2" s="70" customFormat="1" ht="15">
      <c r="A25" s="71" t="s">
        <v>94</v>
      </c>
    </row>
    <row r="26" spans="1:2" s="72" customFormat="1" ht="23.85" customHeight="1">
      <c r="A26" s="72" t="s">
        <v>161</v>
      </c>
    </row>
    <row r="27" spans="1:2" s="70" customFormat="1" ht="15">
      <c r="A27" s="71" t="s">
        <v>175</v>
      </c>
    </row>
    <row r="28" spans="1:2" s="72" customFormat="1" ht="23.85" customHeight="1">
      <c r="A28" s="72" t="s">
        <v>170</v>
      </c>
    </row>
    <row r="29" spans="1:2" s="70" customFormat="1" ht="15">
      <c r="A29" s="71" t="s">
        <v>97</v>
      </c>
    </row>
    <row r="30" spans="1:2" s="72" customFormat="1" ht="37.5" customHeight="1">
      <c r="A30" s="251" t="s">
        <v>213</v>
      </c>
      <c r="B30" s="251"/>
    </row>
    <row r="31" spans="1:2" s="70" customFormat="1" ht="15">
      <c r="A31" s="71" t="s">
        <v>95</v>
      </c>
    </row>
    <row r="32" spans="1:2" s="72" customFormat="1" ht="23.85" customHeight="1">
      <c r="A32" s="72" t="s">
        <v>98</v>
      </c>
    </row>
    <row r="33" spans="1:2" s="70" customFormat="1" ht="15">
      <c r="A33" s="71" t="s">
        <v>186</v>
      </c>
    </row>
    <row r="34" spans="1:2" s="72" customFormat="1" ht="23.85" customHeight="1">
      <c r="A34" s="72" t="s">
        <v>162</v>
      </c>
      <c r="B34" s="118"/>
    </row>
    <row r="35" spans="1:2" s="70" customFormat="1" ht="15">
      <c r="A35" s="71" t="s">
        <v>185</v>
      </c>
    </row>
    <row r="36" spans="1:2" s="70" customFormat="1" ht="23.85" customHeight="1">
      <c r="A36" s="72" t="s">
        <v>184</v>
      </c>
      <c r="B36" s="118"/>
    </row>
    <row r="37" spans="1:2" s="70" customFormat="1" ht="15">
      <c r="A37" s="71" t="s">
        <v>96</v>
      </c>
    </row>
    <row r="38" spans="1:2" s="72" customFormat="1" ht="37.5" customHeight="1">
      <c r="A38" s="251" t="s">
        <v>212</v>
      </c>
      <c r="B38" s="251"/>
    </row>
    <row r="39" spans="1:2" s="70" customFormat="1" ht="15">
      <c r="A39" s="71" t="s">
        <v>123</v>
      </c>
    </row>
    <row r="40" spans="1:2" s="72" customFormat="1" ht="14.25">
      <c r="A40" s="72" t="s">
        <v>124</v>
      </c>
    </row>
  </sheetData>
  <sortState xmlns:xlrd2="http://schemas.microsoft.com/office/spreadsheetml/2017/richdata2"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289</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60" t="s">
        <v>43</v>
      </c>
      <c r="F5" s="260"/>
      <c r="G5" s="260"/>
      <c r="H5" s="259" t="s">
        <v>44</v>
      </c>
      <c r="I5" s="260"/>
      <c r="J5" s="261"/>
      <c r="K5" s="259" t="s">
        <v>45</v>
      </c>
      <c r="L5" s="260"/>
      <c r="M5" s="261"/>
      <c r="N5" s="262" t="s">
        <v>7</v>
      </c>
      <c r="O5" s="269" t="s">
        <v>215</v>
      </c>
    </row>
    <row r="6" spans="1:21">
      <c r="A6" s="134"/>
      <c r="B6" s="223" t="s">
        <v>8</v>
      </c>
      <c r="C6" s="158" t="s">
        <v>9</v>
      </c>
      <c r="D6" s="224" t="s">
        <v>10</v>
      </c>
      <c r="E6" s="158" t="s">
        <v>11</v>
      </c>
      <c r="F6" s="158" t="s">
        <v>12</v>
      </c>
      <c r="G6" s="158" t="s">
        <v>13</v>
      </c>
      <c r="H6" s="223" t="s">
        <v>14</v>
      </c>
      <c r="I6" s="158" t="s">
        <v>15</v>
      </c>
      <c r="J6" s="224" t="s">
        <v>16</v>
      </c>
      <c r="K6" s="223" t="s">
        <v>17</v>
      </c>
      <c r="L6" s="158" t="s">
        <v>18</v>
      </c>
      <c r="M6" s="224" t="s">
        <v>19</v>
      </c>
      <c r="N6" s="262"/>
      <c r="O6" s="269"/>
      <c r="P6" s="10"/>
      <c r="U6" s="10"/>
    </row>
    <row r="7" spans="1:21" ht="13.5">
      <c r="A7" s="128" t="s">
        <v>202</v>
      </c>
      <c r="B7" s="229">
        <v>1029.8964000000005</v>
      </c>
      <c r="C7" s="160">
        <v>1025.9964000000004</v>
      </c>
      <c r="D7" s="230">
        <v>1025.9964000000004</v>
      </c>
      <c r="E7" s="160">
        <v>1030.1964000000005</v>
      </c>
      <c r="F7" s="160">
        <v>1030.4404000000004</v>
      </c>
      <c r="G7" s="160">
        <v>1030.1104000000005</v>
      </c>
      <c r="H7" s="229">
        <v>1030.3744000000006</v>
      </c>
      <c r="I7" s="160">
        <v>1030.3744000000006</v>
      </c>
      <c r="J7" s="230">
        <v>1031.1244000000006</v>
      </c>
      <c r="K7" s="229">
        <v>1031.8394000000005</v>
      </c>
      <c r="L7" s="160">
        <v>1031.8394000000005</v>
      </c>
      <c r="M7" s="230">
        <v>1031.9614000000004</v>
      </c>
      <c r="N7" s="160">
        <v>1031.9614000000004</v>
      </c>
      <c r="O7" s="166">
        <v>2.6757165266651384E-2</v>
      </c>
      <c r="P7" s="10"/>
      <c r="U7" s="55"/>
    </row>
    <row r="8" spans="1:21">
      <c r="A8" s="128" t="s">
        <v>163</v>
      </c>
      <c r="B8" s="229">
        <v>802.96832399999994</v>
      </c>
      <c r="C8" s="160">
        <v>749.67213400000014</v>
      </c>
      <c r="D8" s="230">
        <v>599.70777999999962</v>
      </c>
      <c r="E8" s="160">
        <v>409.47026499999981</v>
      </c>
      <c r="F8" s="160">
        <v>327.26888900000012</v>
      </c>
      <c r="G8" s="160">
        <v>204.52695299999996</v>
      </c>
      <c r="H8" s="229">
        <v>199.27451800000003</v>
      </c>
      <c r="I8" s="160">
        <v>167.58932399999998</v>
      </c>
      <c r="J8" s="230">
        <v>259.11889700000006</v>
      </c>
      <c r="K8" s="229">
        <v>472.53928200000001</v>
      </c>
      <c r="L8" s="160">
        <v>643.962627</v>
      </c>
      <c r="M8" s="230">
        <v>727.06912600000032</v>
      </c>
      <c r="N8" s="160">
        <v>5563.1681189999999</v>
      </c>
      <c r="O8" s="166">
        <v>4.0508174335691323E-2</v>
      </c>
      <c r="P8" s="10"/>
      <c r="U8" s="55"/>
    </row>
    <row r="9" spans="1:21">
      <c r="A9" s="128" t="s">
        <v>164</v>
      </c>
      <c r="B9" s="229">
        <v>619.12672100000009</v>
      </c>
      <c r="C9" s="160">
        <v>564.91614000000004</v>
      </c>
      <c r="D9" s="230">
        <v>435.75169399999999</v>
      </c>
      <c r="E9" s="160">
        <v>287.00639800000005</v>
      </c>
      <c r="F9" s="160">
        <v>204.558989</v>
      </c>
      <c r="G9" s="160">
        <v>108.21250499999999</v>
      </c>
      <c r="H9" s="229">
        <v>106.024124</v>
      </c>
      <c r="I9" s="160">
        <v>86.774860000000018</v>
      </c>
      <c r="J9" s="230">
        <v>143.32111900000001</v>
      </c>
      <c r="K9" s="229">
        <v>339.09718399999997</v>
      </c>
      <c r="L9" s="160">
        <v>488.85215399999998</v>
      </c>
      <c r="M9" s="230">
        <v>571.39778600000011</v>
      </c>
      <c r="N9" s="160">
        <v>3955.0396740000001</v>
      </c>
      <c r="O9" s="167">
        <v>5.1302128745213282E-2</v>
      </c>
      <c r="P9" s="84"/>
      <c r="T9" s="8"/>
      <c r="U9" s="86"/>
    </row>
    <row r="10" spans="1:21">
      <c r="A10" s="131" t="s">
        <v>40</v>
      </c>
      <c r="B10" s="231">
        <v>130.77601700000002</v>
      </c>
      <c r="C10" s="161">
        <v>110.68094700000002</v>
      </c>
      <c r="D10" s="232">
        <v>122.86451299999999</v>
      </c>
      <c r="E10" s="161">
        <v>18.005983000000001</v>
      </c>
      <c r="F10" s="161">
        <v>84.049961999999994</v>
      </c>
      <c r="G10" s="161">
        <v>66.19174799999999</v>
      </c>
      <c r="H10" s="231">
        <v>65.399808999999991</v>
      </c>
      <c r="I10" s="161">
        <v>45.308846000000003</v>
      </c>
      <c r="J10" s="232">
        <v>64.582827000000009</v>
      </c>
      <c r="K10" s="231">
        <v>106.493708</v>
      </c>
      <c r="L10" s="161">
        <v>139.64996599999998</v>
      </c>
      <c r="M10" s="232">
        <v>126.79282900000001</v>
      </c>
      <c r="N10" s="161">
        <v>1080.797155</v>
      </c>
      <c r="O10" s="168">
        <v>0.10095403352152499</v>
      </c>
      <c r="P10" s="84"/>
      <c r="U10" s="100"/>
    </row>
    <row r="11" spans="1:21">
      <c r="A11" s="131" t="s">
        <v>39</v>
      </c>
      <c r="B11" s="231">
        <v>7.0606800000000005</v>
      </c>
      <c r="C11" s="161">
        <v>6.2712399999999997</v>
      </c>
      <c r="D11" s="232">
        <v>5.7256</v>
      </c>
      <c r="E11" s="161">
        <v>4.2137500000000001</v>
      </c>
      <c r="F11" s="161">
        <v>3.3668400000000003</v>
      </c>
      <c r="G11" s="161">
        <v>2.0916000000000001</v>
      </c>
      <c r="H11" s="231">
        <v>2.4027500000000002</v>
      </c>
      <c r="I11" s="161">
        <v>1.86416</v>
      </c>
      <c r="J11" s="232">
        <v>2.1281099999999995</v>
      </c>
      <c r="K11" s="231">
        <v>3.6468999999999996</v>
      </c>
      <c r="L11" s="161">
        <v>4.7779400000000001</v>
      </c>
      <c r="M11" s="232">
        <v>6.1075699999999999</v>
      </c>
      <c r="N11" s="161">
        <v>49.657140000000005</v>
      </c>
      <c r="O11" s="168">
        <v>9.2285146661939668E-2</v>
      </c>
      <c r="P11" s="84"/>
      <c r="U11" s="100"/>
    </row>
    <row r="12" spans="1:21">
      <c r="A12" s="131" t="s">
        <v>38</v>
      </c>
      <c r="B12" s="231">
        <v>0</v>
      </c>
      <c r="C12" s="161">
        <v>0</v>
      </c>
      <c r="D12" s="232">
        <v>0</v>
      </c>
      <c r="E12" s="161">
        <v>0</v>
      </c>
      <c r="F12" s="161">
        <v>0</v>
      </c>
      <c r="G12" s="161">
        <v>0</v>
      </c>
      <c r="H12" s="231">
        <v>0</v>
      </c>
      <c r="I12" s="161">
        <v>0</v>
      </c>
      <c r="J12" s="232">
        <v>0</v>
      </c>
      <c r="K12" s="231">
        <v>0</v>
      </c>
      <c r="L12" s="161">
        <v>0</v>
      </c>
      <c r="M12" s="232">
        <v>0</v>
      </c>
      <c r="N12" s="161">
        <v>0</v>
      </c>
      <c r="O12" s="168">
        <v>0</v>
      </c>
      <c r="P12" s="84"/>
      <c r="U12" s="100"/>
    </row>
    <row r="13" spans="1:21">
      <c r="A13" s="131" t="s">
        <v>60</v>
      </c>
      <c r="B13" s="231">
        <v>0.23655999999999999</v>
      </c>
      <c r="C13" s="161">
        <v>0.22166</v>
      </c>
      <c r="D13" s="232">
        <v>0.23952999999999999</v>
      </c>
      <c r="E13" s="161">
        <v>0.310809</v>
      </c>
      <c r="F13" s="161">
        <v>0.37190600000000001</v>
      </c>
      <c r="G13" s="161">
        <v>0.29097300000000004</v>
      </c>
      <c r="H13" s="231">
        <v>0.41274</v>
      </c>
      <c r="I13" s="161">
        <v>0.36376999999999998</v>
      </c>
      <c r="J13" s="232">
        <v>0.32527</v>
      </c>
      <c r="K13" s="231">
        <v>0.23122999999999999</v>
      </c>
      <c r="L13" s="161">
        <v>0.21837000000000001</v>
      </c>
      <c r="M13" s="232">
        <v>0.24317</v>
      </c>
      <c r="N13" s="161">
        <v>3.4659880000000007</v>
      </c>
      <c r="O13" s="168">
        <v>6.5522919130637541E-2</v>
      </c>
      <c r="P13" s="84"/>
      <c r="U13" s="100"/>
    </row>
    <row r="14" spans="1:21">
      <c r="A14" s="131" t="s">
        <v>61</v>
      </c>
      <c r="B14" s="231">
        <v>0.156</v>
      </c>
      <c r="C14" s="161">
        <v>0.13800000000000001</v>
      </c>
      <c r="D14" s="232">
        <v>0.114</v>
      </c>
      <c r="E14" s="161">
        <v>0.08</v>
      </c>
      <c r="F14" s="161">
        <v>7.4999999999999997E-2</v>
      </c>
      <c r="G14" s="161">
        <v>2.8000000000000001E-2</v>
      </c>
      <c r="H14" s="231">
        <v>3.4000000000000002E-2</v>
      </c>
      <c r="I14" s="161">
        <v>3.9E-2</v>
      </c>
      <c r="J14" s="232">
        <v>0.10100000000000001</v>
      </c>
      <c r="K14" s="231">
        <v>0.14399999999999999</v>
      </c>
      <c r="L14" s="161">
        <v>0.16500000000000001</v>
      </c>
      <c r="M14" s="232">
        <v>0.19600000000000001</v>
      </c>
      <c r="N14" s="161">
        <v>1.27</v>
      </c>
      <c r="O14" s="168">
        <v>1.441148276080843E-2</v>
      </c>
      <c r="P14" s="84"/>
      <c r="U14" s="100"/>
    </row>
    <row r="15" spans="1:21">
      <c r="A15" s="131" t="s">
        <v>62</v>
      </c>
      <c r="B15" s="231">
        <v>0</v>
      </c>
      <c r="C15" s="161">
        <v>0</v>
      </c>
      <c r="D15" s="232">
        <v>0</v>
      </c>
      <c r="E15" s="161">
        <v>0</v>
      </c>
      <c r="F15" s="161">
        <v>0</v>
      </c>
      <c r="G15" s="161">
        <v>0</v>
      </c>
      <c r="H15" s="231">
        <v>0</v>
      </c>
      <c r="I15" s="161">
        <v>0</v>
      </c>
      <c r="J15" s="232">
        <v>0</v>
      </c>
      <c r="K15" s="231">
        <v>0</v>
      </c>
      <c r="L15" s="161">
        <v>0</v>
      </c>
      <c r="M15" s="232">
        <v>0</v>
      </c>
      <c r="N15" s="161">
        <v>0</v>
      </c>
      <c r="O15" s="168">
        <v>0</v>
      </c>
      <c r="P15" s="84"/>
      <c r="U15" s="100"/>
    </row>
    <row r="16" spans="1:21">
      <c r="A16" s="131" t="s">
        <v>37</v>
      </c>
      <c r="B16" s="231">
        <v>366.11422700000003</v>
      </c>
      <c r="C16" s="161">
        <v>346.40298699999994</v>
      </c>
      <c r="D16" s="232">
        <v>215.23852100000002</v>
      </c>
      <c r="E16" s="161">
        <v>193.96507600000001</v>
      </c>
      <c r="F16" s="161">
        <v>47.577584000000002</v>
      </c>
      <c r="G16" s="161">
        <v>3.3239730000000001</v>
      </c>
      <c r="H16" s="231">
        <v>5.5992870000000003</v>
      </c>
      <c r="I16" s="161">
        <v>3.0115219999999998</v>
      </c>
      <c r="J16" s="232">
        <v>38.027135999999999</v>
      </c>
      <c r="K16" s="231">
        <v>144.39502899999999</v>
      </c>
      <c r="L16" s="161">
        <v>237.52483599999999</v>
      </c>
      <c r="M16" s="232">
        <v>321.87855700000006</v>
      </c>
      <c r="N16" s="161">
        <v>1923.0587349999998</v>
      </c>
      <c r="O16" s="168">
        <v>6.1312770915686508E-2</v>
      </c>
      <c r="P16" s="84"/>
      <c r="U16" s="100"/>
    </row>
    <row r="17" spans="1:21">
      <c r="A17" s="131" t="s">
        <v>72</v>
      </c>
      <c r="B17" s="231">
        <v>0</v>
      </c>
      <c r="C17" s="161">
        <v>0</v>
      </c>
      <c r="D17" s="232">
        <v>0</v>
      </c>
      <c r="E17" s="161">
        <v>0</v>
      </c>
      <c r="F17" s="161">
        <v>0</v>
      </c>
      <c r="G17" s="161">
        <v>0</v>
      </c>
      <c r="H17" s="231">
        <v>0</v>
      </c>
      <c r="I17" s="161">
        <v>0</v>
      </c>
      <c r="J17" s="232">
        <v>0</v>
      </c>
      <c r="K17" s="231">
        <v>0</v>
      </c>
      <c r="L17" s="161">
        <v>0</v>
      </c>
      <c r="M17" s="232">
        <v>0</v>
      </c>
      <c r="N17" s="161">
        <v>0</v>
      </c>
      <c r="O17" s="168">
        <v>0</v>
      </c>
      <c r="P17" s="84"/>
      <c r="U17" s="100"/>
    </row>
    <row r="18" spans="1:21">
      <c r="A18" s="131" t="s">
        <v>36</v>
      </c>
      <c r="B18" s="231">
        <v>0</v>
      </c>
      <c r="C18" s="161">
        <v>0</v>
      </c>
      <c r="D18" s="232">
        <v>0</v>
      </c>
      <c r="E18" s="161">
        <v>0</v>
      </c>
      <c r="F18" s="161">
        <v>0</v>
      </c>
      <c r="G18" s="161">
        <v>0</v>
      </c>
      <c r="H18" s="231">
        <v>0</v>
      </c>
      <c r="I18" s="161">
        <v>0</v>
      </c>
      <c r="J18" s="232">
        <v>0</v>
      </c>
      <c r="K18" s="231">
        <v>0</v>
      </c>
      <c r="L18" s="161">
        <v>0</v>
      </c>
      <c r="M18" s="232">
        <v>0</v>
      </c>
      <c r="N18" s="161">
        <v>0</v>
      </c>
      <c r="O18" s="168">
        <v>0</v>
      </c>
      <c r="P18" s="84"/>
      <c r="U18" s="100"/>
    </row>
    <row r="19" spans="1:21">
      <c r="A19" s="131" t="s">
        <v>35</v>
      </c>
      <c r="B19" s="231">
        <v>0</v>
      </c>
      <c r="C19" s="161">
        <v>0</v>
      </c>
      <c r="D19" s="232">
        <v>0</v>
      </c>
      <c r="E19" s="161">
        <v>0</v>
      </c>
      <c r="F19" s="161">
        <v>0</v>
      </c>
      <c r="G19" s="161">
        <v>0</v>
      </c>
      <c r="H19" s="231">
        <v>0</v>
      </c>
      <c r="I19" s="161">
        <v>0</v>
      </c>
      <c r="J19" s="232">
        <v>0</v>
      </c>
      <c r="K19" s="231">
        <v>0</v>
      </c>
      <c r="L19" s="161">
        <v>0</v>
      </c>
      <c r="M19" s="232">
        <v>0</v>
      </c>
      <c r="N19" s="161">
        <v>0</v>
      </c>
      <c r="O19" s="168">
        <v>0</v>
      </c>
      <c r="P19" s="84"/>
      <c r="U19" s="100"/>
    </row>
    <row r="20" spans="1:21">
      <c r="A20" s="131" t="s">
        <v>34</v>
      </c>
      <c r="B20" s="231">
        <v>0</v>
      </c>
      <c r="C20" s="161">
        <v>0</v>
      </c>
      <c r="D20" s="232">
        <v>0</v>
      </c>
      <c r="E20" s="161">
        <v>0</v>
      </c>
      <c r="F20" s="161">
        <v>0</v>
      </c>
      <c r="G20" s="161">
        <v>0</v>
      </c>
      <c r="H20" s="231">
        <v>0</v>
      </c>
      <c r="I20" s="161">
        <v>0</v>
      </c>
      <c r="J20" s="232">
        <v>0</v>
      </c>
      <c r="K20" s="231">
        <v>0</v>
      </c>
      <c r="L20" s="161">
        <v>0</v>
      </c>
      <c r="M20" s="232">
        <v>0</v>
      </c>
      <c r="N20" s="161">
        <v>0</v>
      </c>
      <c r="O20" s="168">
        <v>0</v>
      </c>
      <c r="P20" s="84"/>
      <c r="U20" s="100"/>
    </row>
    <row r="21" spans="1:21">
      <c r="A21" s="131" t="s">
        <v>33</v>
      </c>
      <c r="B21" s="231">
        <v>26.092865000000003</v>
      </c>
      <c r="C21" s="161">
        <v>18.758844</v>
      </c>
      <c r="D21" s="232">
        <v>29.291240000000002</v>
      </c>
      <c r="E21" s="161">
        <v>28.862154</v>
      </c>
      <c r="F21" s="161">
        <v>35.869976999999999</v>
      </c>
      <c r="G21" s="161">
        <v>20.309808</v>
      </c>
      <c r="H21" s="231">
        <v>15.957300999999999</v>
      </c>
      <c r="I21" s="161">
        <v>22.171474</v>
      </c>
      <c r="J21" s="232">
        <v>14.885088</v>
      </c>
      <c r="K21" s="231">
        <v>31.172104999999998</v>
      </c>
      <c r="L21" s="161">
        <v>35.069046</v>
      </c>
      <c r="M21" s="232">
        <v>36.124000000000002</v>
      </c>
      <c r="N21" s="161">
        <v>314.56390199999998</v>
      </c>
      <c r="O21" s="168">
        <v>9.5677320438042238E-2</v>
      </c>
      <c r="P21" s="84"/>
      <c r="U21" s="100"/>
    </row>
    <row r="22" spans="1:21">
      <c r="A22" s="131" t="s">
        <v>32</v>
      </c>
      <c r="B22" s="231">
        <v>7.0000000000000007E-2</v>
      </c>
      <c r="C22" s="161">
        <v>8.9999999999999993E-3</v>
      </c>
      <c r="D22" s="232">
        <v>1.2999999999999999E-2</v>
      </c>
      <c r="E22" s="161">
        <v>1.7000000000000001E-2</v>
      </c>
      <c r="F22" s="161">
        <v>0.02</v>
      </c>
      <c r="G22" s="161">
        <v>1.7999999999999999E-2</v>
      </c>
      <c r="H22" s="231">
        <v>2.4E-2</v>
      </c>
      <c r="I22" s="161">
        <v>0.01</v>
      </c>
      <c r="J22" s="232">
        <v>0.114</v>
      </c>
      <c r="K22" s="231">
        <v>0.05</v>
      </c>
      <c r="L22" s="161">
        <v>0</v>
      </c>
      <c r="M22" s="232">
        <v>0</v>
      </c>
      <c r="N22" s="161">
        <v>0.34499999999999997</v>
      </c>
      <c r="O22" s="168">
        <v>1.636979792192875E-4</v>
      </c>
      <c r="P22" s="84"/>
      <c r="U22" s="100"/>
    </row>
    <row r="23" spans="1:21">
      <c r="A23" s="131" t="s">
        <v>3</v>
      </c>
      <c r="B23" s="231">
        <v>0</v>
      </c>
      <c r="C23" s="161">
        <v>0</v>
      </c>
      <c r="D23" s="232">
        <v>0</v>
      </c>
      <c r="E23" s="161">
        <v>0</v>
      </c>
      <c r="F23" s="161">
        <v>0</v>
      </c>
      <c r="G23" s="161">
        <v>0</v>
      </c>
      <c r="H23" s="231">
        <v>0</v>
      </c>
      <c r="I23" s="161">
        <v>0</v>
      </c>
      <c r="J23" s="232">
        <v>0</v>
      </c>
      <c r="K23" s="231">
        <v>0</v>
      </c>
      <c r="L23" s="161">
        <v>0</v>
      </c>
      <c r="M23" s="232">
        <v>0</v>
      </c>
      <c r="N23" s="161">
        <v>0</v>
      </c>
      <c r="O23" s="168">
        <v>0</v>
      </c>
      <c r="P23" s="84"/>
      <c r="U23" s="100"/>
    </row>
    <row r="24" spans="1:21">
      <c r="A24" s="131" t="s">
        <v>31</v>
      </c>
      <c r="B24" s="231">
        <v>0.16913499999999998</v>
      </c>
      <c r="C24" s="161">
        <v>4.7155999999999997E-2</v>
      </c>
      <c r="D24" s="232">
        <v>0.10676000000000001</v>
      </c>
      <c r="E24" s="161">
        <v>3.9845999999999999E-2</v>
      </c>
      <c r="F24" s="161">
        <v>2.8022999999999999E-2</v>
      </c>
      <c r="G24" s="161">
        <v>2.3191E-2</v>
      </c>
      <c r="H24" s="231">
        <v>0.14669900000000002</v>
      </c>
      <c r="I24" s="161">
        <v>3.7526000000000004E-2</v>
      </c>
      <c r="J24" s="232">
        <v>4.6912000000000002E-2</v>
      </c>
      <c r="K24" s="231">
        <v>3.7895000000000005E-2</v>
      </c>
      <c r="L24" s="161">
        <v>8.8953999999999991E-2</v>
      </c>
      <c r="M24" s="232">
        <v>0</v>
      </c>
      <c r="N24" s="161">
        <v>0.77209699999999992</v>
      </c>
      <c r="O24" s="168">
        <v>5.3590340863308682E-3</v>
      </c>
      <c r="P24" s="84"/>
      <c r="U24" s="100"/>
    </row>
    <row r="25" spans="1:21">
      <c r="A25" s="131" t="s">
        <v>30</v>
      </c>
      <c r="B25" s="231">
        <v>88.451237000000006</v>
      </c>
      <c r="C25" s="161">
        <v>82.386306000000005</v>
      </c>
      <c r="D25" s="232">
        <v>62.158529999999992</v>
      </c>
      <c r="E25" s="161">
        <v>41.511780000000002</v>
      </c>
      <c r="F25" s="161">
        <v>33.199697000000008</v>
      </c>
      <c r="G25" s="161">
        <v>15.935212</v>
      </c>
      <c r="H25" s="231">
        <v>16.047537999999999</v>
      </c>
      <c r="I25" s="161">
        <v>13.968562000000002</v>
      </c>
      <c r="J25" s="232">
        <v>23.110775999999998</v>
      </c>
      <c r="K25" s="231">
        <v>52.92631699999999</v>
      </c>
      <c r="L25" s="161">
        <v>71.358041999999998</v>
      </c>
      <c r="M25" s="232">
        <v>80.055660000000017</v>
      </c>
      <c r="N25" s="161">
        <v>581.10965699999997</v>
      </c>
      <c r="O25" s="168">
        <v>2.7586443510473221E-2</v>
      </c>
      <c r="P25" s="84"/>
      <c r="U25" s="81"/>
    </row>
    <row r="26" spans="1:21" ht="13.5" customHeight="1">
      <c r="A26" s="129" t="s">
        <v>303</v>
      </c>
      <c r="B26" s="229">
        <v>519.33430500000009</v>
      </c>
      <c r="C26" s="160">
        <v>521.81983600000001</v>
      </c>
      <c r="D26" s="230">
        <v>395.24076300000007</v>
      </c>
      <c r="E26" s="160">
        <v>246.46078900000001</v>
      </c>
      <c r="F26" s="160">
        <v>165.20971900000001</v>
      </c>
      <c r="G26" s="160">
        <v>72.369741000000005</v>
      </c>
      <c r="H26" s="229">
        <v>68.230441999999996</v>
      </c>
      <c r="I26" s="160">
        <v>65.353117999999995</v>
      </c>
      <c r="J26" s="230">
        <v>110.084221</v>
      </c>
      <c r="K26" s="229">
        <v>300.68602400000003</v>
      </c>
      <c r="L26" s="160">
        <v>447.611671</v>
      </c>
      <c r="M26" s="230">
        <v>529.82628699999998</v>
      </c>
      <c r="N26" s="160">
        <v>3442.2269160000001</v>
      </c>
      <c r="O26" s="167">
        <v>5.0222463245661431E-2</v>
      </c>
      <c r="P26" s="10"/>
      <c r="U26" s="8"/>
    </row>
    <row r="27" spans="1:21" ht="12.75" customHeight="1">
      <c r="A27" s="131" t="s">
        <v>26</v>
      </c>
      <c r="B27" s="231">
        <v>77.232319999999987</v>
      </c>
      <c r="C27" s="161">
        <v>74.551162000000019</v>
      </c>
      <c r="D27" s="232">
        <v>54.054246999999997</v>
      </c>
      <c r="E27" s="161">
        <v>30.478718000000004</v>
      </c>
      <c r="F27" s="161">
        <v>5.0351359999999996</v>
      </c>
      <c r="G27" s="161">
        <v>3.6333730000000006</v>
      </c>
      <c r="H27" s="231">
        <v>3.2187600000000001</v>
      </c>
      <c r="I27" s="161">
        <v>2.0093899999999998</v>
      </c>
      <c r="J27" s="232">
        <v>4.22018</v>
      </c>
      <c r="K27" s="231">
        <v>37.623798000000001</v>
      </c>
      <c r="L27" s="161">
        <v>62.18281799999999</v>
      </c>
      <c r="M27" s="232">
        <v>68.850231999999991</v>
      </c>
      <c r="N27" s="161">
        <v>423.09013400000003</v>
      </c>
      <c r="O27" s="168">
        <v>2.8713758006843369E-2</v>
      </c>
      <c r="P27" s="84"/>
      <c r="U27" s="8"/>
    </row>
    <row r="28" spans="1:21" ht="12.75" customHeight="1">
      <c r="A28" s="131" t="s">
        <v>0</v>
      </c>
      <c r="B28" s="231">
        <v>0</v>
      </c>
      <c r="C28" s="161">
        <v>0</v>
      </c>
      <c r="D28" s="232">
        <v>0</v>
      </c>
      <c r="E28" s="161">
        <v>0</v>
      </c>
      <c r="F28" s="161">
        <v>0</v>
      </c>
      <c r="G28" s="161">
        <v>0</v>
      </c>
      <c r="H28" s="231">
        <v>0</v>
      </c>
      <c r="I28" s="161">
        <v>0</v>
      </c>
      <c r="J28" s="232">
        <v>0</v>
      </c>
      <c r="K28" s="231">
        <v>0</v>
      </c>
      <c r="L28" s="161">
        <v>0</v>
      </c>
      <c r="M28" s="232">
        <v>0</v>
      </c>
      <c r="N28" s="161">
        <v>0</v>
      </c>
      <c r="O28" s="168">
        <v>0</v>
      </c>
      <c r="P28" s="84"/>
      <c r="U28" s="8"/>
    </row>
    <row r="29" spans="1:21" ht="12.75" customHeight="1">
      <c r="A29" s="131" t="s">
        <v>1</v>
      </c>
      <c r="B29" s="231">
        <v>4.7287100000000004</v>
      </c>
      <c r="C29" s="161">
        <v>3.9781200000000001</v>
      </c>
      <c r="D29" s="232">
        <v>3.2454299999999998</v>
      </c>
      <c r="E29" s="161">
        <v>2.4204699999999999</v>
      </c>
      <c r="F29" s="161">
        <v>0.14299999999999999</v>
      </c>
      <c r="G29" s="161">
        <v>5.1999999999999998E-2</v>
      </c>
      <c r="H29" s="231">
        <v>6.855E-2</v>
      </c>
      <c r="I29" s="161">
        <v>5.4999999999999993E-2</v>
      </c>
      <c r="J29" s="232">
        <v>0.19700000000000001</v>
      </c>
      <c r="K29" s="231">
        <v>3.0001800000000003</v>
      </c>
      <c r="L29" s="161">
        <v>3.6252599999999999</v>
      </c>
      <c r="M29" s="232">
        <v>4.0891099999999998</v>
      </c>
      <c r="N29" s="161">
        <v>25.602829999999997</v>
      </c>
      <c r="O29" s="168">
        <v>4.6078589196151792E-2</v>
      </c>
      <c r="P29" s="84"/>
      <c r="U29" s="8"/>
    </row>
    <row r="30" spans="1:21" ht="12.75" customHeight="1">
      <c r="A30" s="131" t="s">
        <v>2</v>
      </c>
      <c r="B30" s="231">
        <v>0.66086</v>
      </c>
      <c r="C30" s="161">
        <v>0.61896099999999998</v>
      </c>
      <c r="D30" s="232">
        <v>0.44167899999999999</v>
      </c>
      <c r="E30" s="161">
        <v>0.21890299999999999</v>
      </c>
      <c r="F30" s="161">
        <v>0</v>
      </c>
      <c r="G30" s="161">
        <v>0</v>
      </c>
      <c r="H30" s="231">
        <v>0</v>
      </c>
      <c r="I30" s="161">
        <v>0</v>
      </c>
      <c r="J30" s="232">
        <v>0</v>
      </c>
      <c r="K30" s="231">
        <v>0.28575400000000001</v>
      </c>
      <c r="L30" s="161">
        <v>0.50026700000000002</v>
      </c>
      <c r="M30" s="232">
        <v>0.89022799999999991</v>
      </c>
      <c r="N30" s="161">
        <v>3.6166520000000002</v>
      </c>
      <c r="O30" s="168">
        <v>1.933450175497935E-2</v>
      </c>
      <c r="P30" s="84"/>
    </row>
    <row r="31" spans="1:21">
      <c r="A31" s="131" t="s">
        <v>6</v>
      </c>
      <c r="B31" s="231">
        <v>8.0991600000000012</v>
      </c>
      <c r="C31" s="161">
        <v>6.7376399999999999</v>
      </c>
      <c r="D31" s="232">
        <v>6.5014599999999998</v>
      </c>
      <c r="E31" s="161">
        <v>3.2176099999999996</v>
      </c>
      <c r="F31" s="161">
        <v>1.52799</v>
      </c>
      <c r="G31" s="161">
        <v>1.0363</v>
      </c>
      <c r="H31" s="231">
        <v>1.0012000000000001</v>
      </c>
      <c r="I31" s="161">
        <v>0.83360000000000001</v>
      </c>
      <c r="J31" s="232">
        <v>0.92527499999999996</v>
      </c>
      <c r="K31" s="231">
        <v>1.4016600000000001</v>
      </c>
      <c r="L31" s="161">
        <v>3.0911900000000001</v>
      </c>
      <c r="M31" s="232">
        <v>3.8212299999999999</v>
      </c>
      <c r="N31" s="161">
        <v>38.194314999999996</v>
      </c>
      <c r="O31" s="168">
        <v>6.8958349996610879E-2</v>
      </c>
      <c r="P31" s="84"/>
    </row>
    <row r="32" spans="1:21">
      <c r="A32" s="131" t="s">
        <v>25</v>
      </c>
      <c r="B32" s="231">
        <v>282.46252300000003</v>
      </c>
      <c r="C32" s="161">
        <v>242.08989199999999</v>
      </c>
      <c r="D32" s="232">
        <v>189.95358800000002</v>
      </c>
      <c r="E32" s="161">
        <v>123.765134</v>
      </c>
      <c r="F32" s="161">
        <v>111.10922800000002</v>
      </c>
      <c r="G32" s="161">
        <v>44.510123000000007</v>
      </c>
      <c r="H32" s="231">
        <v>44.673899999999996</v>
      </c>
      <c r="I32" s="161">
        <v>44.935529000000002</v>
      </c>
      <c r="J32" s="232">
        <v>72.759989999999988</v>
      </c>
      <c r="K32" s="231">
        <v>153.04411700000003</v>
      </c>
      <c r="L32" s="161">
        <v>214.70479799999998</v>
      </c>
      <c r="M32" s="232">
        <v>262.24073499999997</v>
      </c>
      <c r="N32" s="161">
        <v>1786.2495570000001</v>
      </c>
      <c r="O32" s="168">
        <v>5.4317459484177058E-2</v>
      </c>
      <c r="P32" s="84"/>
    </row>
    <row r="33" spans="1:16">
      <c r="A33" s="131" t="s">
        <v>5</v>
      </c>
      <c r="B33" s="231">
        <v>144.18763199999998</v>
      </c>
      <c r="C33" s="161">
        <v>192.52036100000004</v>
      </c>
      <c r="D33" s="232">
        <v>140.10165900000001</v>
      </c>
      <c r="E33" s="161">
        <v>85.639253999999994</v>
      </c>
      <c r="F33" s="161">
        <v>46.921565000000001</v>
      </c>
      <c r="G33" s="161">
        <v>22.741545000000002</v>
      </c>
      <c r="H33" s="231">
        <v>19.147031999999999</v>
      </c>
      <c r="I33" s="161">
        <v>17.516798999999999</v>
      </c>
      <c r="J33" s="232">
        <v>31.711476000000005</v>
      </c>
      <c r="K33" s="231">
        <v>105.28861500000002</v>
      </c>
      <c r="L33" s="161">
        <v>163.34823799999998</v>
      </c>
      <c r="M33" s="232">
        <v>189.70245200000002</v>
      </c>
      <c r="N33" s="161">
        <v>1158.826628</v>
      </c>
      <c r="O33" s="168">
        <v>6.992751921695213E-2</v>
      </c>
      <c r="P33" s="84"/>
    </row>
    <row r="34" spans="1:16">
      <c r="A34" s="131" t="s">
        <v>3</v>
      </c>
      <c r="B34" s="231">
        <v>1.9630999999999998</v>
      </c>
      <c r="C34" s="161">
        <v>1.3237000000000001</v>
      </c>
      <c r="D34" s="232">
        <v>0.94270000000000009</v>
      </c>
      <c r="E34" s="161">
        <v>0.72070000000000001</v>
      </c>
      <c r="F34" s="161">
        <v>0.4728</v>
      </c>
      <c r="G34" s="161">
        <v>0.39639999999999997</v>
      </c>
      <c r="H34" s="231">
        <v>0.121</v>
      </c>
      <c r="I34" s="161">
        <v>2.8E-3</v>
      </c>
      <c r="J34" s="232">
        <v>0.27029999999999998</v>
      </c>
      <c r="K34" s="231">
        <v>4.19E-2</v>
      </c>
      <c r="L34" s="161">
        <v>0.15909999999999999</v>
      </c>
      <c r="M34" s="232">
        <v>0.23230000000000001</v>
      </c>
      <c r="N34" s="161">
        <v>6.6467999999999998</v>
      </c>
      <c r="O34" s="168">
        <v>4.3233314957158136E-3</v>
      </c>
      <c r="P34" s="84"/>
    </row>
    <row r="35" spans="1:16" ht="12"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2.6757165266651384E-2</v>
      </c>
    </row>
    <row r="40" spans="1:16">
      <c r="B40" s="1"/>
      <c r="C40" s="1"/>
      <c r="D40" s="1"/>
      <c r="M40" s="10" t="s">
        <v>59</v>
      </c>
      <c r="N40" s="87">
        <f>O8</f>
        <v>4.0508174335691323E-2</v>
      </c>
    </row>
    <row r="41" spans="1:16">
      <c r="B41" s="8"/>
      <c r="C41" s="8"/>
      <c r="D41" s="8"/>
      <c r="M41" s="10" t="s">
        <v>117</v>
      </c>
      <c r="N41" s="87">
        <f>O9</f>
        <v>5.1302128745213282E-2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{81DFDD2E-FA01-4620-A16E-6B9E02C98F64}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290</v>
      </c>
      <c r="O1" s="196" t="str">
        <f>'3'!N1</f>
        <v>2025</v>
      </c>
    </row>
    <row r="2" spans="1:21" ht="12" customHeight="1">
      <c r="F2" s="10"/>
      <c r="G2" s="10"/>
      <c r="H2" s="10"/>
      <c r="I2" s="10"/>
      <c r="J2" s="10"/>
      <c r="K2" s="10"/>
    </row>
    <row r="3" spans="1:21">
      <c r="B3" s="21"/>
      <c r="C3" s="21"/>
      <c r="D3" s="21"/>
      <c r="E3" s="21"/>
      <c r="F3" s="10"/>
      <c r="K3" s="10"/>
      <c r="L3" s="9"/>
    </row>
    <row r="4" spans="1:21" ht="12.75" customHeight="1">
      <c r="A4" s="135"/>
      <c r="B4" s="259" t="s">
        <v>42</v>
      </c>
      <c r="C4" s="260"/>
      <c r="D4" s="261"/>
      <c r="E4" s="260" t="s">
        <v>43</v>
      </c>
      <c r="F4" s="260"/>
      <c r="G4" s="260"/>
      <c r="H4" s="259" t="s">
        <v>44</v>
      </c>
      <c r="I4" s="260"/>
      <c r="J4" s="261"/>
      <c r="K4" s="259" t="s">
        <v>45</v>
      </c>
      <c r="L4" s="260"/>
      <c r="M4" s="261"/>
      <c r="N4" s="262" t="s">
        <v>7</v>
      </c>
      <c r="O4" s="269" t="s">
        <v>215</v>
      </c>
    </row>
    <row r="5" spans="1:21">
      <c r="A5" s="134"/>
      <c r="B5" s="223" t="s">
        <v>8</v>
      </c>
      <c r="C5" s="158" t="s">
        <v>9</v>
      </c>
      <c r="D5" s="224" t="s">
        <v>10</v>
      </c>
      <c r="E5" s="158" t="s">
        <v>11</v>
      </c>
      <c r="F5" s="158" t="s">
        <v>12</v>
      </c>
      <c r="G5" s="158" t="s">
        <v>13</v>
      </c>
      <c r="H5" s="223" t="s">
        <v>14</v>
      </c>
      <c r="I5" s="158" t="s">
        <v>15</v>
      </c>
      <c r="J5" s="224" t="s">
        <v>16</v>
      </c>
      <c r="K5" s="223" t="s">
        <v>17</v>
      </c>
      <c r="L5" s="158" t="s">
        <v>18</v>
      </c>
      <c r="M5" s="224" t="s">
        <v>19</v>
      </c>
      <c r="N5" s="262"/>
      <c r="O5" s="269"/>
      <c r="P5" s="10"/>
      <c r="U5" s="10"/>
    </row>
    <row r="6" spans="1:21" ht="13.5">
      <c r="A6" s="128" t="s">
        <v>202</v>
      </c>
      <c r="B6" s="229">
        <v>4585.0997000000007</v>
      </c>
      <c r="C6" s="160">
        <v>4584.8167000000012</v>
      </c>
      <c r="D6" s="230">
        <v>4585.3397000000004</v>
      </c>
      <c r="E6" s="160">
        <v>4685.2617</v>
      </c>
      <c r="F6" s="160">
        <v>4599.2197000000006</v>
      </c>
      <c r="G6" s="160">
        <v>4597.3897000000006</v>
      </c>
      <c r="H6" s="229">
        <v>4613.3617000000004</v>
      </c>
      <c r="I6" s="160">
        <v>4613.9177</v>
      </c>
      <c r="J6" s="230">
        <v>4619.8097000000007</v>
      </c>
      <c r="K6" s="229">
        <v>4622.8687</v>
      </c>
      <c r="L6" s="160">
        <v>4622.7696999999998</v>
      </c>
      <c r="M6" s="230">
        <v>4624.1296999999995</v>
      </c>
      <c r="N6" s="160">
        <v>4624.1296999999995</v>
      </c>
      <c r="O6" s="166">
        <v>0.11989654128277573</v>
      </c>
      <c r="P6" s="10"/>
      <c r="U6" s="55"/>
    </row>
    <row r="7" spans="1:21">
      <c r="A7" s="128" t="s">
        <v>163</v>
      </c>
      <c r="B7" s="229">
        <v>3296.4961460000004</v>
      </c>
      <c r="C7" s="160">
        <v>2948.4409509999991</v>
      </c>
      <c r="D7" s="230">
        <v>2475.4287169999984</v>
      </c>
      <c r="E7" s="160">
        <v>1578.0504259999998</v>
      </c>
      <c r="F7" s="160">
        <v>1394.528558</v>
      </c>
      <c r="G7" s="160">
        <v>1015.1108159999997</v>
      </c>
      <c r="H7" s="229">
        <v>892.64355899999953</v>
      </c>
      <c r="I7" s="160">
        <v>956.15823899999998</v>
      </c>
      <c r="J7" s="230">
        <v>1246.9695540000009</v>
      </c>
      <c r="K7" s="229">
        <v>2194.0583110000011</v>
      </c>
      <c r="L7" s="160">
        <v>2704.3923460000024</v>
      </c>
      <c r="M7" s="230">
        <v>3115.2165160000018</v>
      </c>
      <c r="N7" s="160">
        <v>23817.494139000002</v>
      </c>
      <c r="O7" s="166">
        <v>0.17342693662749586</v>
      </c>
      <c r="P7" s="10"/>
      <c r="U7" s="55"/>
    </row>
    <row r="8" spans="1:21">
      <c r="A8" s="128" t="s">
        <v>164</v>
      </c>
      <c r="B8" s="229">
        <v>2649.4158609999999</v>
      </c>
      <c r="C8" s="160">
        <v>2447.7320589999999</v>
      </c>
      <c r="D8" s="230">
        <v>2024.1062939999997</v>
      </c>
      <c r="E8" s="160">
        <v>1202.3323349999998</v>
      </c>
      <c r="F8" s="160">
        <v>1012.2904260000001</v>
      </c>
      <c r="G8" s="160">
        <v>692.64514499999996</v>
      </c>
      <c r="H8" s="229">
        <v>579.87235200000009</v>
      </c>
      <c r="I8" s="160">
        <v>635.21834699999999</v>
      </c>
      <c r="J8" s="230">
        <v>790.2851260000001</v>
      </c>
      <c r="K8" s="229">
        <v>1588.8198850000001</v>
      </c>
      <c r="L8" s="160">
        <v>2134.8675029999995</v>
      </c>
      <c r="M8" s="230">
        <v>2507.9322509999997</v>
      </c>
      <c r="N8" s="160">
        <v>18265.517583999997</v>
      </c>
      <c r="O8" s="167">
        <v>0.23692807454055514</v>
      </c>
      <c r="P8" s="84"/>
      <c r="U8" s="86"/>
    </row>
    <row r="9" spans="1:21">
      <c r="A9" s="131" t="s">
        <v>40</v>
      </c>
      <c r="B9" s="231">
        <v>311.85696799999999</v>
      </c>
      <c r="C9" s="161">
        <v>289.60443700000002</v>
      </c>
      <c r="D9" s="232">
        <v>244.26304199999998</v>
      </c>
      <c r="E9" s="161">
        <v>122.150814</v>
      </c>
      <c r="F9" s="161">
        <v>126.27576499999998</v>
      </c>
      <c r="G9" s="161">
        <v>63.802833</v>
      </c>
      <c r="H9" s="231">
        <v>45.864788999999995</v>
      </c>
      <c r="I9" s="161">
        <v>60.935539000000006</v>
      </c>
      <c r="J9" s="232">
        <v>84.576817000000005</v>
      </c>
      <c r="K9" s="231">
        <v>129.39872499999998</v>
      </c>
      <c r="L9" s="161">
        <v>176.99888199999998</v>
      </c>
      <c r="M9" s="232">
        <v>253.39280599999998</v>
      </c>
      <c r="N9" s="161">
        <v>1909.1214170000001</v>
      </c>
      <c r="O9" s="168">
        <v>0.17832532833460252</v>
      </c>
      <c r="P9" s="84"/>
      <c r="U9" s="100"/>
    </row>
    <row r="10" spans="1:21">
      <c r="A10" s="131" t="s">
        <v>39</v>
      </c>
      <c r="B10" s="231">
        <v>4.3692349999999998</v>
      </c>
      <c r="C10" s="161">
        <v>4.4704160000000002</v>
      </c>
      <c r="D10" s="232">
        <v>3.703484</v>
      </c>
      <c r="E10" s="161">
        <v>3.2727020000000002</v>
      </c>
      <c r="F10" s="161">
        <v>3.352087</v>
      </c>
      <c r="G10" s="161">
        <v>2.8972920000000002</v>
      </c>
      <c r="H10" s="231">
        <v>2.5426630000000001</v>
      </c>
      <c r="I10" s="161">
        <v>2.5855939999999999</v>
      </c>
      <c r="J10" s="232">
        <v>2.350015</v>
      </c>
      <c r="K10" s="231">
        <v>4.3777270000000001</v>
      </c>
      <c r="L10" s="161">
        <v>4.5258979999999998</v>
      </c>
      <c r="M10" s="232">
        <v>3.8648690000000001</v>
      </c>
      <c r="N10" s="161">
        <v>42.311982</v>
      </c>
      <c r="O10" s="168">
        <v>7.8634562208523301E-2</v>
      </c>
      <c r="P10" s="84"/>
      <c r="U10" s="100"/>
    </row>
    <row r="11" spans="1:21">
      <c r="A11" s="131" t="s">
        <v>38</v>
      </c>
      <c r="B11" s="231">
        <v>0</v>
      </c>
      <c r="C11" s="161">
        <v>0</v>
      </c>
      <c r="D11" s="232">
        <v>0</v>
      </c>
      <c r="E11" s="161">
        <v>0</v>
      </c>
      <c r="F11" s="161">
        <v>0</v>
      </c>
      <c r="G11" s="161">
        <v>0</v>
      </c>
      <c r="H11" s="231">
        <v>0</v>
      </c>
      <c r="I11" s="161">
        <v>0</v>
      </c>
      <c r="J11" s="232">
        <v>0</v>
      </c>
      <c r="K11" s="231">
        <v>0</v>
      </c>
      <c r="L11" s="161">
        <v>0</v>
      </c>
      <c r="M11" s="232">
        <v>0</v>
      </c>
      <c r="N11" s="161">
        <v>0</v>
      </c>
      <c r="O11" s="168">
        <v>0</v>
      </c>
      <c r="P11" s="84"/>
      <c r="U11" s="100"/>
    </row>
    <row r="12" spans="1:21">
      <c r="A12" s="131" t="s">
        <v>60</v>
      </c>
      <c r="B12" s="231">
        <v>3.156631</v>
      </c>
      <c r="C12" s="161">
        <v>1.9349949999999998</v>
      </c>
      <c r="D12" s="232">
        <v>3.3352740000000001</v>
      </c>
      <c r="E12" s="161">
        <v>2.6727669999999999</v>
      </c>
      <c r="F12" s="161">
        <v>1.221122</v>
      </c>
      <c r="G12" s="161">
        <v>2.0813190000000001</v>
      </c>
      <c r="H12" s="231">
        <v>0.59417299999999995</v>
      </c>
      <c r="I12" s="161">
        <v>0.91892700000000005</v>
      </c>
      <c r="J12" s="232">
        <v>0.87028099999999997</v>
      </c>
      <c r="K12" s="231">
        <v>1.4241700000000002</v>
      </c>
      <c r="L12" s="161">
        <v>0.122739</v>
      </c>
      <c r="M12" s="232">
        <v>0.199324</v>
      </c>
      <c r="N12" s="161">
        <v>18.531721999999998</v>
      </c>
      <c r="O12" s="168">
        <v>0.35033373513048988</v>
      </c>
      <c r="P12" s="84"/>
      <c r="U12" s="100"/>
    </row>
    <row r="13" spans="1:21">
      <c r="A13" s="131" t="s">
        <v>61</v>
      </c>
      <c r="B13" s="231">
        <v>0</v>
      </c>
      <c r="C13" s="161">
        <v>0</v>
      </c>
      <c r="D13" s="232">
        <v>0</v>
      </c>
      <c r="E13" s="161">
        <v>0</v>
      </c>
      <c r="F13" s="161">
        <v>0</v>
      </c>
      <c r="G13" s="161">
        <v>0</v>
      </c>
      <c r="H13" s="231">
        <v>0</v>
      </c>
      <c r="I13" s="161">
        <v>0</v>
      </c>
      <c r="J13" s="232">
        <v>0</v>
      </c>
      <c r="K13" s="231">
        <v>0</v>
      </c>
      <c r="L13" s="161">
        <v>0</v>
      </c>
      <c r="M13" s="232">
        <v>0</v>
      </c>
      <c r="N13" s="161">
        <v>0</v>
      </c>
      <c r="O13" s="168">
        <v>0</v>
      </c>
      <c r="P13" s="84"/>
      <c r="U13" s="100"/>
    </row>
    <row r="14" spans="1:21">
      <c r="A14" s="131" t="s">
        <v>62</v>
      </c>
      <c r="B14" s="231">
        <v>0</v>
      </c>
      <c r="C14" s="161">
        <v>0</v>
      </c>
      <c r="D14" s="232">
        <v>0</v>
      </c>
      <c r="E14" s="161">
        <v>0</v>
      </c>
      <c r="F14" s="161">
        <v>0</v>
      </c>
      <c r="G14" s="161">
        <v>0</v>
      </c>
      <c r="H14" s="231">
        <v>0</v>
      </c>
      <c r="I14" s="161">
        <v>0</v>
      </c>
      <c r="J14" s="232">
        <v>0</v>
      </c>
      <c r="K14" s="231">
        <v>0</v>
      </c>
      <c r="L14" s="161">
        <v>0</v>
      </c>
      <c r="M14" s="232">
        <v>0</v>
      </c>
      <c r="N14" s="161">
        <v>0</v>
      </c>
      <c r="O14" s="168">
        <v>0</v>
      </c>
      <c r="P14" s="84"/>
      <c r="U14" s="100"/>
    </row>
    <row r="15" spans="1:21">
      <c r="A15" s="131" t="s">
        <v>37</v>
      </c>
      <c r="B15" s="231">
        <v>1706.1503649999997</v>
      </c>
      <c r="C15" s="161">
        <v>1546.2968409999999</v>
      </c>
      <c r="D15" s="232">
        <v>1204.775009</v>
      </c>
      <c r="E15" s="161">
        <v>745.69588199999998</v>
      </c>
      <c r="F15" s="161">
        <v>588.00110600000005</v>
      </c>
      <c r="G15" s="161">
        <v>295.06517400000001</v>
      </c>
      <c r="H15" s="231">
        <v>219.49423999999999</v>
      </c>
      <c r="I15" s="161">
        <v>239.308706</v>
      </c>
      <c r="J15" s="232">
        <v>421.15587199999999</v>
      </c>
      <c r="K15" s="231">
        <v>954.71809800000005</v>
      </c>
      <c r="L15" s="161">
        <v>1388.0904889999999</v>
      </c>
      <c r="M15" s="232">
        <v>1628.2783739999998</v>
      </c>
      <c r="N15" s="161">
        <v>10937.030155999999</v>
      </c>
      <c r="O15" s="168">
        <v>0.34870470269478432</v>
      </c>
      <c r="P15" s="84"/>
      <c r="U15" s="100"/>
    </row>
    <row r="16" spans="1:21">
      <c r="A16" s="131" t="s">
        <v>72</v>
      </c>
      <c r="B16" s="231">
        <v>0</v>
      </c>
      <c r="C16" s="161">
        <v>0</v>
      </c>
      <c r="D16" s="232">
        <v>0</v>
      </c>
      <c r="E16" s="161">
        <v>0</v>
      </c>
      <c r="F16" s="161">
        <v>0</v>
      </c>
      <c r="G16" s="161">
        <v>0</v>
      </c>
      <c r="H16" s="231">
        <v>0</v>
      </c>
      <c r="I16" s="161">
        <v>0</v>
      </c>
      <c r="J16" s="232">
        <v>0</v>
      </c>
      <c r="K16" s="231">
        <v>0</v>
      </c>
      <c r="L16" s="161">
        <v>0</v>
      </c>
      <c r="M16" s="232">
        <v>0</v>
      </c>
      <c r="N16" s="161">
        <v>0</v>
      </c>
      <c r="O16" s="168">
        <v>0</v>
      </c>
      <c r="P16" s="84"/>
      <c r="U16" s="100"/>
    </row>
    <row r="17" spans="1:21">
      <c r="A17" s="131" t="s">
        <v>36</v>
      </c>
      <c r="B17" s="231">
        <v>0</v>
      </c>
      <c r="C17" s="161">
        <v>0</v>
      </c>
      <c r="D17" s="232">
        <v>0</v>
      </c>
      <c r="E17" s="161">
        <v>0</v>
      </c>
      <c r="F17" s="161">
        <v>0</v>
      </c>
      <c r="G17" s="161">
        <v>0</v>
      </c>
      <c r="H17" s="231">
        <v>0</v>
      </c>
      <c r="I17" s="161">
        <v>0</v>
      </c>
      <c r="J17" s="232">
        <v>0</v>
      </c>
      <c r="K17" s="231">
        <v>0</v>
      </c>
      <c r="L17" s="161">
        <v>0</v>
      </c>
      <c r="M17" s="232">
        <v>0</v>
      </c>
      <c r="N17" s="161">
        <v>0</v>
      </c>
      <c r="O17" s="168">
        <v>0</v>
      </c>
      <c r="P17" s="84"/>
      <c r="U17" s="100"/>
    </row>
    <row r="18" spans="1:21">
      <c r="A18" s="131" t="s">
        <v>35</v>
      </c>
      <c r="B18" s="231">
        <v>58.08</v>
      </c>
      <c r="C18" s="161">
        <v>69.686999999999998</v>
      </c>
      <c r="D18" s="232">
        <v>68.944999999999993</v>
      </c>
      <c r="E18" s="161">
        <v>40.588000000000001</v>
      </c>
      <c r="F18" s="161">
        <v>64.415999999999997</v>
      </c>
      <c r="G18" s="161">
        <v>73.311000000000007</v>
      </c>
      <c r="H18" s="231">
        <v>51.484999999999999</v>
      </c>
      <c r="I18" s="161">
        <v>53.82</v>
      </c>
      <c r="J18" s="232">
        <v>66.066999999999993</v>
      </c>
      <c r="K18" s="231">
        <v>71.599999999999994</v>
      </c>
      <c r="L18" s="161">
        <v>74.647999999999996</v>
      </c>
      <c r="M18" s="232">
        <v>99.86</v>
      </c>
      <c r="N18" s="161">
        <v>792.50700000000006</v>
      </c>
      <c r="O18" s="168">
        <v>0.52374404163888677</v>
      </c>
      <c r="P18" s="84"/>
      <c r="U18" s="100"/>
    </row>
    <row r="19" spans="1:21">
      <c r="A19" s="131" t="s">
        <v>34</v>
      </c>
      <c r="B19" s="231">
        <v>1.3836190000000002</v>
      </c>
      <c r="C19" s="161">
        <v>1.7792539999999999</v>
      </c>
      <c r="D19" s="232">
        <v>1.3543179999999999</v>
      </c>
      <c r="E19" s="161">
        <v>0.61654399999999998</v>
      </c>
      <c r="F19" s="161">
        <v>0.64588599999999996</v>
      </c>
      <c r="G19" s="161">
        <v>0.251114</v>
      </c>
      <c r="H19" s="231">
        <v>0.33622199999999997</v>
      </c>
      <c r="I19" s="161">
        <v>0.36943799999999999</v>
      </c>
      <c r="J19" s="232">
        <v>0.39330700000000002</v>
      </c>
      <c r="K19" s="231">
        <v>0.92652299999999999</v>
      </c>
      <c r="L19" s="161">
        <v>2.2369870000000001</v>
      </c>
      <c r="M19" s="232">
        <v>2.3785219999999998</v>
      </c>
      <c r="N19" s="161">
        <v>12.671734000000001</v>
      </c>
      <c r="O19" s="168">
        <v>0.48786724311567986</v>
      </c>
      <c r="P19" s="84"/>
      <c r="U19" s="100"/>
    </row>
    <row r="20" spans="1:21">
      <c r="A20" s="131" t="s">
        <v>33</v>
      </c>
      <c r="B20" s="231">
        <v>5.6289999999999996</v>
      </c>
      <c r="C20" s="161">
        <v>6.8</v>
      </c>
      <c r="D20" s="232">
        <v>5.8879999999999999</v>
      </c>
      <c r="E20" s="161">
        <v>7.766</v>
      </c>
      <c r="F20" s="161">
        <v>5.3319999999999999</v>
      </c>
      <c r="G20" s="161">
        <v>5.8259999999999996</v>
      </c>
      <c r="H20" s="231">
        <v>3.8849999999999998</v>
      </c>
      <c r="I20" s="161">
        <v>2.0209999999999999</v>
      </c>
      <c r="J20" s="232">
        <v>6.6159999999999997</v>
      </c>
      <c r="K20" s="231">
        <v>0</v>
      </c>
      <c r="L20" s="161">
        <v>6.2270000000000003</v>
      </c>
      <c r="M20" s="232">
        <v>7.9829999999999997</v>
      </c>
      <c r="N20" s="161">
        <v>63.972999999999992</v>
      </c>
      <c r="O20" s="168">
        <v>1.9457939011650723E-2</v>
      </c>
      <c r="P20" s="84"/>
      <c r="U20" s="100"/>
    </row>
    <row r="21" spans="1:21">
      <c r="A21" s="131" t="s">
        <v>32</v>
      </c>
      <c r="B21" s="231">
        <v>40.215000000000003</v>
      </c>
      <c r="C21" s="161">
        <v>47.296320000000001</v>
      </c>
      <c r="D21" s="232">
        <v>49.747930000000004</v>
      </c>
      <c r="E21" s="161">
        <v>22.830349999999999</v>
      </c>
      <c r="F21" s="161">
        <v>26.283470000000001</v>
      </c>
      <c r="G21" s="161">
        <v>39.963160000000002</v>
      </c>
      <c r="H21" s="231">
        <v>28.294259999999998</v>
      </c>
      <c r="I21" s="161">
        <v>37.958309999999997</v>
      </c>
      <c r="J21" s="232">
        <v>37.592640000000003</v>
      </c>
      <c r="K21" s="231">
        <v>44.087969999999999</v>
      </c>
      <c r="L21" s="161">
        <v>48.401589999999999</v>
      </c>
      <c r="M21" s="232">
        <v>57.907619999999994</v>
      </c>
      <c r="N21" s="161">
        <v>480.57862</v>
      </c>
      <c r="O21" s="168">
        <v>0.22802825782606917</v>
      </c>
      <c r="P21" s="84"/>
      <c r="U21" s="100"/>
    </row>
    <row r="22" spans="1:21">
      <c r="A22" s="131" t="s">
        <v>3</v>
      </c>
      <c r="B22" s="231">
        <v>0</v>
      </c>
      <c r="C22" s="161">
        <v>0</v>
      </c>
      <c r="D22" s="232">
        <v>0</v>
      </c>
      <c r="E22" s="161">
        <v>0</v>
      </c>
      <c r="F22" s="161">
        <v>0</v>
      </c>
      <c r="G22" s="161">
        <v>0</v>
      </c>
      <c r="H22" s="231">
        <v>0</v>
      </c>
      <c r="I22" s="161">
        <v>0</v>
      </c>
      <c r="J22" s="232">
        <v>0</v>
      </c>
      <c r="K22" s="231">
        <v>0</v>
      </c>
      <c r="L22" s="161">
        <v>0</v>
      </c>
      <c r="M22" s="232">
        <v>0</v>
      </c>
      <c r="N22" s="161">
        <v>0</v>
      </c>
      <c r="O22" s="168">
        <v>0</v>
      </c>
      <c r="P22" s="84"/>
      <c r="U22" s="100"/>
    </row>
    <row r="23" spans="1:21">
      <c r="A23" s="131" t="s">
        <v>31</v>
      </c>
      <c r="B23" s="231">
        <v>2.3743349999999999</v>
      </c>
      <c r="C23" s="161">
        <v>2.7757990000000001</v>
      </c>
      <c r="D23" s="232">
        <v>1.6501759999999999</v>
      </c>
      <c r="E23" s="161">
        <v>1.1625940000000001</v>
      </c>
      <c r="F23" s="161">
        <v>0.92519099999999999</v>
      </c>
      <c r="G23" s="161">
        <v>2.4002029999999999</v>
      </c>
      <c r="H23" s="231">
        <v>2.8806480000000003</v>
      </c>
      <c r="I23" s="161">
        <v>0.44170800000000005</v>
      </c>
      <c r="J23" s="232">
        <v>2.4091549999999997</v>
      </c>
      <c r="K23" s="231">
        <v>1.5727979999999999</v>
      </c>
      <c r="L23" s="161">
        <v>4.7547160000000002</v>
      </c>
      <c r="M23" s="232">
        <v>2.1959870000000001</v>
      </c>
      <c r="N23" s="161">
        <v>25.543309999999995</v>
      </c>
      <c r="O23" s="168">
        <v>0.17729309784614644</v>
      </c>
      <c r="P23" s="84"/>
      <c r="U23" s="100"/>
    </row>
    <row r="24" spans="1:21">
      <c r="A24" s="131" t="s">
        <v>30</v>
      </c>
      <c r="B24" s="231">
        <v>516.20070799999996</v>
      </c>
      <c r="C24" s="161">
        <v>477.08699700000005</v>
      </c>
      <c r="D24" s="232">
        <v>440.44406099999998</v>
      </c>
      <c r="E24" s="161">
        <v>255.57668200000001</v>
      </c>
      <c r="F24" s="161">
        <v>195.83779899999999</v>
      </c>
      <c r="G24" s="161">
        <v>207.04704999999996</v>
      </c>
      <c r="H24" s="231">
        <v>224.49535700000001</v>
      </c>
      <c r="I24" s="161">
        <v>236.85912500000003</v>
      </c>
      <c r="J24" s="232">
        <v>168.25403900000003</v>
      </c>
      <c r="K24" s="231">
        <v>380.71387400000003</v>
      </c>
      <c r="L24" s="161">
        <v>428.86120199999999</v>
      </c>
      <c r="M24" s="232">
        <v>451.87174900000002</v>
      </c>
      <c r="N24" s="161">
        <v>3983.2486429999994</v>
      </c>
      <c r="O24" s="168">
        <v>0.18909281983983378</v>
      </c>
      <c r="P24" s="84"/>
      <c r="U24" s="81"/>
    </row>
    <row r="25" spans="1:21" ht="13.5" customHeight="1">
      <c r="A25" s="129" t="s">
        <v>305</v>
      </c>
      <c r="B25" s="229">
        <v>-1352.837</v>
      </c>
      <c r="C25" s="160">
        <v>-1217.644</v>
      </c>
      <c r="D25" s="230">
        <v>-953.25400000000002</v>
      </c>
      <c r="E25" s="160">
        <v>-597.15091000000007</v>
      </c>
      <c r="F25" s="160">
        <v>-465.81599</v>
      </c>
      <c r="G25" s="160">
        <v>-233.46799799999999</v>
      </c>
      <c r="H25" s="229">
        <v>-181.16800000000001</v>
      </c>
      <c r="I25" s="160">
        <v>-180.68</v>
      </c>
      <c r="J25" s="230">
        <v>-339.38</v>
      </c>
      <c r="K25" s="229">
        <v>-762.71284400000002</v>
      </c>
      <c r="L25" s="160">
        <v>-1104.3979999999999</v>
      </c>
      <c r="M25" s="230">
        <v>-1292.4949999999999</v>
      </c>
      <c r="N25" s="160">
        <v>-8681.0037420000008</v>
      </c>
      <c r="O25" s="167"/>
      <c r="P25" s="10"/>
      <c r="U25" s="8"/>
    </row>
    <row r="26" spans="1:21" ht="13.5" customHeight="1">
      <c r="A26" s="129" t="s">
        <v>303</v>
      </c>
      <c r="B26" s="229">
        <v>1057.6100670000001</v>
      </c>
      <c r="C26" s="160">
        <v>991.38345800000002</v>
      </c>
      <c r="D26" s="230">
        <v>827.44621700000016</v>
      </c>
      <c r="E26" s="160">
        <v>487.34115699999995</v>
      </c>
      <c r="F26" s="160">
        <v>389.55104400000005</v>
      </c>
      <c r="G26" s="160">
        <v>309.96670999999998</v>
      </c>
      <c r="H26" s="229">
        <v>271.53331800000001</v>
      </c>
      <c r="I26" s="160">
        <v>317.75042200000001</v>
      </c>
      <c r="J26" s="230">
        <v>302.58466999999996</v>
      </c>
      <c r="K26" s="229">
        <v>696.24594800000011</v>
      </c>
      <c r="L26" s="160">
        <v>875.77326199999993</v>
      </c>
      <c r="M26" s="230">
        <v>955.67598400000008</v>
      </c>
      <c r="N26" s="160">
        <v>7482.8622570000007</v>
      </c>
      <c r="O26" s="167">
        <v>0.10917577017590482</v>
      </c>
      <c r="P26" s="10"/>
      <c r="U26" s="8"/>
    </row>
    <row r="27" spans="1:21" ht="12.75" customHeight="1">
      <c r="A27" s="131" t="s">
        <v>26</v>
      </c>
      <c r="B27" s="231">
        <v>498.32950300000005</v>
      </c>
      <c r="C27" s="161">
        <v>479.888237</v>
      </c>
      <c r="D27" s="232">
        <v>437.623851</v>
      </c>
      <c r="E27" s="161">
        <v>239.27774099999999</v>
      </c>
      <c r="F27" s="161">
        <v>205.41657799999999</v>
      </c>
      <c r="G27" s="161">
        <v>215.93145699999999</v>
      </c>
      <c r="H27" s="231">
        <v>188.73466099999999</v>
      </c>
      <c r="I27" s="161">
        <v>227.83865800000001</v>
      </c>
      <c r="J27" s="232">
        <v>174.078509</v>
      </c>
      <c r="K27" s="231">
        <v>391.17279200000002</v>
      </c>
      <c r="L27" s="161">
        <v>435.99667400000004</v>
      </c>
      <c r="M27" s="232">
        <v>451.78335100000004</v>
      </c>
      <c r="N27" s="161">
        <v>3946.0720120000001</v>
      </c>
      <c r="O27" s="168">
        <v>0.26780713546524232</v>
      </c>
      <c r="P27" s="84"/>
      <c r="U27" s="8"/>
    </row>
    <row r="28" spans="1:21" ht="12.75" customHeight="1">
      <c r="A28" s="131" t="s">
        <v>0</v>
      </c>
      <c r="B28" s="231">
        <v>2.4327740000000002</v>
      </c>
      <c r="C28" s="161">
        <v>2.3003849999999999</v>
      </c>
      <c r="D28" s="232">
        <v>1.9013360000000001</v>
      </c>
      <c r="E28" s="161">
        <v>0.20619999999999999</v>
      </c>
      <c r="F28" s="161">
        <v>0.16696500000000003</v>
      </c>
      <c r="G28" s="161">
        <v>6.3485E-2</v>
      </c>
      <c r="H28" s="231">
        <v>4.8293000000000003E-2</v>
      </c>
      <c r="I28" s="161">
        <v>0.34334600000000004</v>
      </c>
      <c r="J28" s="232">
        <v>0.61461699999999997</v>
      </c>
      <c r="K28" s="231">
        <v>3.2932999999999995</v>
      </c>
      <c r="L28" s="161">
        <v>6.5328730000000004</v>
      </c>
      <c r="M28" s="232">
        <v>7.4823519999999997</v>
      </c>
      <c r="N28" s="161">
        <v>25.385925999999998</v>
      </c>
      <c r="O28" s="168">
        <v>1.6771316779859761E-2</v>
      </c>
      <c r="P28" s="84"/>
      <c r="U28" s="8"/>
    </row>
    <row r="29" spans="1:21" ht="12.75" customHeight="1">
      <c r="A29" s="131" t="s">
        <v>1</v>
      </c>
      <c r="B29" s="231">
        <v>3.4621999999999997</v>
      </c>
      <c r="C29" s="161">
        <v>3.2970000000000002</v>
      </c>
      <c r="D29" s="232">
        <v>2.569</v>
      </c>
      <c r="E29" s="161">
        <v>1.6372</v>
      </c>
      <c r="F29" s="161">
        <v>1.1204000000000001</v>
      </c>
      <c r="G29" s="161">
        <v>0.28299999999999997</v>
      </c>
      <c r="H29" s="231">
        <v>0.2288</v>
      </c>
      <c r="I29" s="161">
        <v>0.28179999999999999</v>
      </c>
      <c r="J29" s="232">
        <v>0.45519999999999999</v>
      </c>
      <c r="K29" s="231">
        <v>1.6135999999999999</v>
      </c>
      <c r="L29" s="161">
        <v>2.5560999999999998</v>
      </c>
      <c r="M29" s="232">
        <v>3.0943000000000001</v>
      </c>
      <c r="N29" s="161">
        <v>20.598599999999998</v>
      </c>
      <c r="O29" s="168">
        <v>3.707224659992088E-2</v>
      </c>
      <c r="P29" s="84"/>
      <c r="U29" s="8"/>
    </row>
    <row r="30" spans="1:21" ht="12.75" customHeight="1">
      <c r="A30" s="131" t="s">
        <v>2</v>
      </c>
      <c r="B30" s="231">
        <v>0.21042000000000002</v>
      </c>
      <c r="C30" s="161">
        <v>0.19393000000000002</v>
      </c>
      <c r="D30" s="232">
        <v>0.15800999999999998</v>
      </c>
      <c r="E30" s="161">
        <v>5.0999999999999997E-2</v>
      </c>
      <c r="F30" s="161">
        <v>0.03</v>
      </c>
      <c r="G30" s="161">
        <v>8.0000000000000002E-3</v>
      </c>
      <c r="H30" s="231">
        <v>5.0000000000000001E-3</v>
      </c>
      <c r="I30" s="161">
        <v>6.0000000000000001E-3</v>
      </c>
      <c r="J30" s="232">
        <v>1.4999999999999999E-2</v>
      </c>
      <c r="K30" s="231">
        <v>0.11624000000000001</v>
      </c>
      <c r="L30" s="161">
        <v>0.17638000000000001</v>
      </c>
      <c r="M30" s="232">
        <v>0.19456999999999999</v>
      </c>
      <c r="N30" s="161">
        <v>1.16455</v>
      </c>
      <c r="O30" s="168">
        <v>6.2256457128751124E-3</v>
      </c>
      <c r="P30" s="84"/>
    </row>
    <row r="31" spans="1:21">
      <c r="A31" s="131" t="s">
        <v>6</v>
      </c>
      <c r="B31" s="231">
        <v>1.5157370000000001</v>
      </c>
      <c r="C31" s="161">
        <v>1.8955900000000001</v>
      </c>
      <c r="D31" s="232">
        <v>1.0412870000000001</v>
      </c>
      <c r="E31" s="161">
        <v>0.94736900000000002</v>
      </c>
      <c r="F31" s="161">
        <v>0.87573800000000002</v>
      </c>
      <c r="G31" s="161">
        <v>0.83868900000000002</v>
      </c>
      <c r="H31" s="231">
        <v>0.99402800000000002</v>
      </c>
      <c r="I31" s="161">
        <v>0.96058999999999994</v>
      </c>
      <c r="J31" s="232">
        <v>1.2071990000000001</v>
      </c>
      <c r="K31" s="231">
        <v>2.1648860000000001</v>
      </c>
      <c r="L31" s="161">
        <v>1.8945659999999998</v>
      </c>
      <c r="M31" s="232">
        <v>1.106196</v>
      </c>
      <c r="N31" s="161">
        <v>15.441875000000001</v>
      </c>
      <c r="O31" s="168">
        <v>2.7879704632846954E-2</v>
      </c>
      <c r="P31" s="84"/>
    </row>
    <row r="32" spans="1:21">
      <c r="A32" s="131" t="s">
        <v>25</v>
      </c>
      <c r="B32" s="231">
        <v>373.80469700000009</v>
      </c>
      <c r="C32" s="161">
        <v>342.44960199999991</v>
      </c>
      <c r="D32" s="232">
        <v>258.86644900000005</v>
      </c>
      <c r="E32" s="161">
        <v>169.944807</v>
      </c>
      <c r="F32" s="161">
        <v>131.701866</v>
      </c>
      <c r="G32" s="161">
        <v>68.893015999999989</v>
      </c>
      <c r="H32" s="231">
        <v>61.286367999999996</v>
      </c>
      <c r="I32" s="161">
        <v>65.87287400000001</v>
      </c>
      <c r="J32" s="232">
        <v>92.214489</v>
      </c>
      <c r="K32" s="231">
        <v>212.72638499999999</v>
      </c>
      <c r="L32" s="161">
        <v>301.75140299999993</v>
      </c>
      <c r="M32" s="232">
        <v>345.76602100000008</v>
      </c>
      <c r="N32" s="161">
        <v>2425.2779769999997</v>
      </c>
      <c r="O32" s="168">
        <v>7.374945888009779E-2</v>
      </c>
      <c r="P32" s="84"/>
    </row>
    <row r="33" spans="1:16">
      <c r="A33" s="131" t="s">
        <v>5</v>
      </c>
      <c r="B33" s="231">
        <v>175.73134999999999</v>
      </c>
      <c r="C33" s="161">
        <v>158.75097199999996</v>
      </c>
      <c r="D33" s="232">
        <v>122.45233600000003</v>
      </c>
      <c r="E33" s="161">
        <v>74.128692000000001</v>
      </c>
      <c r="F33" s="161">
        <v>49.514335999999993</v>
      </c>
      <c r="G33" s="161">
        <v>23.324293000000008</v>
      </c>
      <c r="H33" s="231">
        <v>19.943867999999998</v>
      </c>
      <c r="I33" s="161">
        <v>22.188288999999997</v>
      </c>
      <c r="J33" s="232">
        <v>33.678255</v>
      </c>
      <c r="K33" s="231">
        <v>83.425016000000014</v>
      </c>
      <c r="L33" s="161">
        <v>124.03275600000001</v>
      </c>
      <c r="M33" s="232">
        <v>143.02036899999999</v>
      </c>
      <c r="N33" s="161">
        <v>1030.1905320000001</v>
      </c>
      <c r="O33" s="168">
        <v>6.2165181989201013E-2</v>
      </c>
      <c r="P33" s="84"/>
    </row>
    <row r="34" spans="1:16">
      <c r="A34" s="131" t="s">
        <v>3</v>
      </c>
      <c r="B34" s="231">
        <v>2.123386</v>
      </c>
      <c r="C34" s="161">
        <v>2.6077419999999996</v>
      </c>
      <c r="D34" s="232">
        <v>2.8339480000000004</v>
      </c>
      <c r="E34" s="161">
        <v>1.1481480000000002</v>
      </c>
      <c r="F34" s="161">
        <v>0.72516100000000006</v>
      </c>
      <c r="G34" s="161">
        <v>0.62476999999999994</v>
      </c>
      <c r="H34" s="231">
        <v>0.2923</v>
      </c>
      <c r="I34" s="161">
        <v>0.25886500000000001</v>
      </c>
      <c r="J34" s="232">
        <v>0.32140099999999999</v>
      </c>
      <c r="K34" s="231">
        <v>1.7337289999999999</v>
      </c>
      <c r="L34" s="161">
        <v>2.8325099999999996</v>
      </c>
      <c r="M34" s="232">
        <v>3.2288249999999996</v>
      </c>
      <c r="N34" s="161">
        <v>18.730784999999997</v>
      </c>
      <c r="O34" s="168">
        <v>1.2183214889869006E-2</v>
      </c>
      <c r="P34" s="84"/>
    </row>
    <row r="35" spans="1:16" ht="12" customHeight="1">
      <c r="A35" s="155" t="s">
        <v>190</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O6</f>
        <v>0.11989654128277573</v>
      </c>
    </row>
    <row r="40" spans="1:16">
      <c r="B40" s="1"/>
      <c r="C40" s="1"/>
      <c r="D40" s="1"/>
      <c r="M40" s="10" t="s">
        <v>59</v>
      </c>
      <c r="N40" s="87">
        <f>O7</f>
        <v>0.17342693662749586</v>
      </c>
    </row>
    <row r="41" spans="1:16">
      <c r="B41" s="8"/>
      <c r="C41" s="8"/>
      <c r="D41" s="8"/>
      <c r="M41" s="10" t="s">
        <v>117</v>
      </c>
      <c r="N41" s="87">
        <f>O8</f>
        <v>0.23692807454055514</v>
      </c>
    </row>
  </sheetData>
  <mergeCells count="6">
    <mergeCell ref="O4:O5"/>
    <mergeCell ref="B4:D4"/>
    <mergeCell ref="E4:G4"/>
    <mergeCell ref="H4:J4"/>
    <mergeCell ref="K4:M4"/>
    <mergeCell ref="N4:N5"/>
  </mergeCells>
  <conditionalFormatting sqref="O9:O24 O27:O34">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291</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60" t="s">
        <v>43</v>
      </c>
      <c r="F5" s="260"/>
      <c r="G5" s="260"/>
      <c r="H5" s="259" t="s">
        <v>44</v>
      </c>
      <c r="I5" s="260"/>
      <c r="J5" s="261"/>
      <c r="K5" s="259" t="s">
        <v>45</v>
      </c>
      <c r="L5" s="260"/>
      <c r="M5" s="261"/>
      <c r="N5" s="262" t="s">
        <v>7</v>
      </c>
      <c r="O5" s="269" t="s">
        <v>215</v>
      </c>
    </row>
    <row r="6" spans="1:21">
      <c r="A6" s="134"/>
      <c r="B6" s="223" t="s">
        <v>8</v>
      </c>
      <c r="C6" s="158" t="s">
        <v>9</v>
      </c>
      <c r="D6" s="224" t="s">
        <v>10</v>
      </c>
      <c r="E6" s="158" t="s">
        <v>11</v>
      </c>
      <c r="F6" s="158" t="s">
        <v>12</v>
      </c>
      <c r="G6" s="158" t="s">
        <v>13</v>
      </c>
      <c r="H6" s="223" t="s">
        <v>14</v>
      </c>
      <c r="I6" s="158" t="s">
        <v>15</v>
      </c>
      <c r="J6" s="224" t="s">
        <v>16</v>
      </c>
      <c r="K6" s="223" t="s">
        <v>17</v>
      </c>
      <c r="L6" s="158" t="s">
        <v>18</v>
      </c>
      <c r="M6" s="224" t="s">
        <v>19</v>
      </c>
      <c r="N6" s="262"/>
      <c r="O6" s="269"/>
      <c r="P6" s="10"/>
      <c r="U6" s="10"/>
    </row>
    <row r="7" spans="1:21" ht="13.5">
      <c r="A7" s="128" t="s">
        <v>202</v>
      </c>
      <c r="B7" s="229">
        <v>11628.264799999997</v>
      </c>
      <c r="C7" s="160">
        <v>11627.984799999997</v>
      </c>
      <c r="D7" s="230">
        <v>11627.984799999997</v>
      </c>
      <c r="E7" s="160">
        <v>11628.264799999997</v>
      </c>
      <c r="F7" s="160">
        <v>11628.264799999997</v>
      </c>
      <c r="G7" s="160">
        <v>11664.065799999995</v>
      </c>
      <c r="H7" s="229">
        <v>11664.938799999996</v>
      </c>
      <c r="I7" s="160">
        <v>11664.938799999996</v>
      </c>
      <c r="J7" s="230">
        <v>11665.475799999997</v>
      </c>
      <c r="K7" s="229">
        <v>11665.585799999997</v>
      </c>
      <c r="L7" s="160">
        <v>11665.585799999997</v>
      </c>
      <c r="M7" s="230">
        <v>11665.701799999997</v>
      </c>
      <c r="N7" s="160">
        <v>11665.701799999997</v>
      </c>
      <c r="O7" s="166">
        <v>0.30247363032577801</v>
      </c>
      <c r="P7" s="10"/>
      <c r="U7" s="55"/>
    </row>
    <row r="8" spans="1:21">
      <c r="A8" s="128" t="s">
        <v>163</v>
      </c>
      <c r="B8" s="229">
        <v>3318.2928880000013</v>
      </c>
      <c r="C8" s="160">
        <v>3226.4574980000011</v>
      </c>
      <c r="D8" s="230">
        <v>3105.6299070000005</v>
      </c>
      <c r="E8" s="160">
        <v>2500.743132000001</v>
      </c>
      <c r="F8" s="160">
        <v>2281.0711150000002</v>
      </c>
      <c r="G8" s="160">
        <v>1888.0366609999996</v>
      </c>
      <c r="H8" s="229">
        <v>2005.9094800000003</v>
      </c>
      <c r="I8" s="160">
        <v>2064.9610579999999</v>
      </c>
      <c r="J8" s="230">
        <v>1983.1210899999999</v>
      </c>
      <c r="K8" s="229">
        <v>2359.2003109999987</v>
      </c>
      <c r="L8" s="160">
        <v>2952.7232989999989</v>
      </c>
      <c r="M8" s="230">
        <v>3303.9238449999998</v>
      </c>
      <c r="N8" s="160">
        <v>30990.070284000005</v>
      </c>
      <c r="O8" s="166">
        <v>0.22565400557501994</v>
      </c>
      <c r="P8" s="10"/>
      <c r="U8" s="55"/>
    </row>
    <row r="9" spans="1:21">
      <c r="A9" s="128" t="s">
        <v>164</v>
      </c>
      <c r="B9" s="229">
        <v>1558.1087870000001</v>
      </c>
      <c r="C9" s="160">
        <v>1442.3152459999997</v>
      </c>
      <c r="D9" s="230">
        <v>1222.2843889999999</v>
      </c>
      <c r="E9" s="160">
        <v>868.56826899999987</v>
      </c>
      <c r="F9" s="160">
        <v>723.63586299999997</v>
      </c>
      <c r="G9" s="160">
        <v>475.866646</v>
      </c>
      <c r="H9" s="229">
        <v>484.29874499999994</v>
      </c>
      <c r="I9" s="160">
        <v>498.72585900000001</v>
      </c>
      <c r="J9" s="230">
        <v>575.01728500000002</v>
      </c>
      <c r="K9" s="229">
        <v>939.1493670000001</v>
      </c>
      <c r="L9" s="160">
        <v>1273.4519759999998</v>
      </c>
      <c r="M9" s="230">
        <v>1405.3097380000004</v>
      </c>
      <c r="N9" s="160">
        <v>11466.732169999999</v>
      </c>
      <c r="O9" s="167">
        <v>0.1487387785107257</v>
      </c>
      <c r="P9" s="84"/>
      <c r="U9" s="86"/>
    </row>
    <row r="10" spans="1:21">
      <c r="A10" s="131" t="s">
        <v>40</v>
      </c>
      <c r="B10" s="231">
        <v>130.07361999999998</v>
      </c>
      <c r="C10" s="161">
        <v>169.56581500000001</v>
      </c>
      <c r="D10" s="232">
        <v>206.26428500000003</v>
      </c>
      <c r="E10" s="161">
        <v>150.82375599999997</v>
      </c>
      <c r="F10" s="161">
        <v>143.674541</v>
      </c>
      <c r="G10" s="161">
        <v>125.707876</v>
      </c>
      <c r="H10" s="231">
        <v>120.04953199999997</v>
      </c>
      <c r="I10" s="161">
        <v>113.442824</v>
      </c>
      <c r="J10" s="232">
        <v>109.23035299999999</v>
      </c>
      <c r="K10" s="231">
        <v>122.599588</v>
      </c>
      <c r="L10" s="161">
        <v>185.91109900000004</v>
      </c>
      <c r="M10" s="232">
        <v>180.11353600000001</v>
      </c>
      <c r="N10" s="161">
        <v>1757.456825</v>
      </c>
      <c r="O10" s="168">
        <v>0.16415879187217408</v>
      </c>
      <c r="P10" s="84"/>
      <c r="U10" s="100"/>
    </row>
    <row r="11" spans="1:21">
      <c r="A11" s="131" t="s">
        <v>39</v>
      </c>
      <c r="B11" s="231">
        <v>1.8545100000000003</v>
      </c>
      <c r="C11" s="161">
        <v>1.7402390000000001</v>
      </c>
      <c r="D11" s="232">
        <v>1.366778</v>
      </c>
      <c r="E11" s="161">
        <v>0.92427499999999985</v>
      </c>
      <c r="F11" s="161">
        <v>1.5359039999999999</v>
      </c>
      <c r="G11" s="161">
        <v>0.94246600000000003</v>
      </c>
      <c r="H11" s="231">
        <v>0.75122299999999997</v>
      </c>
      <c r="I11" s="161">
        <v>0.825152</v>
      </c>
      <c r="J11" s="232">
        <v>0.85280899999999993</v>
      </c>
      <c r="K11" s="231">
        <v>1.5819729999999999</v>
      </c>
      <c r="L11" s="161">
        <v>1.8215680000000001</v>
      </c>
      <c r="M11" s="232">
        <v>1.8993790000000002</v>
      </c>
      <c r="N11" s="161">
        <v>16.096276</v>
      </c>
      <c r="O11" s="168">
        <v>2.9914070592286617E-2</v>
      </c>
      <c r="P11" s="84"/>
      <c r="U11" s="100"/>
    </row>
    <row r="12" spans="1:21">
      <c r="A12" s="131" t="s">
        <v>38</v>
      </c>
      <c r="B12" s="231">
        <v>0.52973999999999999</v>
      </c>
      <c r="C12" s="161">
        <v>0.64654999999999996</v>
      </c>
      <c r="D12" s="232">
        <v>0.23968</v>
      </c>
      <c r="E12" s="161">
        <v>0</v>
      </c>
      <c r="F12" s="161">
        <v>8.0360000000000001E-2</v>
      </c>
      <c r="G12" s="161">
        <v>0.10404000000000001</v>
      </c>
      <c r="H12" s="231">
        <v>0.18837999999999999</v>
      </c>
      <c r="I12" s="161">
        <v>2.6339999999999999E-2</v>
      </c>
      <c r="J12" s="232">
        <v>0.16400000000000001</v>
      </c>
      <c r="K12" s="231">
        <v>2.9780000000000001E-2</v>
      </c>
      <c r="L12" s="161">
        <v>0.50044</v>
      </c>
      <c r="M12" s="232">
        <v>0.57716999999999996</v>
      </c>
      <c r="N12" s="161">
        <v>3.086479999999999</v>
      </c>
      <c r="O12" s="168">
        <v>5.9011954570471726E-4</v>
      </c>
      <c r="P12" s="84"/>
      <c r="U12" s="100"/>
    </row>
    <row r="13" spans="1:21">
      <c r="A13" s="131" t="s">
        <v>60</v>
      </c>
      <c r="B13" s="231">
        <v>7.0930000000000007E-2</v>
      </c>
      <c r="C13" s="161">
        <v>0.12168300000000001</v>
      </c>
      <c r="D13" s="232">
        <v>0.185699</v>
      </c>
      <c r="E13" s="161">
        <v>7.6097999999999999E-2</v>
      </c>
      <c r="F13" s="161">
        <v>0</v>
      </c>
      <c r="G13" s="161">
        <v>0</v>
      </c>
      <c r="H13" s="231">
        <v>0</v>
      </c>
      <c r="I13" s="161">
        <v>0</v>
      </c>
      <c r="J13" s="232">
        <v>1.9216999999999998E-2</v>
      </c>
      <c r="K13" s="231">
        <v>7.3069000000000009E-2</v>
      </c>
      <c r="L13" s="161">
        <v>9.2188999999999993E-2</v>
      </c>
      <c r="M13" s="232">
        <v>9.4531999999999991E-2</v>
      </c>
      <c r="N13" s="161">
        <v>0.73341699999999999</v>
      </c>
      <c r="O13" s="168">
        <v>1.3864913202248474E-2</v>
      </c>
      <c r="P13" s="84"/>
      <c r="U13" s="100"/>
    </row>
    <row r="14" spans="1:21">
      <c r="A14" s="131" t="s">
        <v>61</v>
      </c>
      <c r="B14" s="231">
        <v>6.8369571026095759</v>
      </c>
      <c r="C14" s="161">
        <v>6.4203400693443413</v>
      </c>
      <c r="D14" s="232">
        <v>5.2074030847745512</v>
      </c>
      <c r="E14" s="161">
        <v>3.2099303894828903</v>
      </c>
      <c r="F14" s="161">
        <v>2.7374568158065458</v>
      </c>
      <c r="G14" s="161">
        <v>1.3711025153167109</v>
      </c>
      <c r="H14" s="231">
        <v>1.2634092925794185</v>
      </c>
      <c r="I14" s="161">
        <v>1.2588551032848108</v>
      </c>
      <c r="J14" s="232">
        <v>1.7419278499682549</v>
      </c>
      <c r="K14" s="231">
        <v>4.0645515093167779</v>
      </c>
      <c r="L14" s="161">
        <v>5.6060561480590385</v>
      </c>
      <c r="M14" s="232">
        <v>6.5335101194570919</v>
      </c>
      <c r="N14" s="161">
        <v>46.251500000000014</v>
      </c>
      <c r="O14" s="168">
        <v>0.52484464166262301</v>
      </c>
      <c r="P14" s="84"/>
      <c r="U14" s="100"/>
    </row>
    <row r="15" spans="1:21">
      <c r="A15" s="131" t="s">
        <v>62</v>
      </c>
      <c r="B15" s="231">
        <v>1E-3</v>
      </c>
      <c r="C15" s="161">
        <v>5.0000000000000001E-3</v>
      </c>
      <c r="D15" s="232">
        <v>1.0999999999999999E-2</v>
      </c>
      <c r="E15" s="161">
        <v>0.17899999999999999</v>
      </c>
      <c r="F15" s="161">
        <v>1.2E-2</v>
      </c>
      <c r="G15" s="161">
        <v>1.2999999999999999E-2</v>
      </c>
      <c r="H15" s="231">
        <v>8.0000000000000002E-3</v>
      </c>
      <c r="I15" s="161">
        <v>8.0000000000000002E-3</v>
      </c>
      <c r="J15" s="232">
        <v>6.0000000000000001E-3</v>
      </c>
      <c r="K15" s="231">
        <v>3.0000000000000001E-3</v>
      </c>
      <c r="L15" s="161">
        <v>1E-3</v>
      </c>
      <c r="M15" s="232">
        <v>2E-3</v>
      </c>
      <c r="N15" s="161">
        <v>0.24900000000000005</v>
      </c>
      <c r="O15" s="168">
        <v>0.24556794243650742</v>
      </c>
      <c r="P15" s="84"/>
      <c r="U15" s="100"/>
    </row>
    <row r="16" spans="1:21">
      <c r="A16" s="131" t="s">
        <v>37</v>
      </c>
      <c r="B16" s="231">
        <v>1273.3907490000001</v>
      </c>
      <c r="C16" s="161">
        <v>1147.5200299999999</v>
      </c>
      <c r="D16" s="232">
        <v>893.16283399999998</v>
      </c>
      <c r="E16" s="161">
        <v>643.02625299999988</v>
      </c>
      <c r="F16" s="161">
        <v>485.89442200000002</v>
      </c>
      <c r="G16" s="161">
        <v>282.48112500000002</v>
      </c>
      <c r="H16" s="231">
        <v>331.78200999999996</v>
      </c>
      <c r="I16" s="161">
        <v>320.89771200000001</v>
      </c>
      <c r="J16" s="232">
        <v>377.08719400000001</v>
      </c>
      <c r="K16" s="231">
        <v>693.70273699999996</v>
      </c>
      <c r="L16" s="161">
        <v>969.021525</v>
      </c>
      <c r="M16" s="232">
        <v>1065.9592700000001</v>
      </c>
      <c r="N16" s="161">
        <v>8483.9258609999997</v>
      </c>
      <c r="O16" s="168">
        <v>0.27049251971035687</v>
      </c>
      <c r="P16" s="84"/>
      <c r="U16" s="100"/>
    </row>
    <row r="17" spans="1:21">
      <c r="A17" s="131" t="s">
        <v>72</v>
      </c>
      <c r="B17" s="231">
        <v>0</v>
      </c>
      <c r="C17" s="161">
        <v>0</v>
      </c>
      <c r="D17" s="232">
        <v>0</v>
      </c>
      <c r="E17" s="161">
        <v>0</v>
      </c>
      <c r="F17" s="161">
        <v>0</v>
      </c>
      <c r="G17" s="161">
        <v>0</v>
      </c>
      <c r="H17" s="231">
        <v>0</v>
      </c>
      <c r="I17" s="161">
        <v>0</v>
      </c>
      <c r="J17" s="232">
        <v>0</v>
      </c>
      <c r="K17" s="231">
        <v>0</v>
      </c>
      <c r="L17" s="161">
        <v>0</v>
      </c>
      <c r="M17" s="232">
        <v>0</v>
      </c>
      <c r="N17" s="161">
        <v>0</v>
      </c>
      <c r="O17" s="168">
        <v>0</v>
      </c>
      <c r="P17" s="84"/>
      <c r="U17" s="100"/>
    </row>
    <row r="18" spans="1:21">
      <c r="A18" s="131" t="s">
        <v>36</v>
      </c>
      <c r="B18" s="231">
        <v>0</v>
      </c>
      <c r="C18" s="161">
        <v>0</v>
      </c>
      <c r="D18" s="232">
        <v>0</v>
      </c>
      <c r="E18" s="161">
        <v>0</v>
      </c>
      <c r="F18" s="161">
        <v>0</v>
      </c>
      <c r="G18" s="161">
        <v>0</v>
      </c>
      <c r="H18" s="231">
        <v>0</v>
      </c>
      <c r="I18" s="161">
        <v>0</v>
      </c>
      <c r="J18" s="232">
        <v>0</v>
      </c>
      <c r="K18" s="231">
        <v>0</v>
      </c>
      <c r="L18" s="161">
        <v>0</v>
      </c>
      <c r="M18" s="232">
        <v>0</v>
      </c>
      <c r="N18" s="161">
        <v>0</v>
      </c>
      <c r="O18" s="168">
        <v>0</v>
      </c>
      <c r="P18" s="84"/>
      <c r="U18" s="100"/>
    </row>
    <row r="19" spans="1:21">
      <c r="A19" s="131" t="s">
        <v>35</v>
      </c>
      <c r="B19" s="231">
        <v>0.42172999999999999</v>
      </c>
      <c r="C19" s="161">
        <v>0.45599000000000001</v>
      </c>
      <c r="D19" s="232">
        <v>0.54486999999999997</v>
      </c>
      <c r="E19" s="161">
        <v>0.20200000000000001</v>
      </c>
      <c r="F19" s="161">
        <v>7.7829999999999996E-2</v>
      </c>
      <c r="G19" s="161">
        <v>0</v>
      </c>
      <c r="H19" s="231">
        <v>5.0400000000000002E-3</v>
      </c>
      <c r="I19" s="161">
        <v>2.14E-3</v>
      </c>
      <c r="J19" s="232">
        <v>0.15821000000000002</v>
      </c>
      <c r="K19" s="231">
        <v>0.11281999999999999</v>
      </c>
      <c r="L19" s="161">
        <v>0.26549</v>
      </c>
      <c r="M19" s="232">
        <v>0.51834000000000002</v>
      </c>
      <c r="N19" s="161">
        <v>2.7644599999999997</v>
      </c>
      <c r="O19" s="168">
        <v>1.8269484728198448E-3</v>
      </c>
      <c r="P19" s="84"/>
      <c r="U19" s="100"/>
    </row>
    <row r="20" spans="1:21">
      <c r="A20" s="131" t="s">
        <v>34</v>
      </c>
      <c r="B20" s="231">
        <v>0</v>
      </c>
      <c r="C20" s="161">
        <v>0</v>
      </c>
      <c r="D20" s="232">
        <v>0</v>
      </c>
      <c r="E20" s="161">
        <v>0</v>
      </c>
      <c r="F20" s="161">
        <v>0</v>
      </c>
      <c r="G20" s="161">
        <v>0</v>
      </c>
      <c r="H20" s="231">
        <v>0</v>
      </c>
      <c r="I20" s="161">
        <v>0</v>
      </c>
      <c r="J20" s="232">
        <v>0</v>
      </c>
      <c r="K20" s="231">
        <v>0</v>
      </c>
      <c r="L20" s="161">
        <v>0</v>
      </c>
      <c r="M20" s="232">
        <v>0</v>
      </c>
      <c r="N20" s="161">
        <v>0</v>
      </c>
      <c r="O20" s="168">
        <v>0</v>
      </c>
      <c r="P20" s="84"/>
      <c r="U20" s="100"/>
    </row>
    <row r="21" spans="1:21">
      <c r="A21" s="131" t="s">
        <v>33</v>
      </c>
      <c r="B21" s="231">
        <v>0</v>
      </c>
      <c r="C21" s="161">
        <v>0</v>
      </c>
      <c r="D21" s="232">
        <v>0</v>
      </c>
      <c r="E21" s="161">
        <v>0</v>
      </c>
      <c r="F21" s="161">
        <v>0</v>
      </c>
      <c r="G21" s="161">
        <v>0</v>
      </c>
      <c r="H21" s="231">
        <v>0</v>
      </c>
      <c r="I21" s="161">
        <v>0</v>
      </c>
      <c r="J21" s="232">
        <v>0</v>
      </c>
      <c r="K21" s="231">
        <v>0</v>
      </c>
      <c r="L21" s="161">
        <v>0</v>
      </c>
      <c r="M21" s="232">
        <v>0</v>
      </c>
      <c r="N21" s="161">
        <v>0</v>
      </c>
      <c r="O21" s="168">
        <v>0</v>
      </c>
      <c r="P21" s="84"/>
      <c r="U21" s="100"/>
    </row>
    <row r="22" spans="1:21">
      <c r="A22" s="131" t="s">
        <v>32</v>
      </c>
      <c r="B22" s="231">
        <v>7.8</v>
      </c>
      <c r="C22" s="161">
        <v>0</v>
      </c>
      <c r="D22" s="232">
        <v>0</v>
      </c>
      <c r="E22" s="161">
        <v>6.5549999999999997</v>
      </c>
      <c r="F22" s="161">
        <v>15.007999999999999</v>
      </c>
      <c r="G22" s="161">
        <v>0</v>
      </c>
      <c r="H22" s="231">
        <v>0</v>
      </c>
      <c r="I22" s="161">
        <v>0</v>
      </c>
      <c r="J22" s="232">
        <v>25.6</v>
      </c>
      <c r="K22" s="231">
        <v>16.5</v>
      </c>
      <c r="L22" s="161">
        <v>0</v>
      </c>
      <c r="M22" s="232">
        <v>2.7</v>
      </c>
      <c r="N22" s="161">
        <v>74.162999999999997</v>
      </c>
      <c r="O22" s="168">
        <v>3.5189371689391361E-2</v>
      </c>
      <c r="P22" s="84"/>
      <c r="U22" s="100"/>
    </row>
    <row r="23" spans="1:21">
      <c r="A23" s="131" t="s">
        <v>3</v>
      </c>
      <c r="B23" s="231">
        <v>0</v>
      </c>
      <c r="C23" s="161">
        <v>0</v>
      </c>
      <c r="D23" s="232">
        <v>0</v>
      </c>
      <c r="E23" s="161">
        <v>0</v>
      </c>
      <c r="F23" s="161">
        <v>0</v>
      </c>
      <c r="G23" s="161">
        <v>0</v>
      </c>
      <c r="H23" s="231">
        <v>0</v>
      </c>
      <c r="I23" s="161">
        <v>0</v>
      </c>
      <c r="J23" s="232">
        <v>0</v>
      </c>
      <c r="K23" s="231">
        <v>0</v>
      </c>
      <c r="L23" s="161">
        <v>0</v>
      </c>
      <c r="M23" s="232">
        <v>0</v>
      </c>
      <c r="N23" s="161">
        <v>0</v>
      </c>
      <c r="O23" s="168">
        <v>0</v>
      </c>
      <c r="P23" s="84"/>
      <c r="U23" s="100"/>
    </row>
    <row r="24" spans="1:21">
      <c r="A24" s="131" t="s">
        <v>31</v>
      </c>
      <c r="B24" s="231">
        <v>1.0106440000000001</v>
      </c>
      <c r="C24" s="161">
        <v>1.421557</v>
      </c>
      <c r="D24" s="232">
        <v>0.17324600000000004</v>
      </c>
      <c r="E24" s="161">
        <v>0.10846699999999999</v>
      </c>
      <c r="F24" s="161">
        <v>0.106908</v>
      </c>
      <c r="G24" s="161">
        <v>5.1762000000000002E-2</v>
      </c>
      <c r="H24" s="231">
        <v>5.4819E-2</v>
      </c>
      <c r="I24" s="161">
        <v>0.110239</v>
      </c>
      <c r="J24" s="232">
        <v>0.25529099999999999</v>
      </c>
      <c r="K24" s="231">
        <v>0.31613000000000002</v>
      </c>
      <c r="L24" s="161">
        <v>0.23671400000000001</v>
      </c>
      <c r="M24" s="232">
        <v>0.27589199999999997</v>
      </c>
      <c r="N24" s="161">
        <v>4.1216690000000007</v>
      </c>
      <c r="O24" s="168">
        <v>2.8608017727789734E-2</v>
      </c>
      <c r="P24" s="84"/>
      <c r="U24" s="100"/>
    </row>
    <row r="25" spans="1:21">
      <c r="A25" s="131" t="s">
        <v>30</v>
      </c>
      <c r="B25" s="231">
        <v>136.11890689739042</v>
      </c>
      <c r="C25" s="161">
        <v>114.41804193065568</v>
      </c>
      <c r="D25" s="232">
        <v>115.12859391522544</v>
      </c>
      <c r="E25" s="161">
        <v>63.463489610517115</v>
      </c>
      <c r="F25" s="161">
        <v>74.508441184193444</v>
      </c>
      <c r="G25" s="161">
        <v>65.195274484683281</v>
      </c>
      <c r="H25" s="231">
        <v>30.19633170742058</v>
      </c>
      <c r="I25" s="161">
        <v>62.154596896715169</v>
      </c>
      <c r="J25" s="232">
        <v>59.902283150031742</v>
      </c>
      <c r="K25" s="231">
        <v>100.16571849068325</v>
      </c>
      <c r="L25" s="161">
        <v>109.99589485194097</v>
      </c>
      <c r="M25" s="232">
        <v>146.63610888054291</v>
      </c>
      <c r="N25" s="161">
        <v>1077.8836819999999</v>
      </c>
      <c r="O25" s="168">
        <v>5.1169305046248573E-2</v>
      </c>
      <c r="P25" s="84"/>
      <c r="U25" s="81"/>
    </row>
    <row r="26" spans="1:21" ht="13.5" customHeight="1">
      <c r="A26" s="129" t="s">
        <v>303</v>
      </c>
      <c r="B26" s="229">
        <v>1373.0429249999997</v>
      </c>
      <c r="C26" s="160">
        <v>1279.30125</v>
      </c>
      <c r="D26" s="230">
        <v>1059.6906819999999</v>
      </c>
      <c r="E26" s="160">
        <v>752.26302799999996</v>
      </c>
      <c r="F26" s="160">
        <v>600.65092200000004</v>
      </c>
      <c r="G26" s="160">
        <v>378.22747199999998</v>
      </c>
      <c r="H26" s="229">
        <v>385.14559099999991</v>
      </c>
      <c r="I26" s="160">
        <v>391.07716199999999</v>
      </c>
      <c r="J26" s="230">
        <v>480.14383399999997</v>
      </c>
      <c r="K26" s="229">
        <v>802.87405100000001</v>
      </c>
      <c r="L26" s="160">
        <v>1100.097127</v>
      </c>
      <c r="M26" s="230">
        <v>1250.8483409999999</v>
      </c>
      <c r="N26" s="160">
        <v>9853.3623849999967</v>
      </c>
      <c r="O26" s="167">
        <v>0.14376162359508002</v>
      </c>
      <c r="P26" s="10"/>
      <c r="U26" s="8"/>
    </row>
    <row r="27" spans="1:21" ht="12.75" customHeight="1">
      <c r="A27" s="131" t="s">
        <v>26</v>
      </c>
      <c r="B27" s="231">
        <v>378.84469099999995</v>
      </c>
      <c r="C27" s="161">
        <v>360.55083699999994</v>
      </c>
      <c r="D27" s="232">
        <v>362.33067899999998</v>
      </c>
      <c r="E27" s="161">
        <v>293.66513099999992</v>
      </c>
      <c r="F27" s="161">
        <v>281.07959599999998</v>
      </c>
      <c r="G27" s="161">
        <v>225.32255499999997</v>
      </c>
      <c r="H27" s="231">
        <v>234.25983699999998</v>
      </c>
      <c r="I27" s="161">
        <v>244.940821</v>
      </c>
      <c r="J27" s="232">
        <v>263.67101500000001</v>
      </c>
      <c r="K27" s="231">
        <v>247.63345899999999</v>
      </c>
      <c r="L27" s="161">
        <v>315.04265399999997</v>
      </c>
      <c r="M27" s="232">
        <v>334.13546499999995</v>
      </c>
      <c r="N27" s="161">
        <v>3541.4767399999996</v>
      </c>
      <c r="O27" s="168">
        <v>0.24034856388124742</v>
      </c>
      <c r="P27" s="84"/>
      <c r="U27" s="8"/>
    </row>
    <row r="28" spans="1:21" ht="12.75" customHeight="1">
      <c r="A28" s="131" t="s">
        <v>0</v>
      </c>
      <c r="B28" s="231">
        <v>58.583112999999997</v>
      </c>
      <c r="C28" s="161">
        <v>54.623068000000004</v>
      </c>
      <c r="D28" s="232">
        <v>47.605976000000005</v>
      </c>
      <c r="E28" s="161">
        <v>31.44584</v>
      </c>
      <c r="F28" s="161">
        <v>23.521890999999997</v>
      </c>
      <c r="G28" s="161">
        <v>8.3184059999999995</v>
      </c>
      <c r="H28" s="231">
        <v>7.5288180000000002</v>
      </c>
      <c r="I28" s="161">
        <v>5.9558990000000005</v>
      </c>
      <c r="J28" s="232">
        <v>8.929784999999999</v>
      </c>
      <c r="K28" s="231">
        <v>33.705100000000002</v>
      </c>
      <c r="L28" s="161">
        <v>49.978256999999999</v>
      </c>
      <c r="M28" s="232">
        <v>56.717558000000004</v>
      </c>
      <c r="N28" s="161">
        <v>386.91371100000003</v>
      </c>
      <c r="O28" s="168">
        <v>0.25561613996874144</v>
      </c>
      <c r="P28" s="84"/>
      <c r="U28" s="8"/>
    </row>
    <row r="29" spans="1:21" ht="12.75" customHeight="1">
      <c r="A29" s="131" t="s">
        <v>1</v>
      </c>
      <c r="B29" s="231">
        <v>22.541869999999999</v>
      </c>
      <c r="C29" s="161">
        <v>21.029422</v>
      </c>
      <c r="D29" s="232">
        <v>16.682059999999996</v>
      </c>
      <c r="E29" s="161">
        <v>10.303490999999999</v>
      </c>
      <c r="F29" s="161">
        <v>4.1920339999999996</v>
      </c>
      <c r="G29" s="161">
        <v>0.88153000000000004</v>
      </c>
      <c r="H29" s="231">
        <v>1.8506199999999999</v>
      </c>
      <c r="I29" s="161">
        <v>1.20801</v>
      </c>
      <c r="J29" s="232">
        <v>2.0678260000000002</v>
      </c>
      <c r="K29" s="231">
        <v>13.479056</v>
      </c>
      <c r="L29" s="161">
        <v>16.703875</v>
      </c>
      <c r="M29" s="232">
        <v>20.907139000000001</v>
      </c>
      <c r="N29" s="161">
        <v>131.84693299999998</v>
      </c>
      <c r="O29" s="168">
        <v>0.23729098160162565</v>
      </c>
      <c r="P29" s="84"/>
      <c r="U29" s="8"/>
    </row>
    <row r="30" spans="1:21" ht="12.75" customHeight="1">
      <c r="A30" s="131" t="s">
        <v>2</v>
      </c>
      <c r="B30" s="231">
        <v>1.426037</v>
      </c>
      <c r="C30" s="161">
        <v>1.3375329999999999</v>
      </c>
      <c r="D30" s="232">
        <v>0.92562500000000003</v>
      </c>
      <c r="E30" s="161">
        <v>0.46073200000000003</v>
      </c>
      <c r="F30" s="161">
        <v>0.21520400000000001</v>
      </c>
      <c r="G30" s="161">
        <v>2.128E-2</v>
      </c>
      <c r="H30" s="231">
        <v>3.8600999999999996E-2</v>
      </c>
      <c r="I30" s="161">
        <v>2.955E-2</v>
      </c>
      <c r="J30" s="232">
        <v>6.8811999999999998E-2</v>
      </c>
      <c r="K30" s="231">
        <v>0.57907299999999995</v>
      </c>
      <c r="L30" s="161">
        <v>1.0773330000000001</v>
      </c>
      <c r="M30" s="232">
        <v>1.0960750000000001</v>
      </c>
      <c r="N30" s="161">
        <v>7.2758550000000008</v>
      </c>
      <c r="O30" s="168">
        <v>3.8896479746040068E-2</v>
      </c>
      <c r="P30" s="84"/>
    </row>
    <row r="31" spans="1:21">
      <c r="A31" s="131" t="s">
        <v>6</v>
      </c>
      <c r="B31" s="231">
        <v>24.661630000000002</v>
      </c>
      <c r="C31" s="161">
        <v>27.471500000000002</v>
      </c>
      <c r="D31" s="232">
        <v>26.419430000000002</v>
      </c>
      <c r="E31" s="161">
        <v>20.029030000000002</v>
      </c>
      <c r="F31" s="161">
        <v>13.21128</v>
      </c>
      <c r="G31" s="161">
        <v>7.4612699999999998</v>
      </c>
      <c r="H31" s="231">
        <v>9.8815000000000008</v>
      </c>
      <c r="I31" s="161">
        <v>8.7021800000000002</v>
      </c>
      <c r="J31" s="232">
        <v>13.441820000000002</v>
      </c>
      <c r="K31" s="231">
        <v>22.401430000000001</v>
      </c>
      <c r="L31" s="161">
        <v>27.764900000000001</v>
      </c>
      <c r="M31" s="232">
        <v>21.781600000000001</v>
      </c>
      <c r="N31" s="161">
        <v>223.22757000000004</v>
      </c>
      <c r="O31" s="168">
        <v>0.40302869421674298</v>
      </c>
      <c r="P31" s="84"/>
    </row>
    <row r="32" spans="1:21">
      <c r="A32" s="131" t="s">
        <v>25</v>
      </c>
      <c r="B32" s="231">
        <v>598.15156899999988</v>
      </c>
      <c r="C32" s="161">
        <v>545.14443600000016</v>
      </c>
      <c r="D32" s="232">
        <v>405.47247499999997</v>
      </c>
      <c r="E32" s="161">
        <v>270.21437499999996</v>
      </c>
      <c r="F32" s="161">
        <v>194.90080100000003</v>
      </c>
      <c r="G32" s="161">
        <v>96.913274999999999</v>
      </c>
      <c r="H32" s="231">
        <v>94.642776999999981</v>
      </c>
      <c r="I32" s="161">
        <v>93.887149999999991</v>
      </c>
      <c r="J32" s="232">
        <v>135.496668</v>
      </c>
      <c r="K32" s="231">
        <v>327.78776099999999</v>
      </c>
      <c r="L32" s="161">
        <v>458.546492</v>
      </c>
      <c r="M32" s="232">
        <v>547.45306199999993</v>
      </c>
      <c r="N32" s="161">
        <v>3768.6108410000002</v>
      </c>
      <c r="O32" s="168">
        <v>0.11459841423918569</v>
      </c>
      <c r="P32" s="84"/>
    </row>
    <row r="33" spans="1:16">
      <c r="A33" s="131" t="s">
        <v>5</v>
      </c>
      <c r="B33" s="231">
        <v>262.13853399999999</v>
      </c>
      <c r="C33" s="161">
        <v>244.13207199999999</v>
      </c>
      <c r="D33" s="232">
        <v>181.70412200000007</v>
      </c>
      <c r="E33" s="161">
        <v>114.615134</v>
      </c>
      <c r="F33" s="161">
        <v>76.299672000000015</v>
      </c>
      <c r="G33" s="161">
        <v>35.661750999999995</v>
      </c>
      <c r="H33" s="231">
        <v>33.780245000000001</v>
      </c>
      <c r="I33" s="161">
        <v>32.827199</v>
      </c>
      <c r="J33" s="232">
        <v>51.388174999999997</v>
      </c>
      <c r="K33" s="231">
        <v>143.362391</v>
      </c>
      <c r="L33" s="161">
        <v>210.230627</v>
      </c>
      <c r="M33" s="232">
        <v>247.519982</v>
      </c>
      <c r="N33" s="161">
        <v>1633.6599039999999</v>
      </c>
      <c r="O33" s="168">
        <v>9.858056552263153E-2</v>
      </c>
      <c r="P33" s="84"/>
    </row>
    <row r="34" spans="1:16">
      <c r="A34" s="131" t="s">
        <v>3</v>
      </c>
      <c r="B34" s="231">
        <v>26.695481000000001</v>
      </c>
      <c r="C34" s="161">
        <v>25.012381999999999</v>
      </c>
      <c r="D34" s="232">
        <v>18.550315000000001</v>
      </c>
      <c r="E34" s="161">
        <v>11.529294999999999</v>
      </c>
      <c r="F34" s="161">
        <v>7.2304439999999994</v>
      </c>
      <c r="G34" s="161">
        <v>3.647405</v>
      </c>
      <c r="H34" s="231">
        <v>3.1631929999999997</v>
      </c>
      <c r="I34" s="161">
        <v>3.5263529999999998</v>
      </c>
      <c r="J34" s="232">
        <v>5.0797330000000001</v>
      </c>
      <c r="K34" s="231">
        <v>13.925780999999999</v>
      </c>
      <c r="L34" s="161">
        <v>20.752989000000003</v>
      </c>
      <c r="M34" s="232">
        <v>21.237459999999999</v>
      </c>
      <c r="N34" s="161">
        <v>160.35083100000003</v>
      </c>
      <c r="O34" s="168">
        <v>0.10429827857412646</v>
      </c>
      <c r="P34" s="84"/>
    </row>
    <row r="35" spans="1:16" ht="11.45"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0.30247363032577801</v>
      </c>
    </row>
    <row r="40" spans="1:16">
      <c r="B40" s="1"/>
      <c r="C40" s="1"/>
      <c r="D40" s="1"/>
      <c r="M40" s="10" t="s">
        <v>59</v>
      </c>
      <c r="N40" s="87">
        <f>O8</f>
        <v>0.22565400557501994</v>
      </c>
    </row>
    <row r="41" spans="1:16">
      <c r="B41" s="8"/>
      <c r="C41" s="8"/>
      <c r="D41" s="8"/>
      <c r="M41" s="10" t="s">
        <v>117</v>
      </c>
      <c r="N41" s="87">
        <f>O9</f>
        <v>0.1487387785107257</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{B3364112-E22A-481E-AC7A-3A6A33F231B5}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tabColor theme="0"/>
  </sheetPr>
  <dimension ref="A1:U41"/>
  <sheetViews>
    <sheetView showGridLines="0" zoomScaleNormal="100" zoomScaleSheetLayoutView="100" workbookViewId="0"/>
  </sheetViews>
  <sheetFormatPr defaultColWidth="9.140625" defaultRowHeight="12"/>
  <cols>
    <col min="1" max="1" width="31.7109375" style="7" customWidth="1"/>
    <col min="2" max="13" width="8" style="7" customWidth="1"/>
    <col min="14" max="14" width="8.42578125" style="7" customWidth="1"/>
    <col min="15" max="15" width="7.85546875" style="7" customWidth="1"/>
    <col min="16" max="21" width="9.140625" style="7" customWidth="1"/>
    <col min="22" max="16384" width="9.140625" style="7"/>
  </cols>
  <sheetData>
    <row r="1" spans="1:21" ht="18">
      <c r="A1" s="194" t="s">
        <v>292</v>
      </c>
      <c r="O1" s="196" t="str">
        <f>'3'!N1</f>
        <v>2025</v>
      </c>
    </row>
    <row r="2" spans="1:21" ht="1.5" customHeight="1">
      <c r="F2" s="10"/>
      <c r="G2" s="10"/>
      <c r="H2" s="10"/>
      <c r="I2" s="10"/>
      <c r="J2" s="10"/>
      <c r="K2" s="10"/>
    </row>
    <row r="3" spans="1:21" ht="12" customHeight="1">
      <c r="F3" s="10"/>
      <c r="G3" s="10"/>
      <c r="H3" s="10"/>
      <c r="I3" s="10"/>
      <c r="J3" s="10"/>
      <c r="K3" s="10"/>
    </row>
    <row r="4" spans="1:21">
      <c r="B4" s="21"/>
      <c r="C4" s="21"/>
      <c r="D4" s="21"/>
      <c r="E4" s="21"/>
      <c r="F4" s="10"/>
      <c r="K4" s="10"/>
      <c r="L4" s="9"/>
    </row>
    <row r="5" spans="1:21" ht="12.75" customHeight="1">
      <c r="A5" s="135"/>
      <c r="B5" s="259" t="s">
        <v>42</v>
      </c>
      <c r="C5" s="260"/>
      <c r="D5" s="261"/>
      <c r="E5" s="260" t="s">
        <v>43</v>
      </c>
      <c r="F5" s="260"/>
      <c r="G5" s="260"/>
      <c r="H5" s="259" t="s">
        <v>44</v>
      </c>
      <c r="I5" s="260"/>
      <c r="J5" s="261"/>
      <c r="K5" s="259" t="s">
        <v>45</v>
      </c>
      <c r="L5" s="260"/>
      <c r="M5" s="261"/>
      <c r="N5" s="262" t="s">
        <v>7</v>
      </c>
      <c r="O5" s="269" t="s">
        <v>215</v>
      </c>
    </row>
    <row r="6" spans="1:21">
      <c r="A6" s="134"/>
      <c r="B6" s="223" t="s">
        <v>8</v>
      </c>
      <c r="C6" s="158" t="s">
        <v>9</v>
      </c>
      <c r="D6" s="224" t="s">
        <v>10</v>
      </c>
      <c r="E6" s="158" t="s">
        <v>11</v>
      </c>
      <c r="F6" s="158" t="s">
        <v>12</v>
      </c>
      <c r="G6" s="158" t="s">
        <v>13</v>
      </c>
      <c r="H6" s="223" t="s">
        <v>14</v>
      </c>
      <c r="I6" s="158" t="s">
        <v>15</v>
      </c>
      <c r="J6" s="224" t="s">
        <v>16</v>
      </c>
      <c r="K6" s="223" t="s">
        <v>17</v>
      </c>
      <c r="L6" s="158" t="s">
        <v>18</v>
      </c>
      <c r="M6" s="224" t="s">
        <v>19</v>
      </c>
      <c r="N6" s="262"/>
      <c r="O6" s="269"/>
      <c r="P6" s="10"/>
      <c r="U6" s="10"/>
    </row>
    <row r="7" spans="1:21" ht="13.5">
      <c r="A7" s="128" t="s">
        <v>202</v>
      </c>
      <c r="B7" s="229">
        <v>1266.1175999999994</v>
      </c>
      <c r="C7" s="160">
        <v>1265.3575999999994</v>
      </c>
      <c r="D7" s="230">
        <v>1265.3575999999994</v>
      </c>
      <c r="E7" s="160">
        <v>1266.6455999999994</v>
      </c>
      <c r="F7" s="160">
        <v>1266.6455999999994</v>
      </c>
      <c r="G7" s="160">
        <v>1266.6455999999994</v>
      </c>
      <c r="H7" s="229">
        <v>1266.4810999999995</v>
      </c>
      <c r="I7" s="160">
        <v>1266.5870999999993</v>
      </c>
      <c r="J7" s="230">
        <v>1261.1970999999994</v>
      </c>
      <c r="K7" s="229">
        <v>1264.8920999999993</v>
      </c>
      <c r="L7" s="160">
        <v>1265.6810999999993</v>
      </c>
      <c r="M7" s="230">
        <v>1264.9750999999992</v>
      </c>
      <c r="N7" s="160">
        <v>1264.9750999999992</v>
      </c>
      <c r="O7" s="166">
        <v>3.2798850624547418E-2</v>
      </c>
      <c r="P7" s="10"/>
      <c r="U7" s="55"/>
    </row>
    <row r="8" spans="1:21">
      <c r="A8" s="128" t="s">
        <v>163</v>
      </c>
      <c r="B8" s="229">
        <v>832.50886599999967</v>
      </c>
      <c r="C8" s="160">
        <v>729.26539700000023</v>
      </c>
      <c r="D8" s="230">
        <v>620.10341000000005</v>
      </c>
      <c r="E8" s="160">
        <v>468.875472</v>
      </c>
      <c r="F8" s="160">
        <v>445.18638199999992</v>
      </c>
      <c r="G8" s="160">
        <v>333.22789200000011</v>
      </c>
      <c r="H8" s="229">
        <v>338.68865899999992</v>
      </c>
      <c r="I8" s="160">
        <v>304.000586</v>
      </c>
      <c r="J8" s="230">
        <v>356.96185299999996</v>
      </c>
      <c r="K8" s="229">
        <v>533.56579600000009</v>
      </c>
      <c r="L8" s="160">
        <v>627.70413599999995</v>
      </c>
      <c r="M8" s="230">
        <v>694.4266090000001</v>
      </c>
      <c r="N8" s="160">
        <v>6284.5150580000009</v>
      </c>
      <c r="O8" s="166">
        <v>4.5760657621560778E-2</v>
      </c>
      <c r="P8" s="10"/>
      <c r="U8" s="55"/>
    </row>
    <row r="9" spans="1:21">
      <c r="A9" s="128" t="s">
        <v>164</v>
      </c>
      <c r="B9" s="229">
        <v>455.11159899999996</v>
      </c>
      <c r="C9" s="160">
        <v>429.40011700000002</v>
      </c>
      <c r="D9" s="230">
        <v>331.54247999999995</v>
      </c>
      <c r="E9" s="160">
        <v>237.23930200000001</v>
      </c>
      <c r="F9" s="160">
        <v>198.70468099999999</v>
      </c>
      <c r="G9" s="160">
        <v>137.34143899999998</v>
      </c>
      <c r="H9" s="229">
        <v>145.12872900000002</v>
      </c>
      <c r="I9" s="160">
        <v>115.442172</v>
      </c>
      <c r="J9" s="230">
        <v>151.47323100000003</v>
      </c>
      <c r="K9" s="229">
        <v>282.73335199999997</v>
      </c>
      <c r="L9" s="160">
        <v>362.41991299999995</v>
      </c>
      <c r="M9" s="230">
        <v>401.77309600000001</v>
      </c>
      <c r="N9" s="160">
        <v>3248.3101109999998</v>
      </c>
      <c r="O9" s="167">
        <v>4.2134905653262486E-2</v>
      </c>
      <c r="P9" s="84"/>
      <c r="U9" s="86"/>
    </row>
    <row r="10" spans="1:21">
      <c r="A10" s="131" t="s">
        <v>40</v>
      </c>
      <c r="B10" s="231">
        <v>93.871054000000001</v>
      </c>
      <c r="C10" s="161">
        <v>85.69111199999999</v>
      </c>
      <c r="D10" s="232">
        <v>74.307530999999983</v>
      </c>
      <c r="E10" s="161">
        <v>64.339035999999993</v>
      </c>
      <c r="F10" s="161">
        <v>47.438167999999997</v>
      </c>
      <c r="G10" s="161">
        <v>29.645669000000002</v>
      </c>
      <c r="H10" s="231">
        <v>7.818219</v>
      </c>
      <c r="I10" s="161">
        <v>23.270222</v>
      </c>
      <c r="J10" s="232">
        <v>44.646105000000006</v>
      </c>
      <c r="K10" s="231">
        <v>75.545614999999984</v>
      </c>
      <c r="L10" s="161">
        <v>92.427834999999988</v>
      </c>
      <c r="M10" s="232">
        <v>102.221208</v>
      </c>
      <c r="N10" s="161">
        <v>741.22177399999998</v>
      </c>
      <c r="O10" s="168">
        <v>6.9235311615231096E-2</v>
      </c>
      <c r="P10" s="84"/>
      <c r="U10" s="100"/>
    </row>
    <row r="11" spans="1:21">
      <c r="A11" s="131" t="s">
        <v>39</v>
      </c>
      <c r="B11" s="231">
        <v>0.85066999999999993</v>
      </c>
      <c r="C11" s="161">
        <v>0.83499999999999996</v>
      </c>
      <c r="D11" s="232">
        <v>0.69072</v>
      </c>
      <c r="E11" s="161">
        <v>1.1222300000000001</v>
      </c>
      <c r="F11" s="161">
        <v>0.44333</v>
      </c>
      <c r="G11" s="161">
        <v>0.23858000000000001</v>
      </c>
      <c r="H11" s="231">
        <v>0.26318999999999998</v>
      </c>
      <c r="I11" s="161">
        <v>0.24158000000000002</v>
      </c>
      <c r="J11" s="232">
        <v>0.30110999999999999</v>
      </c>
      <c r="K11" s="231">
        <v>0.67934000000000005</v>
      </c>
      <c r="L11" s="161">
        <v>0.71255999999999997</v>
      </c>
      <c r="M11" s="232">
        <v>1.4359900000000001</v>
      </c>
      <c r="N11" s="161">
        <v>7.8142999999999994</v>
      </c>
      <c r="O11" s="168">
        <v>1.4522459842842238E-2</v>
      </c>
      <c r="P11" s="84"/>
      <c r="U11" s="100"/>
    </row>
    <row r="12" spans="1:21">
      <c r="A12" s="131" t="s">
        <v>38</v>
      </c>
      <c r="B12" s="231">
        <v>13.332870000000002</v>
      </c>
      <c r="C12" s="161">
        <v>18.255110999999999</v>
      </c>
      <c r="D12" s="232">
        <v>13.255908</v>
      </c>
      <c r="E12" s="161">
        <v>6.4671199999999995</v>
      </c>
      <c r="F12" s="161">
        <v>1.90802</v>
      </c>
      <c r="G12" s="161">
        <v>0.37918000000000002</v>
      </c>
      <c r="H12" s="231">
        <v>0</v>
      </c>
      <c r="I12" s="161">
        <v>15.30463</v>
      </c>
      <c r="J12" s="232">
        <v>15.303799999999999</v>
      </c>
      <c r="K12" s="231">
        <v>18.212150000000001</v>
      </c>
      <c r="L12" s="161">
        <v>18.242729999999998</v>
      </c>
      <c r="M12" s="232">
        <v>0.51076999999999995</v>
      </c>
      <c r="N12" s="161">
        <v>121.17228899999999</v>
      </c>
      <c r="O12" s="168">
        <v>2.316753587798422E-2</v>
      </c>
      <c r="P12" s="84"/>
      <c r="U12" s="100"/>
    </row>
    <row r="13" spans="1:21">
      <c r="A13" s="131" t="s">
        <v>60</v>
      </c>
      <c r="B13" s="231">
        <v>0</v>
      </c>
      <c r="C13" s="161">
        <v>0</v>
      </c>
      <c r="D13" s="232">
        <v>0</v>
      </c>
      <c r="E13" s="161">
        <v>0</v>
      </c>
      <c r="F13" s="161">
        <v>0</v>
      </c>
      <c r="G13" s="161">
        <v>0</v>
      </c>
      <c r="H13" s="231">
        <v>0</v>
      </c>
      <c r="I13" s="161">
        <v>0</v>
      </c>
      <c r="J13" s="232">
        <v>0</v>
      </c>
      <c r="K13" s="231">
        <v>0</v>
      </c>
      <c r="L13" s="161">
        <v>0</v>
      </c>
      <c r="M13" s="232">
        <v>0</v>
      </c>
      <c r="N13" s="161">
        <v>0</v>
      </c>
      <c r="O13" s="168">
        <v>0</v>
      </c>
      <c r="P13" s="84"/>
      <c r="U13" s="100"/>
    </row>
    <row r="14" spans="1:21">
      <c r="A14" s="131" t="s">
        <v>61</v>
      </c>
      <c r="B14" s="231">
        <v>0.50708900000000001</v>
      </c>
      <c r="C14" s="161">
        <v>0.39474700000000001</v>
      </c>
      <c r="D14" s="232">
        <v>0.47730700000000004</v>
      </c>
      <c r="E14" s="161">
        <v>0.341534</v>
      </c>
      <c r="F14" s="161">
        <v>0.25713400000000003</v>
      </c>
      <c r="G14" s="161">
        <v>0.15573300000000001</v>
      </c>
      <c r="H14" s="231">
        <v>7.4165999999999996E-2</v>
      </c>
      <c r="I14" s="161">
        <v>0.10032200000000001</v>
      </c>
      <c r="J14" s="232">
        <v>0.16581599999999999</v>
      </c>
      <c r="K14" s="231">
        <v>0.41344999999999998</v>
      </c>
      <c r="L14" s="161">
        <v>0.38920199999999999</v>
      </c>
      <c r="M14" s="232">
        <v>0.38980100000000001</v>
      </c>
      <c r="N14" s="161">
        <v>3.6663009999999998</v>
      </c>
      <c r="O14" s="168">
        <v>4.1603806029476144E-2</v>
      </c>
      <c r="P14" s="84"/>
      <c r="U14" s="100"/>
    </row>
    <row r="15" spans="1:21">
      <c r="A15" s="131" t="s">
        <v>62</v>
      </c>
      <c r="B15" s="231">
        <v>0</v>
      </c>
      <c r="C15" s="161">
        <v>0</v>
      </c>
      <c r="D15" s="232">
        <v>0</v>
      </c>
      <c r="E15" s="161">
        <v>0</v>
      </c>
      <c r="F15" s="161">
        <v>0</v>
      </c>
      <c r="G15" s="161">
        <v>0</v>
      </c>
      <c r="H15" s="231">
        <v>0</v>
      </c>
      <c r="I15" s="161">
        <v>0</v>
      </c>
      <c r="J15" s="232">
        <v>0</v>
      </c>
      <c r="K15" s="231">
        <v>0</v>
      </c>
      <c r="L15" s="161">
        <v>0</v>
      </c>
      <c r="M15" s="232">
        <v>0</v>
      </c>
      <c r="N15" s="161">
        <v>0</v>
      </c>
      <c r="O15" s="168">
        <v>0</v>
      </c>
      <c r="P15" s="84"/>
      <c r="U15" s="100"/>
    </row>
    <row r="16" spans="1:21">
      <c r="A16" s="131" t="s">
        <v>37</v>
      </c>
      <c r="B16" s="231">
        <v>178.27385499999997</v>
      </c>
      <c r="C16" s="161">
        <v>161.41191000000001</v>
      </c>
      <c r="D16" s="232">
        <v>128.02674999999999</v>
      </c>
      <c r="E16" s="161">
        <v>81.899769000000006</v>
      </c>
      <c r="F16" s="161">
        <v>83.287965</v>
      </c>
      <c r="G16" s="161">
        <v>39.020125999999998</v>
      </c>
      <c r="H16" s="231">
        <v>4.3328490000000004</v>
      </c>
      <c r="I16" s="161">
        <v>18.618815000000001</v>
      </c>
      <c r="J16" s="232">
        <v>26.111485999999999</v>
      </c>
      <c r="K16" s="231">
        <v>91.768677999999994</v>
      </c>
      <c r="L16" s="161">
        <v>123.00294</v>
      </c>
      <c r="M16" s="232">
        <v>141.27619300000001</v>
      </c>
      <c r="N16" s="161">
        <v>1077.031336</v>
      </c>
      <c r="O16" s="168">
        <v>3.433892806876946E-2</v>
      </c>
      <c r="P16" s="84"/>
      <c r="U16" s="100"/>
    </row>
    <row r="17" spans="1:21">
      <c r="A17" s="131" t="s">
        <v>72</v>
      </c>
      <c r="B17" s="231">
        <v>0</v>
      </c>
      <c r="C17" s="161">
        <v>0</v>
      </c>
      <c r="D17" s="232">
        <v>0</v>
      </c>
      <c r="E17" s="161">
        <v>0</v>
      </c>
      <c r="F17" s="161">
        <v>0</v>
      </c>
      <c r="G17" s="161">
        <v>0</v>
      </c>
      <c r="H17" s="231">
        <v>0</v>
      </c>
      <c r="I17" s="161">
        <v>0</v>
      </c>
      <c r="J17" s="232">
        <v>0</v>
      </c>
      <c r="K17" s="231">
        <v>0</v>
      </c>
      <c r="L17" s="161">
        <v>0</v>
      </c>
      <c r="M17" s="232">
        <v>0</v>
      </c>
      <c r="N17" s="161">
        <v>0</v>
      </c>
      <c r="O17" s="168">
        <v>0</v>
      </c>
      <c r="P17" s="84"/>
      <c r="U17" s="100"/>
    </row>
    <row r="18" spans="1:21">
      <c r="A18" s="131" t="s">
        <v>36</v>
      </c>
      <c r="B18" s="231">
        <v>0</v>
      </c>
      <c r="C18" s="161">
        <v>0</v>
      </c>
      <c r="D18" s="232">
        <v>0</v>
      </c>
      <c r="E18" s="161">
        <v>0</v>
      </c>
      <c r="F18" s="161">
        <v>0</v>
      </c>
      <c r="G18" s="161">
        <v>0</v>
      </c>
      <c r="H18" s="231">
        <v>0</v>
      </c>
      <c r="I18" s="161">
        <v>0</v>
      </c>
      <c r="J18" s="232">
        <v>0</v>
      </c>
      <c r="K18" s="231">
        <v>0</v>
      </c>
      <c r="L18" s="161">
        <v>0</v>
      </c>
      <c r="M18" s="232">
        <v>0</v>
      </c>
      <c r="N18" s="161">
        <v>0</v>
      </c>
      <c r="O18" s="168">
        <v>0</v>
      </c>
      <c r="P18" s="84"/>
      <c r="U18" s="100"/>
    </row>
    <row r="19" spans="1:21">
      <c r="A19" s="131" t="s">
        <v>35</v>
      </c>
      <c r="B19" s="231">
        <v>2.0819999999999999</v>
      </c>
      <c r="C19" s="161">
        <v>2.6179999999999999</v>
      </c>
      <c r="D19" s="232">
        <v>2.1640000000000001</v>
      </c>
      <c r="E19" s="161">
        <v>0.61399999999999999</v>
      </c>
      <c r="F19" s="161">
        <v>1.9339999999999999</v>
      </c>
      <c r="G19" s="161">
        <v>1.1160000000000001</v>
      </c>
      <c r="H19" s="231">
        <v>0</v>
      </c>
      <c r="I19" s="161">
        <v>0</v>
      </c>
      <c r="J19" s="232">
        <v>1.1819999999999999</v>
      </c>
      <c r="K19" s="231">
        <v>1.911</v>
      </c>
      <c r="L19" s="161">
        <v>1.7310000000000001</v>
      </c>
      <c r="M19" s="232">
        <v>2.1219999999999999</v>
      </c>
      <c r="N19" s="161">
        <v>17.473999999999997</v>
      </c>
      <c r="O19" s="168">
        <v>1.1548041069161415E-2</v>
      </c>
      <c r="P19" s="84"/>
      <c r="U19" s="100"/>
    </row>
    <row r="20" spans="1:21">
      <c r="A20" s="131" t="s">
        <v>34</v>
      </c>
      <c r="B20" s="231">
        <v>0</v>
      </c>
      <c r="C20" s="161">
        <v>0</v>
      </c>
      <c r="D20" s="232">
        <v>0</v>
      </c>
      <c r="E20" s="161">
        <v>0</v>
      </c>
      <c r="F20" s="161">
        <v>0</v>
      </c>
      <c r="G20" s="161">
        <v>0</v>
      </c>
      <c r="H20" s="231">
        <v>0</v>
      </c>
      <c r="I20" s="161">
        <v>0</v>
      </c>
      <c r="J20" s="232">
        <v>0</v>
      </c>
      <c r="K20" s="231">
        <v>1.8720000000000001</v>
      </c>
      <c r="L20" s="161">
        <v>5.532</v>
      </c>
      <c r="M20" s="232">
        <v>5.8979999999999997</v>
      </c>
      <c r="N20" s="161">
        <v>13.302</v>
      </c>
      <c r="O20" s="168">
        <v>0.51213275688432014</v>
      </c>
      <c r="P20" s="84"/>
      <c r="U20" s="100"/>
    </row>
    <row r="21" spans="1:21">
      <c r="A21" s="131" t="s">
        <v>33</v>
      </c>
      <c r="B21" s="231">
        <v>2.6093000000000002</v>
      </c>
      <c r="C21" s="161">
        <v>2.6816</v>
      </c>
      <c r="D21" s="232">
        <v>2.5036999999999998</v>
      </c>
      <c r="E21" s="161">
        <v>2.4935</v>
      </c>
      <c r="F21" s="161">
        <v>2.3303000000000003</v>
      </c>
      <c r="G21" s="161">
        <v>1.3547</v>
      </c>
      <c r="H21" s="231">
        <v>1.9262999999999999</v>
      </c>
      <c r="I21" s="161">
        <v>2.0680000000000001</v>
      </c>
      <c r="J21" s="232">
        <v>2.2389000000000001</v>
      </c>
      <c r="K21" s="231">
        <v>3.2404999999999999</v>
      </c>
      <c r="L21" s="161">
        <v>2.6035999999999997</v>
      </c>
      <c r="M21" s="232">
        <v>2.7850000000000001</v>
      </c>
      <c r="N21" s="161">
        <v>28.835400000000003</v>
      </c>
      <c r="O21" s="168">
        <v>8.7705352973372116E-3</v>
      </c>
      <c r="P21" s="84"/>
      <c r="U21" s="100"/>
    </row>
    <row r="22" spans="1:21">
      <c r="A22" s="131" t="s">
        <v>32</v>
      </c>
      <c r="B22" s="231">
        <v>11.981999999999999</v>
      </c>
      <c r="C22" s="161">
        <v>17.024000000000001</v>
      </c>
      <c r="D22" s="232">
        <v>15.069000000000001</v>
      </c>
      <c r="E22" s="161">
        <v>14.288</v>
      </c>
      <c r="F22" s="161">
        <v>8.7040000000000006</v>
      </c>
      <c r="G22" s="161">
        <v>5.9969999999999999</v>
      </c>
      <c r="H22" s="231">
        <v>6.6509999999999998</v>
      </c>
      <c r="I22" s="161">
        <v>7.26</v>
      </c>
      <c r="J22" s="232">
        <v>7.8390000000000004</v>
      </c>
      <c r="K22" s="231">
        <v>12.308999999999999</v>
      </c>
      <c r="L22" s="161">
        <v>15.397</v>
      </c>
      <c r="M22" s="232">
        <v>13.956</v>
      </c>
      <c r="N22" s="161">
        <v>136.476</v>
      </c>
      <c r="O22" s="168">
        <v>6.4756073657772403E-2</v>
      </c>
      <c r="P22" s="84"/>
      <c r="U22" s="100"/>
    </row>
    <row r="23" spans="1:21">
      <c r="A23" s="131" t="s">
        <v>3</v>
      </c>
      <c r="B23" s="231">
        <v>0</v>
      </c>
      <c r="C23" s="161">
        <v>0</v>
      </c>
      <c r="D23" s="232">
        <v>0</v>
      </c>
      <c r="E23" s="161">
        <v>0</v>
      </c>
      <c r="F23" s="161">
        <v>0</v>
      </c>
      <c r="G23" s="161">
        <v>0</v>
      </c>
      <c r="H23" s="231">
        <v>0</v>
      </c>
      <c r="I23" s="161">
        <v>0</v>
      </c>
      <c r="J23" s="232">
        <v>0</v>
      </c>
      <c r="K23" s="231">
        <v>0</v>
      </c>
      <c r="L23" s="161">
        <v>0</v>
      </c>
      <c r="M23" s="232">
        <v>0</v>
      </c>
      <c r="N23" s="161">
        <v>0</v>
      </c>
      <c r="O23" s="168">
        <v>0</v>
      </c>
      <c r="P23" s="84"/>
      <c r="U23" s="100"/>
    </row>
    <row r="24" spans="1:21">
      <c r="A24" s="131" t="s">
        <v>31</v>
      </c>
      <c r="B24" s="231">
        <v>4.0430000000000001E-2</v>
      </c>
      <c r="C24" s="161">
        <v>0.61629</v>
      </c>
      <c r="D24" s="232">
        <v>3.6679999999999997E-2</v>
      </c>
      <c r="E24" s="161">
        <v>4.4649999999999995E-2</v>
      </c>
      <c r="F24" s="161">
        <v>3.0359999999999998E-2</v>
      </c>
      <c r="G24" s="161">
        <v>0.10281999999999999</v>
      </c>
      <c r="H24" s="231">
        <v>0</v>
      </c>
      <c r="I24" s="161">
        <v>4.8780000000000004E-2</v>
      </c>
      <c r="J24" s="232">
        <v>8.3909999999999998E-2</v>
      </c>
      <c r="K24" s="231">
        <v>3.1899999999999998E-2</v>
      </c>
      <c r="L24" s="161">
        <v>8.4290000000000004E-2</v>
      </c>
      <c r="M24" s="232">
        <v>7.4499999999999997E-2</v>
      </c>
      <c r="N24" s="161">
        <v>1.1946100000000002</v>
      </c>
      <c r="O24" s="168">
        <v>8.2916469172548534E-3</v>
      </c>
      <c r="P24" s="84"/>
      <c r="U24" s="100"/>
    </row>
    <row r="25" spans="1:21">
      <c r="A25" s="131" t="s">
        <v>30</v>
      </c>
      <c r="B25" s="231">
        <v>151.56233099999997</v>
      </c>
      <c r="C25" s="161">
        <v>139.87234700000002</v>
      </c>
      <c r="D25" s="232">
        <v>95.01088399999999</v>
      </c>
      <c r="E25" s="161">
        <v>65.629463000000001</v>
      </c>
      <c r="F25" s="161">
        <v>52.371403999999991</v>
      </c>
      <c r="G25" s="161">
        <v>59.331631000000002</v>
      </c>
      <c r="H25" s="231">
        <v>124.06300500000002</v>
      </c>
      <c r="I25" s="161">
        <v>48.529823000000007</v>
      </c>
      <c r="J25" s="232">
        <v>53.601104000000007</v>
      </c>
      <c r="K25" s="231">
        <v>76.749718999999999</v>
      </c>
      <c r="L25" s="161">
        <v>102.29675599999999</v>
      </c>
      <c r="M25" s="232">
        <v>131.10363400000003</v>
      </c>
      <c r="N25" s="161">
        <v>1100.1221009999997</v>
      </c>
      <c r="O25" s="168">
        <v>5.222500749778386E-2</v>
      </c>
      <c r="P25" s="84"/>
      <c r="U25" s="81"/>
    </row>
    <row r="26" spans="1:21" ht="13.5" customHeight="1">
      <c r="A26" s="129" t="s">
        <v>303</v>
      </c>
      <c r="B26" s="229">
        <v>447.466767</v>
      </c>
      <c r="C26" s="160">
        <v>421.85772700000001</v>
      </c>
      <c r="D26" s="230">
        <v>324.38588100000004</v>
      </c>
      <c r="E26" s="160">
        <v>229.76836599999999</v>
      </c>
      <c r="F26" s="160">
        <v>192.07171900000003</v>
      </c>
      <c r="G26" s="160">
        <v>131.05157199999999</v>
      </c>
      <c r="H26" s="229">
        <v>142.057076</v>
      </c>
      <c r="I26" s="160">
        <v>111.09343100000002</v>
      </c>
      <c r="J26" s="230">
        <v>144.83049900000003</v>
      </c>
      <c r="K26" s="229">
        <v>277.64058500000004</v>
      </c>
      <c r="L26" s="160">
        <v>354.46254099999993</v>
      </c>
      <c r="M26" s="230">
        <v>392.91051200000004</v>
      </c>
      <c r="N26" s="160">
        <v>3169.5966760000001</v>
      </c>
      <c r="O26" s="167">
        <v>4.6244758538161589E-2</v>
      </c>
      <c r="P26" s="10"/>
      <c r="U26" s="8"/>
    </row>
    <row r="27" spans="1:21" ht="12.75" customHeight="1">
      <c r="A27" s="131" t="s">
        <v>26</v>
      </c>
      <c r="B27" s="231">
        <v>168.04185999999999</v>
      </c>
      <c r="C27" s="161">
        <v>166.78936999999999</v>
      </c>
      <c r="D27" s="232">
        <v>140.83099100000001</v>
      </c>
      <c r="E27" s="161">
        <v>112.635976</v>
      </c>
      <c r="F27" s="161">
        <v>105.889036</v>
      </c>
      <c r="G27" s="161">
        <v>90.572941999999998</v>
      </c>
      <c r="H27" s="231">
        <v>93.132439999999988</v>
      </c>
      <c r="I27" s="161">
        <v>66.673666000000011</v>
      </c>
      <c r="J27" s="232">
        <v>96.011343000000011</v>
      </c>
      <c r="K27" s="231">
        <v>128.37587100000002</v>
      </c>
      <c r="L27" s="161">
        <v>149.419196</v>
      </c>
      <c r="M27" s="232">
        <v>131.95295800000002</v>
      </c>
      <c r="N27" s="161">
        <v>1450.3256490000001</v>
      </c>
      <c r="O27" s="168">
        <v>9.8428907624927162E-2</v>
      </c>
      <c r="P27" s="84"/>
      <c r="U27" s="8"/>
    </row>
    <row r="28" spans="1:21" ht="12.75" customHeight="1">
      <c r="A28" s="131" t="s">
        <v>0</v>
      </c>
      <c r="B28" s="231">
        <v>0.12825</v>
      </c>
      <c r="C28" s="161">
        <v>0.11718000000000001</v>
      </c>
      <c r="D28" s="232">
        <v>8.1380000000000008E-2</v>
      </c>
      <c r="E28" s="161">
        <v>4.7120000000000002E-2</v>
      </c>
      <c r="F28" s="161">
        <v>2.75E-2</v>
      </c>
      <c r="G28" s="161">
        <v>1.2500000000000001E-2</v>
      </c>
      <c r="H28" s="231">
        <v>1.2E-2</v>
      </c>
      <c r="I28" s="161">
        <v>1.2E-2</v>
      </c>
      <c r="J28" s="232">
        <v>1.755E-2</v>
      </c>
      <c r="K28" s="231">
        <v>6.3950000000000007E-2</v>
      </c>
      <c r="L28" s="161">
        <v>9.6710000000000004E-2</v>
      </c>
      <c r="M28" s="232">
        <v>0.11874999999999999</v>
      </c>
      <c r="N28" s="161">
        <v>0.73489000000000004</v>
      </c>
      <c r="O28" s="168">
        <v>4.8550811139806926E-4</v>
      </c>
      <c r="P28" s="84"/>
      <c r="U28" s="8"/>
    </row>
    <row r="29" spans="1:21" ht="12.75" customHeight="1">
      <c r="A29" s="131" t="s">
        <v>1</v>
      </c>
      <c r="B29" s="231">
        <v>2.8282399999999996</v>
      </c>
      <c r="C29" s="161">
        <v>2.5751400000000002</v>
      </c>
      <c r="D29" s="232">
        <v>1.6074299999999999</v>
      </c>
      <c r="E29" s="161">
        <v>0.92671000000000003</v>
      </c>
      <c r="F29" s="161">
        <v>0.40114999999999995</v>
      </c>
      <c r="G29" s="161">
        <v>0.16515000000000002</v>
      </c>
      <c r="H29" s="231">
        <v>8.8539999999999994E-2</v>
      </c>
      <c r="I29" s="161">
        <v>8.3769999999999997E-2</v>
      </c>
      <c r="J29" s="232">
        <v>0.13234000000000001</v>
      </c>
      <c r="K29" s="231">
        <v>0.78671999999999997</v>
      </c>
      <c r="L29" s="161">
        <v>1.24169</v>
      </c>
      <c r="M29" s="232">
        <v>2.3414600000000001</v>
      </c>
      <c r="N29" s="161">
        <v>13.17834</v>
      </c>
      <c r="O29" s="168">
        <v>2.3717663834318906E-2</v>
      </c>
      <c r="P29" s="84"/>
      <c r="U29" s="8"/>
    </row>
    <row r="30" spans="1:21" ht="12.75" customHeight="1">
      <c r="A30" s="131" t="s">
        <v>2</v>
      </c>
      <c r="B30" s="231">
        <v>1.9498420000000001</v>
      </c>
      <c r="C30" s="161">
        <v>1.728766</v>
      </c>
      <c r="D30" s="232">
        <v>1.159807</v>
      </c>
      <c r="E30" s="161">
        <v>0.67343000000000008</v>
      </c>
      <c r="F30" s="161">
        <v>0.23036099999999998</v>
      </c>
      <c r="G30" s="161">
        <v>0.13753000000000001</v>
      </c>
      <c r="H30" s="231">
        <v>0.11849</v>
      </c>
      <c r="I30" s="161">
        <v>8.1550999999999998E-2</v>
      </c>
      <c r="J30" s="232">
        <v>9.7140000000000004E-2</v>
      </c>
      <c r="K30" s="231">
        <v>0.85109400000000002</v>
      </c>
      <c r="L30" s="161">
        <v>1.3460139999999998</v>
      </c>
      <c r="M30" s="232">
        <v>2.0594600000000001</v>
      </c>
      <c r="N30" s="161">
        <v>10.433485000000001</v>
      </c>
      <c r="O30" s="168">
        <v>5.5777065098619037E-2</v>
      </c>
      <c r="P30" s="84"/>
    </row>
    <row r="31" spans="1:21">
      <c r="A31" s="131" t="s">
        <v>6</v>
      </c>
      <c r="B31" s="231">
        <v>1.31829</v>
      </c>
      <c r="C31" s="161">
        <v>1.2504900000000001</v>
      </c>
      <c r="D31" s="232">
        <v>1.1044100000000001</v>
      </c>
      <c r="E31" s="161">
        <v>0.9479200000000001</v>
      </c>
      <c r="F31" s="161">
        <v>0.91630999999999996</v>
      </c>
      <c r="G31" s="161">
        <v>0.72799999999999998</v>
      </c>
      <c r="H31" s="231">
        <v>0.72890999999999995</v>
      </c>
      <c r="I31" s="161">
        <v>0.63108000000000009</v>
      </c>
      <c r="J31" s="232">
        <v>0.60482999999999998</v>
      </c>
      <c r="K31" s="231">
        <v>0.92022000000000004</v>
      </c>
      <c r="L31" s="161">
        <v>0.9351600000000001</v>
      </c>
      <c r="M31" s="232">
        <v>1.2458200000000001</v>
      </c>
      <c r="N31" s="161">
        <v>11.331440000000001</v>
      </c>
      <c r="O31" s="168">
        <v>2.0458474133797047E-2</v>
      </c>
      <c r="P31" s="84"/>
    </row>
    <row r="32" spans="1:21">
      <c r="A32" s="131" t="s">
        <v>25</v>
      </c>
      <c r="B32" s="231">
        <v>187.284808</v>
      </c>
      <c r="C32" s="161">
        <v>171.19506099999998</v>
      </c>
      <c r="D32" s="232">
        <v>125.28864899999999</v>
      </c>
      <c r="E32" s="161">
        <v>82.521940000000001</v>
      </c>
      <c r="F32" s="161">
        <v>65.266943000000012</v>
      </c>
      <c r="G32" s="161">
        <v>29.916181000000002</v>
      </c>
      <c r="H32" s="231">
        <v>37.583922000000008</v>
      </c>
      <c r="I32" s="161">
        <v>34.482590000000002</v>
      </c>
      <c r="J32" s="232">
        <v>38.197559999999996</v>
      </c>
      <c r="K32" s="231">
        <v>107.35413100000001</v>
      </c>
      <c r="L32" s="161">
        <v>144.03466299999997</v>
      </c>
      <c r="M32" s="232">
        <v>175.17546899999999</v>
      </c>
      <c r="N32" s="161">
        <v>1198.301917</v>
      </c>
      <c r="O32" s="168">
        <v>3.6438758275061787E-2</v>
      </c>
      <c r="P32" s="84"/>
    </row>
    <row r="33" spans="1:16">
      <c r="A33" s="131" t="s">
        <v>5</v>
      </c>
      <c r="B33" s="231">
        <v>85.476359000000002</v>
      </c>
      <c r="C33" s="161">
        <v>77.841423000000006</v>
      </c>
      <c r="D33" s="232">
        <v>54.076097000000004</v>
      </c>
      <c r="E33" s="161">
        <v>31.896718999999997</v>
      </c>
      <c r="F33" s="161">
        <v>19.317419000000001</v>
      </c>
      <c r="G33" s="161">
        <v>9.5192689999999995</v>
      </c>
      <c r="H33" s="231">
        <v>10.392774000000001</v>
      </c>
      <c r="I33" s="161">
        <v>9.1287740000000017</v>
      </c>
      <c r="J33" s="232">
        <v>9.7599350000000005</v>
      </c>
      <c r="K33" s="231">
        <v>39.034894000000001</v>
      </c>
      <c r="L33" s="161">
        <v>57.021662999999997</v>
      </c>
      <c r="M33" s="232">
        <v>79.641670999999988</v>
      </c>
      <c r="N33" s="161">
        <v>483.10699699999998</v>
      </c>
      <c r="O33" s="168">
        <v>2.9152310622052372E-2</v>
      </c>
      <c r="P33" s="84"/>
    </row>
    <row r="34" spans="1:16">
      <c r="A34" s="131" t="s">
        <v>3</v>
      </c>
      <c r="B34" s="231">
        <v>0.43911800000000001</v>
      </c>
      <c r="C34" s="161">
        <v>0.36029700000000003</v>
      </c>
      <c r="D34" s="232">
        <v>0.23711699999999999</v>
      </c>
      <c r="E34" s="161">
        <v>0.118551</v>
      </c>
      <c r="F34" s="161">
        <v>2.3E-2</v>
      </c>
      <c r="G34" s="161">
        <v>0</v>
      </c>
      <c r="H34" s="231">
        <v>0</v>
      </c>
      <c r="I34" s="161">
        <v>0</v>
      </c>
      <c r="J34" s="232">
        <v>9.8010000000000007E-3</v>
      </c>
      <c r="K34" s="231">
        <v>0.25370500000000001</v>
      </c>
      <c r="L34" s="161">
        <v>0.36744499999999997</v>
      </c>
      <c r="M34" s="232">
        <v>0.37492399999999998</v>
      </c>
      <c r="N34" s="161">
        <v>2.1839580000000001</v>
      </c>
      <c r="O34" s="168">
        <v>1.4205293384366186E-3</v>
      </c>
      <c r="P34" s="84"/>
    </row>
    <row r="35" spans="1:16" ht="11.45" customHeight="1">
      <c r="A35" s="155" t="s">
        <v>172</v>
      </c>
      <c r="B35" s="64"/>
      <c r="C35" s="64"/>
      <c r="D35" s="8"/>
      <c r="F35" s="10"/>
      <c r="G35" s="10"/>
      <c r="H35" s="10"/>
      <c r="I35" s="10"/>
      <c r="J35" s="10"/>
      <c r="K35" s="10"/>
      <c r="O35" s="3"/>
    </row>
    <row r="36" spans="1:16">
      <c r="A36" s="155"/>
      <c r="B36" s="64"/>
      <c r="C36" s="64"/>
    </row>
    <row r="37" spans="1:16">
      <c r="B37" s="8"/>
      <c r="C37" s="8"/>
      <c r="D37" s="8"/>
    </row>
    <row r="38" spans="1:16">
      <c r="B38" s="8"/>
      <c r="C38" s="8"/>
      <c r="D38" s="8"/>
    </row>
    <row r="39" spans="1:16">
      <c r="B39" s="8"/>
      <c r="C39" s="8"/>
      <c r="D39" s="8"/>
      <c r="M39" s="10" t="s">
        <v>168</v>
      </c>
      <c r="N39" s="87">
        <f>O7</f>
        <v>3.2798850624547418E-2</v>
      </c>
    </row>
    <row r="40" spans="1:16">
      <c r="B40" s="1"/>
      <c r="C40" s="1"/>
      <c r="D40" s="1"/>
      <c r="M40" s="10" t="s">
        <v>59</v>
      </c>
      <c r="N40" s="87">
        <f>O8</f>
        <v>4.5760657621560778E-2</v>
      </c>
    </row>
    <row r="41" spans="1:16">
      <c r="B41" s="8"/>
      <c r="C41" s="8"/>
      <c r="D41" s="8"/>
      <c r="M41" s="10" t="s">
        <v>117</v>
      </c>
      <c r="N41" s="87">
        <f>O9</f>
        <v>4.2134905653262486E-2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{28DDB265-E07C-4FF8-B75C-2570F900831C}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tabColor theme="0"/>
  </sheetPr>
  <dimension ref="A1:S38"/>
  <sheetViews>
    <sheetView showGridLines="0" zoomScaleNormal="100" zoomScaleSheetLayoutView="100" workbookViewId="0"/>
  </sheetViews>
  <sheetFormatPr defaultColWidth="9.140625" defaultRowHeight="12"/>
  <cols>
    <col min="1" max="1" width="30.5703125" style="60" customWidth="1"/>
    <col min="2" max="3" width="8.28515625" style="60" customWidth="1"/>
    <col min="4" max="4" width="5.7109375" style="60" customWidth="1"/>
    <col min="5" max="6" width="8.28515625" style="60" customWidth="1"/>
    <col min="7" max="7" width="5.7109375" style="60" customWidth="1"/>
    <col min="8" max="9" width="8.28515625" style="60" customWidth="1"/>
    <col min="10" max="10" width="5.7109375" style="60" customWidth="1"/>
    <col min="11" max="12" width="8.28515625" style="60" customWidth="1"/>
    <col min="13" max="13" width="5.7109375" style="60" customWidth="1"/>
    <col min="14" max="14" width="8.5703125" style="60" customWidth="1"/>
    <col min="15" max="15" width="8.28515625" style="60" customWidth="1"/>
    <col min="16" max="16" width="7.28515625" style="60" customWidth="1"/>
    <col min="17" max="16384" width="9.140625" style="60"/>
  </cols>
  <sheetData>
    <row r="1" spans="1:19" s="67" customFormat="1" ht="20.25">
      <c r="A1" s="142" t="s">
        <v>293</v>
      </c>
      <c r="B1" s="65"/>
      <c r="C1" s="65"/>
      <c r="D1" s="65"/>
      <c r="E1" s="65"/>
      <c r="F1" s="65"/>
      <c r="G1" s="65"/>
      <c r="H1" s="65"/>
      <c r="I1" s="65"/>
      <c r="J1" s="59"/>
      <c r="P1" s="196" t="str">
        <f>'3'!N1</f>
        <v>2025</v>
      </c>
    </row>
    <row r="2" spans="1:19" ht="6" customHeight="1">
      <c r="A2" s="7"/>
      <c r="B2" s="7"/>
      <c r="C2" s="7"/>
      <c r="D2" s="7"/>
      <c r="E2" s="7"/>
      <c r="F2" s="7"/>
      <c r="G2" s="7"/>
      <c r="H2" s="7"/>
      <c r="I2" s="7"/>
      <c r="J2" s="7"/>
    </row>
    <row r="3" spans="1:19">
      <c r="A3" s="258"/>
      <c r="B3" s="259" t="s">
        <v>42</v>
      </c>
      <c r="C3" s="260"/>
      <c r="D3" s="261"/>
      <c r="E3" s="259" t="s">
        <v>43</v>
      </c>
      <c r="F3" s="260"/>
      <c r="G3" s="261"/>
      <c r="H3" s="259" t="s">
        <v>44</v>
      </c>
      <c r="I3" s="260"/>
      <c r="J3" s="261"/>
      <c r="K3" s="259" t="s">
        <v>45</v>
      </c>
      <c r="L3" s="260"/>
      <c r="M3" s="261"/>
      <c r="N3" s="260" t="s">
        <v>7</v>
      </c>
      <c r="O3" s="260"/>
      <c r="P3" s="260"/>
    </row>
    <row r="4" spans="1:19" ht="28.15" customHeight="1">
      <c r="A4" s="258"/>
      <c r="B4" s="223" t="s">
        <v>166</v>
      </c>
      <c r="C4" s="158" t="s">
        <v>169</v>
      </c>
      <c r="D4" s="235" t="s">
        <v>174</v>
      </c>
      <c r="E4" s="223" t="s">
        <v>166</v>
      </c>
      <c r="F4" s="158" t="s">
        <v>169</v>
      </c>
      <c r="G4" s="235" t="s">
        <v>174</v>
      </c>
      <c r="H4" s="223" t="s">
        <v>166</v>
      </c>
      <c r="I4" s="158" t="s">
        <v>169</v>
      </c>
      <c r="J4" s="235" t="s">
        <v>174</v>
      </c>
      <c r="K4" s="223" t="s">
        <v>166</v>
      </c>
      <c r="L4" s="158" t="s">
        <v>169</v>
      </c>
      <c r="M4" s="235" t="s">
        <v>174</v>
      </c>
      <c r="N4" s="158" t="s">
        <v>166</v>
      </c>
      <c r="O4" s="158" t="s">
        <v>169</v>
      </c>
      <c r="P4" s="181" t="s">
        <v>174</v>
      </c>
    </row>
    <row r="5" spans="1:19">
      <c r="A5" s="129" t="s">
        <v>193</v>
      </c>
      <c r="B5" s="229">
        <v>45018.645849</v>
      </c>
      <c r="C5" s="160">
        <v>30412.367069</v>
      </c>
      <c r="D5" s="236">
        <v>0.67555046349035286</v>
      </c>
      <c r="E5" s="229">
        <v>24234.93765</v>
      </c>
      <c r="F5" s="160">
        <v>16017.500637000001</v>
      </c>
      <c r="G5" s="236">
        <v>0.66092600972711812</v>
      </c>
      <c r="H5" s="229">
        <v>19278.76795300001</v>
      </c>
      <c r="I5" s="160">
        <v>12164.023129999998</v>
      </c>
      <c r="J5" s="236">
        <v>0.63095438254430203</v>
      </c>
      <c r="K5" s="229">
        <v>40549.829230000003</v>
      </c>
      <c r="L5" s="160">
        <v>26578.818747000005</v>
      </c>
      <c r="M5" s="236">
        <v>0.65546068261456902</v>
      </c>
      <c r="N5" s="160">
        <v>129082.18068200003</v>
      </c>
      <c r="O5" s="160">
        <v>85172.709582999989</v>
      </c>
      <c r="P5" s="197">
        <v>0.65983320961106884</v>
      </c>
      <c r="S5" s="101"/>
    </row>
    <row r="6" spans="1:19">
      <c r="A6" s="127" t="s">
        <v>40</v>
      </c>
      <c r="B6" s="225">
        <v>7946.3204079999987</v>
      </c>
      <c r="C6" s="154">
        <v>5999.0501600000007</v>
      </c>
      <c r="D6" s="237">
        <v>0.7549469253669191</v>
      </c>
      <c r="E6" s="225">
        <v>6260.7632539999995</v>
      </c>
      <c r="F6" s="154">
        <v>4943.4250060000004</v>
      </c>
      <c r="G6" s="237">
        <v>0.78958823476381224</v>
      </c>
      <c r="H6" s="225">
        <v>5321.0684450000026</v>
      </c>
      <c r="I6" s="154">
        <v>3971.6263180000005</v>
      </c>
      <c r="J6" s="237">
        <v>0.74639639746261499</v>
      </c>
      <c r="K6" s="225">
        <v>7530.4953340000056</v>
      </c>
      <c r="L6" s="154">
        <v>5716.8406209999994</v>
      </c>
      <c r="M6" s="237">
        <v>0.75915864328188365</v>
      </c>
      <c r="N6" s="157">
        <v>27058.647441000008</v>
      </c>
      <c r="O6" s="157">
        <v>20630.942105000002</v>
      </c>
      <c r="P6" s="198">
        <v>0.76245282215176169</v>
      </c>
      <c r="R6" s="96"/>
      <c r="S6" s="96"/>
    </row>
    <row r="7" spans="1:19">
      <c r="A7" s="127" t="s">
        <v>39</v>
      </c>
      <c r="B7" s="225">
        <v>651.30185100000028</v>
      </c>
      <c r="C7" s="154">
        <v>598.9298540000002</v>
      </c>
      <c r="D7" s="237">
        <v>0.91958874841275395</v>
      </c>
      <c r="E7" s="225">
        <v>444.04362799999996</v>
      </c>
      <c r="F7" s="154">
        <v>397.65643699999993</v>
      </c>
      <c r="G7" s="237">
        <v>0.89553460949562358</v>
      </c>
      <c r="H7" s="225">
        <v>377.66545499999984</v>
      </c>
      <c r="I7" s="154">
        <v>331.89187999999996</v>
      </c>
      <c r="J7" s="237">
        <v>0.87879861821092453</v>
      </c>
      <c r="K7" s="225">
        <v>623.75930500000004</v>
      </c>
      <c r="L7" s="154">
        <v>576.47923900000012</v>
      </c>
      <c r="M7" s="237">
        <v>0.924201425740655</v>
      </c>
      <c r="N7" s="157">
        <v>2096.7702390000004</v>
      </c>
      <c r="O7" s="157">
        <v>1904.95741</v>
      </c>
      <c r="P7" s="198">
        <v>0.90851986286705377</v>
      </c>
      <c r="R7" s="96"/>
      <c r="S7" s="96"/>
    </row>
    <row r="8" spans="1:19">
      <c r="A8" s="127" t="s">
        <v>38</v>
      </c>
      <c r="B8" s="225">
        <v>3033.3831560000003</v>
      </c>
      <c r="C8" s="154">
        <v>2302.4445839999998</v>
      </c>
      <c r="D8" s="237">
        <v>0.75903519786011486</v>
      </c>
      <c r="E8" s="225">
        <v>1135.6781970000002</v>
      </c>
      <c r="F8" s="154">
        <v>795.80951800000003</v>
      </c>
      <c r="G8" s="237">
        <v>0.70073504986025537</v>
      </c>
      <c r="H8" s="225">
        <v>853.53360799999984</v>
      </c>
      <c r="I8" s="154">
        <v>613.38531999999998</v>
      </c>
      <c r="J8" s="237">
        <v>0.71864225878262089</v>
      </c>
      <c r="K8" s="225">
        <v>2408.6865130000001</v>
      </c>
      <c r="L8" s="154">
        <v>1932.3811859999996</v>
      </c>
      <c r="M8" s="237">
        <v>0.80225516088153537</v>
      </c>
      <c r="N8" s="157">
        <v>7431.2814740000013</v>
      </c>
      <c r="O8" s="157">
        <v>5644.0206079999989</v>
      </c>
      <c r="P8" s="198">
        <v>0.75949493068549023</v>
      </c>
      <c r="R8" s="96"/>
      <c r="S8" s="96"/>
    </row>
    <row r="9" spans="1:19">
      <c r="A9" s="127" t="s">
        <v>60</v>
      </c>
      <c r="B9" s="225">
        <v>24.498275999999997</v>
      </c>
      <c r="C9" s="154">
        <v>0</v>
      </c>
      <c r="D9" s="237">
        <v>0</v>
      </c>
      <c r="E9" s="225">
        <v>24.914501999999999</v>
      </c>
      <c r="F9" s="154">
        <v>0</v>
      </c>
      <c r="G9" s="237">
        <v>0</v>
      </c>
      <c r="H9" s="225">
        <v>17.609791000000001</v>
      </c>
      <c r="I9" s="154">
        <v>0</v>
      </c>
      <c r="J9" s="237">
        <v>0</v>
      </c>
      <c r="K9" s="225">
        <v>10.839720000000002</v>
      </c>
      <c r="L9" s="154">
        <v>0</v>
      </c>
      <c r="M9" s="237">
        <v>0</v>
      </c>
      <c r="N9" s="157">
        <v>77.862289000000004</v>
      </c>
      <c r="O9" s="157">
        <v>0</v>
      </c>
      <c r="P9" s="198">
        <v>0</v>
      </c>
      <c r="R9" s="96"/>
      <c r="S9" s="96"/>
    </row>
    <row r="10" spans="1:19">
      <c r="A10" s="127" t="s">
        <v>61</v>
      </c>
      <c r="B10" s="225">
        <v>28.469167256728465</v>
      </c>
      <c r="C10" s="154">
        <v>0</v>
      </c>
      <c r="D10" s="237">
        <v>0</v>
      </c>
      <c r="E10" s="225">
        <v>21.894474720606151</v>
      </c>
      <c r="F10" s="154">
        <v>0</v>
      </c>
      <c r="G10" s="237">
        <v>0</v>
      </c>
      <c r="H10" s="225">
        <v>19.140715245832489</v>
      </c>
      <c r="I10" s="154">
        <v>0</v>
      </c>
      <c r="J10" s="237">
        <v>0</v>
      </c>
      <c r="K10" s="225">
        <v>25.388114776832907</v>
      </c>
      <c r="L10" s="154">
        <v>0</v>
      </c>
      <c r="M10" s="237">
        <v>0</v>
      </c>
      <c r="N10" s="157">
        <v>94.892472000000012</v>
      </c>
      <c r="O10" s="157">
        <v>0</v>
      </c>
      <c r="P10" s="198">
        <v>0</v>
      </c>
      <c r="R10" s="96"/>
      <c r="S10" s="96"/>
    </row>
    <row r="11" spans="1:19">
      <c r="A11" s="127" t="s">
        <v>62</v>
      </c>
      <c r="B11" s="225">
        <v>0.310973</v>
      </c>
      <c r="C11" s="154">
        <v>0</v>
      </c>
      <c r="D11" s="237">
        <v>0</v>
      </c>
      <c r="E11" s="225">
        <v>0.453683</v>
      </c>
      <c r="F11" s="154">
        <v>0</v>
      </c>
      <c r="G11" s="237">
        <v>0</v>
      </c>
      <c r="H11" s="225">
        <v>0.23899599999999999</v>
      </c>
      <c r="I11" s="154">
        <v>0</v>
      </c>
      <c r="J11" s="237">
        <v>0</v>
      </c>
      <c r="K11" s="225">
        <v>4.7323999999999998E-2</v>
      </c>
      <c r="L11" s="154">
        <v>0</v>
      </c>
      <c r="M11" s="237">
        <v>0</v>
      </c>
      <c r="N11" s="157">
        <v>1.0509759999999999</v>
      </c>
      <c r="O11" s="157">
        <v>0</v>
      </c>
      <c r="P11" s="198">
        <v>0</v>
      </c>
      <c r="R11" s="96"/>
      <c r="S11" s="96"/>
    </row>
    <row r="12" spans="1:19">
      <c r="A12" s="127" t="s">
        <v>37</v>
      </c>
      <c r="B12" s="225">
        <v>17277.198446000002</v>
      </c>
      <c r="C12" s="154">
        <v>14891.897384</v>
      </c>
      <c r="D12" s="237">
        <v>0.86193936074443567</v>
      </c>
      <c r="E12" s="225">
        <v>7629.9233620000023</v>
      </c>
      <c r="F12" s="154">
        <v>6451.1856150000003</v>
      </c>
      <c r="G12" s="237">
        <v>0.84551119440195477</v>
      </c>
      <c r="H12" s="225">
        <v>5130.1735410000001</v>
      </c>
      <c r="I12" s="154">
        <v>4311.1917249999997</v>
      </c>
      <c r="J12" s="237">
        <v>0.8403598222448514</v>
      </c>
      <c r="K12" s="225">
        <v>14693.271059999999</v>
      </c>
      <c r="L12" s="154">
        <v>12793.336581999998</v>
      </c>
      <c r="M12" s="237">
        <v>0.87069356644673501</v>
      </c>
      <c r="N12" s="157">
        <v>44730.566409000006</v>
      </c>
      <c r="O12" s="157">
        <v>38447.611305999999</v>
      </c>
      <c r="P12" s="198">
        <v>0.85953777008878107</v>
      </c>
      <c r="R12" s="96"/>
      <c r="S12" s="96"/>
    </row>
    <row r="13" spans="1:19">
      <c r="A13" s="127" t="s">
        <v>72</v>
      </c>
      <c r="B13" s="225">
        <v>707.85699999999997</v>
      </c>
      <c r="C13" s="154">
        <v>0</v>
      </c>
      <c r="D13" s="237">
        <v>0</v>
      </c>
      <c r="E13" s="225">
        <v>282.40300000000002</v>
      </c>
      <c r="F13" s="154">
        <v>0</v>
      </c>
      <c r="G13" s="237">
        <v>0</v>
      </c>
      <c r="H13" s="225">
        <v>146.64099999999999</v>
      </c>
      <c r="I13" s="154">
        <v>0</v>
      </c>
      <c r="J13" s="237">
        <v>0</v>
      </c>
      <c r="K13" s="225">
        <v>561.20500000000004</v>
      </c>
      <c r="L13" s="154">
        <v>0</v>
      </c>
      <c r="M13" s="237">
        <v>0</v>
      </c>
      <c r="N13" s="157">
        <v>1698.1060000000002</v>
      </c>
      <c r="O13" s="157">
        <v>0</v>
      </c>
      <c r="P13" s="198">
        <v>0</v>
      </c>
      <c r="R13" s="96"/>
      <c r="S13" s="96"/>
    </row>
    <row r="14" spans="1:19">
      <c r="A14" s="127" t="s">
        <v>36</v>
      </c>
      <c r="B14" s="225">
        <v>0</v>
      </c>
      <c r="C14" s="154">
        <v>0</v>
      </c>
      <c r="D14" s="237">
        <v>0</v>
      </c>
      <c r="E14" s="225">
        <v>0</v>
      </c>
      <c r="F14" s="154">
        <v>0</v>
      </c>
      <c r="G14" s="237">
        <v>0</v>
      </c>
      <c r="H14" s="225">
        <v>0</v>
      </c>
      <c r="I14" s="154">
        <v>0</v>
      </c>
      <c r="J14" s="237">
        <v>0</v>
      </c>
      <c r="K14" s="225">
        <v>0</v>
      </c>
      <c r="L14" s="154">
        <v>0</v>
      </c>
      <c r="M14" s="237">
        <v>0</v>
      </c>
      <c r="N14" s="157">
        <v>0</v>
      </c>
      <c r="O14" s="157">
        <v>0</v>
      </c>
      <c r="P14" s="198">
        <v>0</v>
      </c>
      <c r="R14" s="96"/>
      <c r="S14" s="96"/>
    </row>
    <row r="15" spans="1:19">
      <c r="A15" s="127" t="s">
        <v>35</v>
      </c>
      <c r="B15" s="225">
        <v>1680.8786620000001</v>
      </c>
      <c r="C15" s="154">
        <v>237.34216499999999</v>
      </c>
      <c r="D15" s="237">
        <v>0.14120124811245893</v>
      </c>
      <c r="E15" s="225">
        <v>1652.595476</v>
      </c>
      <c r="F15" s="154">
        <v>226.741435</v>
      </c>
      <c r="G15" s="237">
        <v>0.13720322867445633</v>
      </c>
      <c r="H15" s="225">
        <v>1415.6353589999999</v>
      </c>
      <c r="I15" s="154">
        <v>152.24164499999998</v>
      </c>
      <c r="J15" s="237">
        <v>0.10754297992919799</v>
      </c>
      <c r="K15" s="225">
        <v>1751.9513019999997</v>
      </c>
      <c r="L15" s="154">
        <v>182.83101800000003</v>
      </c>
      <c r="M15" s="237">
        <v>0.1043585045950096</v>
      </c>
      <c r="N15" s="157">
        <v>6501.060798999999</v>
      </c>
      <c r="O15" s="157">
        <v>799.15626300000008</v>
      </c>
      <c r="P15" s="198">
        <v>0.12292705570803572</v>
      </c>
      <c r="R15" s="96"/>
      <c r="S15" s="96"/>
    </row>
    <row r="16" spans="1:19">
      <c r="A16" s="127" t="s">
        <v>34</v>
      </c>
      <c r="B16" s="225">
        <v>7.8418220000000005</v>
      </c>
      <c r="C16" s="154">
        <v>3.5092470000000002</v>
      </c>
      <c r="D16" s="237">
        <v>0.44750403668943262</v>
      </c>
      <c r="E16" s="225">
        <v>1.8950800000000003</v>
      </c>
      <c r="F16" s="154">
        <v>1.4764709999999999</v>
      </c>
      <c r="G16" s="237">
        <v>0.77910747831226101</v>
      </c>
      <c r="H16" s="225">
        <v>1.7348210000000002</v>
      </c>
      <c r="I16" s="154">
        <v>0.81746300000000005</v>
      </c>
      <c r="J16" s="237">
        <v>0.47120884517768691</v>
      </c>
      <c r="K16" s="225">
        <v>86.688190000000006</v>
      </c>
      <c r="L16" s="154">
        <v>31.564374999999998</v>
      </c>
      <c r="M16" s="237">
        <v>0.36411390063629195</v>
      </c>
      <c r="N16" s="157">
        <v>98.159913000000003</v>
      </c>
      <c r="O16" s="157">
        <v>37.367556</v>
      </c>
      <c r="P16" s="198">
        <v>0.38068041074975278</v>
      </c>
      <c r="R16" s="96"/>
      <c r="S16" s="96"/>
    </row>
    <row r="17" spans="1:19">
      <c r="A17" s="127" t="s">
        <v>33</v>
      </c>
      <c r="B17" s="225">
        <v>1122.5280660000001</v>
      </c>
      <c r="C17" s="154">
        <v>886.29545400000006</v>
      </c>
      <c r="D17" s="237">
        <v>0.78955304623982558</v>
      </c>
      <c r="E17" s="225">
        <v>907.0836240000001</v>
      </c>
      <c r="F17" s="154">
        <v>721.41451799999993</v>
      </c>
      <c r="G17" s="237">
        <v>0.79531202957755065</v>
      </c>
      <c r="H17" s="225">
        <v>690.64539600000001</v>
      </c>
      <c r="I17" s="154">
        <v>481.20481099999995</v>
      </c>
      <c r="J17" s="237">
        <v>0.69674657036300569</v>
      </c>
      <c r="K17" s="225">
        <v>1028.2460619999999</v>
      </c>
      <c r="L17" s="154">
        <v>740.05951600000003</v>
      </c>
      <c r="M17" s="237">
        <v>0.71972997840666675</v>
      </c>
      <c r="N17" s="157">
        <v>3748.5031479999998</v>
      </c>
      <c r="O17" s="157">
        <v>2828.9742990000004</v>
      </c>
      <c r="P17" s="198">
        <v>0.75469439061546195</v>
      </c>
      <c r="R17" s="96"/>
      <c r="S17" s="96"/>
    </row>
    <row r="18" spans="1:19">
      <c r="A18" s="127" t="s">
        <v>32</v>
      </c>
      <c r="B18" s="225">
        <v>1521.23036</v>
      </c>
      <c r="C18" s="154">
        <v>1052.2522859999999</v>
      </c>
      <c r="D18" s="237">
        <v>0.69171133686813868</v>
      </c>
      <c r="E18" s="225">
        <v>1457.6040439999995</v>
      </c>
      <c r="F18" s="154">
        <v>948.12634600000013</v>
      </c>
      <c r="G18" s="237">
        <v>0.65046906936270854</v>
      </c>
      <c r="H18" s="225">
        <v>1368.8136629999997</v>
      </c>
      <c r="I18" s="154">
        <v>819.67302299999983</v>
      </c>
      <c r="J18" s="237">
        <v>0.5988200184994793</v>
      </c>
      <c r="K18" s="225">
        <v>1572.899733</v>
      </c>
      <c r="L18" s="154">
        <v>867.22444900000005</v>
      </c>
      <c r="M18" s="237">
        <v>0.55135392981848774</v>
      </c>
      <c r="N18" s="157">
        <v>5920.5477999999994</v>
      </c>
      <c r="O18" s="157">
        <v>3687.2761039999996</v>
      </c>
      <c r="P18" s="198">
        <v>0.62279306384453137</v>
      </c>
      <c r="R18" s="96"/>
      <c r="S18" s="96"/>
    </row>
    <row r="19" spans="1:19">
      <c r="A19" s="127" t="s">
        <v>3</v>
      </c>
      <c r="B19" s="225">
        <v>0</v>
      </c>
      <c r="C19" s="154">
        <v>0</v>
      </c>
      <c r="D19" s="237">
        <v>0</v>
      </c>
      <c r="E19" s="225">
        <v>0</v>
      </c>
      <c r="F19" s="154">
        <v>0</v>
      </c>
      <c r="G19" s="237">
        <v>0</v>
      </c>
      <c r="H19" s="225">
        <v>0</v>
      </c>
      <c r="I19" s="154">
        <v>0</v>
      </c>
      <c r="J19" s="237">
        <v>0</v>
      </c>
      <c r="K19" s="225">
        <v>0</v>
      </c>
      <c r="L19" s="154">
        <v>0</v>
      </c>
      <c r="M19" s="237">
        <v>0</v>
      </c>
      <c r="N19" s="157">
        <v>0</v>
      </c>
      <c r="O19" s="157">
        <v>0</v>
      </c>
      <c r="P19" s="198">
        <v>0</v>
      </c>
      <c r="R19" s="96"/>
      <c r="S19" s="96"/>
    </row>
    <row r="20" spans="1:19">
      <c r="A20" s="127" t="s">
        <v>31</v>
      </c>
      <c r="B20" s="225">
        <v>89.173736999999988</v>
      </c>
      <c r="C20" s="154">
        <v>14.498213</v>
      </c>
      <c r="D20" s="237">
        <v>0.16258388946960922</v>
      </c>
      <c r="E20" s="225">
        <v>19.646718</v>
      </c>
      <c r="F20" s="154">
        <v>5.3013909999999989</v>
      </c>
      <c r="G20" s="237">
        <v>0.2698359593699059</v>
      </c>
      <c r="H20" s="225">
        <v>16.139601000000013</v>
      </c>
      <c r="I20" s="154">
        <v>6.2010179999999995</v>
      </c>
      <c r="J20" s="237">
        <v>0.38421135689785607</v>
      </c>
      <c r="K20" s="225">
        <v>63.334938999999991</v>
      </c>
      <c r="L20" s="154">
        <v>9.9376019999999983</v>
      </c>
      <c r="M20" s="237">
        <v>0.15690552729513169</v>
      </c>
      <c r="N20" s="157">
        <v>188.29499499999997</v>
      </c>
      <c r="O20" s="157">
        <v>35.938223999999998</v>
      </c>
      <c r="P20" s="198">
        <v>0.19086128125710405</v>
      </c>
      <c r="R20" s="96"/>
      <c r="S20" s="96"/>
    </row>
    <row r="21" spans="1:19">
      <c r="A21" s="127" t="s">
        <v>30</v>
      </c>
      <c r="B21" s="225">
        <v>10927.653924743283</v>
      </c>
      <c r="C21" s="154">
        <v>4426.1477220000015</v>
      </c>
      <c r="D21" s="237">
        <v>0.40504098615147005</v>
      </c>
      <c r="E21" s="225">
        <v>4396.0386072793935</v>
      </c>
      <c r="F21" s="154">
        <v>1526.3639000000007</v>
      </c>
      <c r="G21" s="237">
        <v>0.34721348840578814</v>
      </c>
      <c r="H21" s="225">
        <v>3919.7275617541759</v>
      </c>
      <c r="I21" s="154">
        <v>1475.7899269999994</v>
      </c>
      <c r="J21" s="237">
        <v>0.37650318899702984</v>
      </c>
      <c r="K21" s="225">
        <v>10193.016633223162</v>
      </c>
      <c r="L21" s="154">
        <v>3728.1641589999999</v>
      </c>
      <c r="M21" s="237">
        <v>0.36575670315776843</v>
      </c>
      <c r="N21" s="157">
        <v>29436.436727000015</v>
      </c>
      <c r="O21" s="157">
        <v>11156.465708000002</v>
      </c>
      <c r="P21" s="198">
        <v>0.37900190880667783</v>
      </c>
      <c r="R21" s="96"/>
      <c r="S21" s="96"/>
    </row>
    <row r="22" spans="1:19" s="68" customFormat="1" ht="11.25">
      <c r="A22" s="155"/>
      <c r="B22" s="4"/>
      <c r="C22" s="4"/>
      <c r="D22" s="4"/>
      <c r="E22" s="4"/>
      <c r="F22" s="4"/>
      <c r="G22" s="4"/>
      <c r="H22" s="4"/>
      <c r="I22" s="4"/>
      <c r="P22" s="3"/>
    </row>
    <row r="23" spans="1:19">
      <c r="A23" s="95"/>
      <c r="B23" s="23"/>
      <c r="C23" s="7"/>
      <c r="D23" s="7"/>
      <c r="E23" s="7"/>
      <c r="F23" s="7"/>
      <c r="G23" s="7"/>
      <c r="H23" s="7"/>
      <c r="I23" s="7"/>
    </row>
    <row r="24" spans="1:19">
      <c r="A24" s="95"/>
      <c r="B24" s="23"/>
    </row>
    <row r="25" spans="1:19">
      <c r="A25" s="95"/>
      <c r="B25" s="23"/>
      <c r="C25" s="8"/>
      <c r="D25" s="8"/>
      <c r="E25" s="8"/>
      <c r="F25" s="8"/>
      <c r="G25" s="8"/>
      <c r="H25" s="8"/>
      <c r="I25" s="8"/>
      <c r="J25" s="8"/>
    </row>
    <row r="26" spans="1:19">
      <c r="A26" s="95"/>
      <c r="B26" s="23"/>
      <c r="C26" s="8"/>
      <c r="D26" s="8"/>
      <c r="E26" s="8"/>
      <c r="F26" s="8"/>
      <c r="G26" s="8"/>
      <c r="H26" s="8"/>
      <c r="I26" s="8"/>
      <c r="J26" s="8"/>
    </row>
    <row r="27" spans="1:19">
      <c r="A27" s="95"/>
      <c r="B27" s="23"/>
    </row>
    <row r="28" spans="1:19">
      <c r="A28" s="95"/>
      <c r="B28" s="23"/>
    </row>
    <row r="29" spans="1:19">
      <c r="A29" s="95"/>
      <c r="B29" s="23"/>
    </row>
    <row r="30" spans="1:19">
      <c r="A30" s="95"/>
      <c r="B30" s="23"/>
    </row>
    <row r="31" spans="1:19">
      <c r="A31" s="95"/>
      <c r="B31" s="23"/>
    </row>
    <row r="32" spans="1:19">
      <c r="A32" s="95"/>
      <c r="B32" s="23"/>
    </row>
    <row r="33" spans="1:2">
      <c r="A33" s="95"/>
      <c r="B33" s="23"/>
    </row>
    <row r="34" spans="1:2">
      <c r="A34" s="95"/>
      <c r="B34" s="23"/>
    </row>
    <row r="35" spans="1:2">
      <c r="A35" s="95"/>
      <c r="B35" s="23"/>
    </row>
    <row r="36" spans="1:2">
      <c r="A36" s="95"/>
      <c r="B36" s="23"/>
    </row>
    <row r="37" spans="1:2">
      <c r="A37" s="95"/>
      <c r="B37" s="23"/>
    </row>
    <row r="38" spans="1:2">
      <c r="A38" s="95"/>
      <c r="B38" s="23"/>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tabColor theme="0"/>
  </sheetPr>
  <dimension ref="A1:S45"/>
  <sheetViews>
    <sheetView showGridLines="0" zoomScaleNormal="100" zoomScaleSheetLayoutView="100" workbookViewId="0"/>
  </sheetViews>
  <sheetFormatPr defaultColWidth="9.140625" defaultRowHeight="12"/>
  <cols>
    <col min="1" max="1" width="29.7109375" style="60" customWidth="1"/>
    <col min="2" max="6" width="10.7109375" style="60" customWidth="1"/>
    <col min="7" max="7" width="11.42578125" style="60" bestFit="1" customWidth="1"/>
    <col min="8" max="10" width="9.140625" style="60"/>
    <col min="11" max="11" width="9.140625" style="60" customWidth="1"/>
    <col min="12" max="12" width="12.7109375" style="60" customWidth="1"/>
    <col min="13" max="16384" width="9.140625" style="60"/>
  </cols>
  <sheetData>
    <row r="1" spans="1:12" ht="20.25">
      <c r="A1" s="140" t="s">
        <v>294</v>
      </c>
      <c r="L1" s="196" t="str">
        <f>'3'!N1</f>
        <v>2025</v>
      </c>
    </row>
    <row r="2" spans="1:12" s="67" customFormat="1" ht="18">
      <c r="A2" s="194" t="s">
        <v>295</v>
      </c>
      <c r="B2" s="69"/>
      <c r="C2" s="69"/>
      <c r="D2" s="69"/>
      <c r="E2" s="69"/>
      <c r="H2" s="241"/>
      <c r="I2" s="241"/>
    </row>
    <row r="3" spans="1:12" ht="6" customHeight="1">
      <c r="A3" s="7"/>
      <c r="B3" s="7"/>
      <c r="C3" s="7"/>
      <c r="D3" s="7"/>
      <c r="E3" s="7"/>
      <c r="H3" s="89"/>
      <c r="I3" s="89"/>
    </row>
    <row r="4" spans="1:12" s="7" customFormat="1">
      <c r="A4" s="199"/>
      <c r="B4" s="158" t="s">
        <v>42</v>
      </c>
      <c r="C4" s="158" t="s">
        <v>43</v>
      </c>
      <c r="D4" s="158" t="s">
        <v>44</v>
      </c>
      <c r="E4" s="158" t="s">
        <v>45</v>
      </c>
      <c r="F4" s="158" t="s">
        <v>7</v>
      </c>
      <c r="H4" s="10"/>
      <c r="I4" s="10"/>
    </row>
    <row r="5" spans="1:12" s="7" customFormat="1">
      <c r="A5" s="199" t="s">
        <v>178</v>
      </c>
      <c r="B5" s="200">
        <v>59492.390077321405</v>
      </c>
      <c r="C5" s="200">
        <v>33647.194626035664</v>
      </c>
      <c r="D5" s="200">
        <v>26175.937773657737</v>
      </c>
      <c r="E5" s="200">
        <v>50852.251834295188</v>
      </c>
      <c r="F5" s="161">
        <f t="shared" ref="F5:F13" si="0">SUM(B5:E5)</f>
        <v>170167.77431131</v>
      </c>
      <c r="H5" s="10">
        <v>2017</v>
      </c>
      <c r="I5" s="10"/>
    </row>
    <row r="6" spans="1:12" s="7" customFormat="1">
      <c r="A6" s="199" t="s">
        <v>179</v>
      </c>
      <c r="B6" s="200">
        <v>59760.704269635316</v>
      </c>
      <c r="C6" s="200">
        <v>28688.566620999998</v>
      </c>
      <c r="D6" s="200">
        <v>24452.443356056858</v>
      </c>
      <c r="E6" s="200">
        <v>50022.54916319999</v>
      </c>
      <c r="F6" s="161">
        <f t="shared" si="0"/>
        <v>162924.26340989216</v>
      </c>
      <c r="H6" s="10">
        <f>+H5+1</f>
        <v>2018</v>
      </c>
      <c r="I6" s="10"/>
    </row>
    <row r="7" spans="1:12" s="7" customFormat="1">
      <c r="A7" s="199" t="s">
        <v>191</v>
      </c>
      <c r="B7" s="200">
        <v>55809.228224338687</v>
      </c>
      <c r="C7" s="200">
        <v>32753.71361992339</v>
      </c>
      <c r="D7" s="200">
        <v>24978.363623037163</v>
      </c>
      <c r="E7" s="200">
        <v>48372.261379309275</v>
      </c>
      <c r="F7" s="161">
        <f t="shared" si="0"/>
        <v>161913.56684660853</v>
      </c>
      <c r="H7" s="10">
        <f>+H6+1</f>
        <v>2019</v>
      </c>
      <c r="I7" s="10"/>
    </row>
    <row r="8" spans="1:12" s="7" customFormat="1">
      <c r="A8" s="199" t="s">
        <v>197</v>
      </c>
      <c r="B8" s="200">
        <v>53528.76771021785</v>
      </c>
      <c r="C8" s="200">
        <v>31489.553688778622</v>
      </c>
      <c r="D8" s="200">
        <v>24527.664056400004</v>
      </c>
      <c r="E8" s="200">
        <v>47371.722850400001</v>
      </c>
      <c r="F8" s="161">
        <f t="shared" si="0"/>
        <v>156917.70830579646</v>
      </c>
      <c r="H8" s="10"/>
      <c r="I8" s="10"/>
    </row>
    <row r="9" spans="1:12" s="7" customFormat="1">
      <c r="A9" s="199" t="s">
        <v>206</v>
      </c>
      <c r="B9" s="200">
        <v>55541.375279728229</v>
      </c>
      <c r="C9" s="200">
        <v>33762.132468309996</v>
      </c>
      <c r="D9" s="200">
        <v>24376.239993047431</v>
      </c>
      <c r="E9" s="200">
        <v>48025.460575200006</v>
      </c>
      <c r="F9" s="161">
        <f t="shared" si="0"/>
        <v>161705.20831628566</v>
      </c>
      <c r="H9" s="10"/>
      <c r="I9" s="10"/>
    </row>
    <row r="10" spans="1:12" s="7" customFormat="1">
      <c r="A10" s="199" t="s">
        <v>308</v>
      </c>
      <c r="B10" s="200">
        <v>51649.8799137733</v>
      </c>
      <c r="C10" s="200">
        <v>30879.657070071997</v>
      </c>
      <c r="D10" s="200">
        <v>24270.988412999999</v>
      </c>
      <c r="E10" s="200">
        <v>44292.940444376</v>
      </c>
      <c r="F10" s="161">
        <f t="shared" si="0"/>
        <v>151093.46584122127</v>
      </c>
      <c r="H10" s="10"/>
      <c r="I10" s="10"/>
    </row>
    <row r="11" spans="1:12" s="7" customFormat="1">
      <c r="A11" s="199" t="s">
        <v>312</v>
      </c>
      <c r="B11" s="200">
        <v>48006.112881209148</v>
      </c>
      <c r="C11" s="200">
        <v>29478.211146895621</v>
      </c>
      <c r="D11" s="200">
        <v>21441.523402999996</v>
      </c>
      <c r="E11" s="200">
        <v>42149.674503999995</v>
      </c>
      <c r="F11" s="161">
        <f t="shared" si="0"/>
        <v>141075.52193510477</v>
      </c>
      <c r="H11" s="135"/>
    </row>
    <row r="12" spans="1:12" s="7" customFormat="1">
      <c r="A12" s="199" t="s">
        <v>314</v>
      </c>
      <c r="B12" s="200">
        <v>44946.430122999998</v>
      </c>
      <c r="C12" s="200">
        <v>25432.945527</v>
      </c>
      <c r="D12" s="200">
        <v>20203.737184000001</v>
      </c>
      <c r="E12" s="200">
        <v>42253.749194000004</v>
      </c>
      <c r="F12" s="161">
        <f t="shared" si="0"/>
        <v>132836.862028</v>
      </c>
      <c r="H12" s="135"/>
    </row>
    <row r="13" spans="1:12" s="7" customFormat="1">
      <c r="A13" s="199" t="s">
        <v>318</v>
      </c>
      <c r="B13" s="200">
        <f>+'3'!B5</f>
        <v>47740.327230999996</v>
      </c>
      <c r="C13" s="200">
        <f>+'3'!E5</f>
        <v>26025.743050999998</v>
      </c>
      <c r="D13" s="200">
        <f>+'3'!H5</f>
        <v>21016.82935</v>
      </c>
      <c r="E13" s="200">
        <f>+'3'!K5</f>
        <v>42551.557183999998</v>
      </c>
      <c r="F13" s="161">
        <f t="shared" si="0"/>
        <v>137334.45681599999</v>
      </c>
      <c r="H13" s="135"/>
    </row>
    <row r="14" spans="1:12" s="7" customFormat="1">
      <c r="A14" s="199" t="s">
        <v>177</v>
      </c>
      <c r="B14" s="161">
        <f>+B13-B12</f>
        <v>2793.8971079999974</v>
      </c>
      <c r="C14" s="161">
        <f>+C13-C12</f>
        <v>592.79752399999779</v>
      </c>
      <c r="D14" s="161">
        <f t="shared" ref="D14:F14" si="1">+D13-D12</f>
        <v>813.09216599999854</v>
      </c>
      <c r="E14" s="161">
        <f t="shared" si="1"/>
        <v>297.80798999999388</v>
      </c>
      <c r="F14" s="161">
        <f t="shared" si="1"/>
        <v>4497.5947879999876</v>
      </c>
    </row>
    <row r="15" spans="1:12" s="7" customFormat="1">
      <c r="A15" s="201" t="s">
        <v>177</v>
      </c>
      <c r="B15" s="166">
        <f>+(B13-B12)/B12</f>
        <v>6.2160600972184968E-2</v>
      </c>
      <c r="C15" s="166">
        <f t="shared" ref="C15:F15" si="2">+(C13-C12)/C12</f>
        <v>2.3308252808180434E-2</v>
      </c>
      <c r="D15" s="166">
        <f t="shared" si="2"/>
        <v>4.0244641800424565E-2</v>
      </c>
      <c r="E15" s="166">
        <f t="shared" si="2"/>
        <v>7.0480843873206491E-3</v>
      </c>
      <c r="F15" s="166">
        <f t="shared" si="2"/>
        <v>3.385803247182971E-2</v>
      </c>
    </row>
    <row r="16" spans="1:12" s="7" customFormat="1">
      <c r="A16" s="199" t="s">
        <v>181</v>
      </c>
      <c r="B16" s="200">
        <v>37510.164867892709</v>
      </c>
      <c r="C16" s="200">
        <v>16101.258851967654</v>
      </c>
      <c r="D16" s="200">
        <v>10892.098498398203</v>
      </c>
      <c r="E16" s="200">
        <v>29809.263052627972</v>
      </c>
      <c r="F16" s="161">
        <f t="shared" ref="F16:F21" si="3">SUM(B16:E16)</f>
        <v>94312.785270886539</v>
      </c>
    </row>
    <row r="17" spans="1:12" s="7" customFormat="1">
      <c r="A17" s="199" t="s">
        <v>182</v>
      </c>
      <c r="B17" s="200">
        <v>38059.708081806333</v>
      </c>
      <c r="C17" s="200">
        <v>12376.442392000001</v>
      </c>
      <c r="D17" s="200">
        <v>9704.6084629196266</v>
      </c>
      <c r="E17" s="200">
        <v>28893.454441721136</v>
      </c>
      <c r="F17" s="161">
        <f t="shared" si="3"/>
        <v>89034.213378447108</v>
      </c>
    </row>
    <row r="18" spans="1:12" s="7" customFormat="1">
      <c r="A18" s="199" t="s">
        <v>192</v>
      </c>
      <c r="B18" s="200">
        <v>34400.185867995431</v>
      </c>
      <c r="C18" s="200">
        <v>15804.078629958018</v>
      </c>
      <c r="D18" s="200">
        <v>10045.79911108522</v>
      </c>
      <c r="E18" s="200">
        <v>27517.002409825865</v>
      </c>
      <c r="F18" s="161">
        <f t="shared" si="3"/>
        <v>87767.066018864542</v>
      </c>
    </row>
    <row r="19" spans="1:12" s="7" customFormat="1">
      <c r="A19" s="199" t="s">
        <v>198</v>
      </c>
      <c r="B19" s="200">
        <v>32870.945788518613</v>
      </c>
      <c r="C19" s="200">
        <v>14818.914658930849</v>
      </c>
      <c r="D19" s="200">
        <v>9700.1600115525835</v>
      </c>
      <c r="E19" s="200">
        <v>28538.475790229295</v>
      </c>
      <c r="F19" s="161">
        <f t="shared" si="3"/>
        <v>85928.496249231335</v>
      </c>
    </row>
    <row r="20" spans="1:12" s="7" customFormat="1">
      <c r="A20" s="199" t="s">
        <v>207</v>
      </c>
      <c r="B20" s="200">
        <v>35884.338605227051</v>
      </c>
      <c r="C20" s="200">
        <v>17769.04911468277</v>
      </c>
      <c r="D20" s="200">
        <v>9774.41938479083</v>
      </c>
      <c r="E20" s="200">
        <v>29062.793518273029</v>
      </c>
      <c r="F20" s="161">
        <f t="shared" si="3"/>
        <v>92490.600622973681</v>
      </c>
    </row>
    <row r="21" spans="1:12" s="7" customFormat="1">
      <c r="A21" s="199" t="s">
        <v>309</v>
      </c>
      <c r="B21" s="200">
        <v>31881.908243022164</v>
      </c>
      <c r="C21" s="200">
        <v>14755.739691572808</v>
      </c>
      <c r="D21" s="200">
        <v>9897.3190016545013</v>
      </c>
      <c r="E21" s="200">
        <v>25535.021715121322</v>
      </c>
      <c r="F21" s="161">
        <f t="shared" si="3"/>
        <v>82069.988651370804</v>
      </c>
    </row>
    <row r="22" spans="1:12" s="7" customFormat="1">
      <c r="A22" s="199" t="s">
        <v>313</v>
      </c>
      <c r="B22" s="200">
        <v>29537.161911276286</v>
      </c>
      <c r="C22" s="200">
        <v>14379.329966146561</v>
      </c>
      <c r="D22" s="200">
        <v>8040.447451</v>
      </c>
      <c r="E22" s="200">
        <v>23982.614303095688</v>
      </c>
      <c r="F22" s="161">
        <f>SUM(B22:E22)</f>
        <v>75939.553631518531</v>
      </c>
    </row>
    <row r="23" spans="1:12" s="7" customFormat="1">
      <c r="A23" s="199" t="s">
        <v>315</v>
      </c>
      <c r="B23" s="200">
        <v>27473.734489999995</v>
      </c>
      <c r="C23" s="200">
        <v>11714.858453000001</v>
      </c>
      <c r="D23" s="200">
        <v>8173.2212310000014</v>
      </c>
      <c r="E23" s="200">
        <v>25640.774159000001</v>
      </c>
      <c r="F23" s="161">
        <f>SUM(B23:E23)</f>
        <v>73002.588332999992</v>
      </c>
    </row>
    <row r="24" spans="1:12" s="7" customFormat="1">
      <c r="A24" s="199" t="s">
        <v>319</v>
      </c>
      <c r="B24" s="200">
        <f>+'3'!B13</f>
        <v>30010.318861999993</v>
      </c>
      <c r="C24" s="200">
        <f>+'3'!E13</f>
        <v>12492.291046</v>
      </c>
      <c r="D24" s="200">
        <f>+'3'!H13</f>
        <v>8395.3319199999987</v>
      </c>
      <c r="E24" s="200">
        <f>+'3'!K13</f>
        <v>26195.149057999999</v>
      </c>
      <c r="F24" s="161">
        <f>SUM(B24:E24)</f>
        <v>77093.090885999991</v>
      </c>
    </row>
    <row r="25" spans="1:12" s="7" customFormat="1">
      <c r="A25" s="199" t="s">
        <v>180</v>
      </c>
      <c r="B25" s="161">
        <f>+B24-B23</f>
        <v>2536.5843719999975</v>
      </c>
      <c r="C25" s="161">
        <f t="shared" ref="C25:F25" si="4">+C24-C23</f>
        <v>777.43259299999954</v>
      </c>
      <c r="D25" s="161">
        <f t="shared" si="4"/>
        <v>222.11068899999736</v>
      </c>
      <c r="E25" s="161">
        <f t="shared" si="4"/>
        <v>554.37489899999855</v>
      </c>
      <c r="F25" s="161">
        <f t="shared" si="4"/>
        <v>4090.5025529999984</v>
      </c>
    </row>
    <row r="26" spans="1:12" s="7" customFormat="1">
      <c r="A26" s="201" t="s">
        <v>180</v>
      </c>
      <c r="B26" s="166">
        <f>+(B24-B23)/B23</f>
        <v>9.2327614686793819E-2</v>
      </c>
      <c r="C26" s="166">
        <f t="shared" ref="C26:F26" si="5">+(C24-C23)/C23</f>
        <v>6.6362952324098348E-2</v>
      </c>
      <c r="D26" s="166">
        <f t="shared" si="5"/>
        <v>2.7175416243177101E-2</v>
      </c>
      <c r="E26" s="166">
        <f t="shared" si="5"/>
        <v>2.1620833113785334E-2</v>
      </c>
      <c r="F26" s="166">
        <f t="shared" si="5"/>
        <v>5.6032294832359157E-2</v>
      </c>
      <c r="K26" s="7" t="s">
        <v>216</v>
      </c>
    </row>
    <row r="27" spans="1:12" s="68" customFormat="1" ht="11.25">
      <c r="F27" s="82"/>
      <c r="H27" s="240"/>
      <c r="I27" s="240"/>
      <c r="J27" s="240"/>
      <c r="K27" s="240"/>
      <c r="L27" s="240"/>
    </row>
    <row r="28" spans="1:12">
      <c r="A28" s="112"/>
      <c r="B28" s="112"/>
      <c r="C28" s="112"/>
      <c r="D28" s="112"/>
      <c r="E28" s="112"/>
      <c r="F28" s="112"/>
      <c r="G28" s="112"/>
      <c r="H28" s="112"/>
      <c r="I28" s="112"/>
      <c r="J28" s="112"/>
      <c r="K28" s="112"/>
      <c r="L28" s="112"/>
    </row>
    <row r="29" spans="1:12">
      <c r="A29" s="112"/>
      <c r="B29" s="112"/>
      <c r="C29" s="112"/>
      <c r="D29" s="112"/>
      <c r="E29" s="112"/>
      <c r="F29" s="112"/>
      <c r="G29" s="112"/>
      <c r="H29" s="112"/>
      <c r="I29" s="112"/>
      <c r="J29" s="112"/>
      <c r="K29" s="112"/>
      <c r="L29" s="112"/>
    </row>
    <row r="30" spans="1:12">
      <c r="A30" s="112"/>
      <c r="B30" s="112"/>
      <c r="C30" s="112"/>
      <c r="D30" s="112"/>
      <c r="E30" s="112"/>
      <c r="F30" s="112"/>
      <c r="G30" s="112"/>
      <c r="H30" s="112"/>
      <c r="I30" s="112"/>
      <c r="J30" s="112"/>
      <c r="K30" s="112"/>
      <c r="L30" s="112"/>
    </row>
    <row r="31" spans="1:12">
      <c r="A31" s="112"/>
      <c r="B31" s="112"/>
      <c r="C31" s="112"/>
      <c r="D31" s="112"/>
      <c r="E31" s="112"/>
      <c r="F31" s="112"/>
      <c r="G31" s="112"/>
      <c r="H31" s="112"/>
      <c r="I31" s="112"/>
      <c r="J31" s="112"/>
      <c r="K31" s="112"/>
      <c r="L31" s="112"/>
    </row>
    <row r="32" spans="1:12">
      <c r="A32" s="112"/>
      <c r="B32" s="112"/>
      <c r="C32" s="112"/>
      <c r="D32" s="112"/>
      <c r="E32" s="112"/>
      <c r="F32" s="112"/>
      <c r="G32" s="112"/>
      <c r="H32" s="112"/>
      <c r="I32" s="112"/>
      <c r="J32" s="112"/>
      <c r="K32" s="112"/>
      <c r="L32" s="112"/>
    </row>
    <row r="33" spans="1:19">
      <c r="A33" s="112"/>
      <c r="B33" s="112"/>
      <c r="C33" s="112"/>
      <c r="D33" s="112"/>
      <c r="E33" s="112"/>
      <c r="F33" s="112"/>
      <c r="G33" s="112"/>
      <c r="H33" s="112"/>
      <c r="I33" s="112"/>
      <c r="J33" s="112"/>
      <c r="K33" s="112"/>
      <c r="L33" s="112"/>
    </row>
    <row r="34" spans="1:19">
      <c r="A34" s="112"/>
      <c r="B34" s="112"/>
      <c r="C34" s="112"/>
      <c r="D34" s="112"/>
      <c r="E34" s="112"/>
      <c r="F34" s="112"/>
      <c r="G34" s="112"/>
      <c r="H34" s="112"/>
      <c r="I34" s="112"/>
      <c r="J34" s="112"/>
      <c r="K34" s="112"/>
      <c r="L34" s="112"/>
    </row>
    <row r="35" spans="1:19">
      <c r="A35" s="112"/>
      <c r="B35" s="112"/>
      <c r="C35" s="112"/>
      <c r="D35" s="112"/>
      <c r="E35" s="112"/>
      <c r="F35" s="112"/>
      <c r="G35" s="112"/>
      <c r="H35" s="112"/>
      <c r="I35" s="112"/>
      <c r="J35" s="112"/>
      <c r="K35" s="112"/>
      <c r="L35" s="112"/>
    </row>
    <row r="36" spans="1:19">
      <c r="A36" s="112"/>
      <c r="B36" s="112"/>
      <c r="C36" s="112"/>
      <c r="D36" s="112"/>
      <c r="E36" s="112"/>
      <c r="F36" s="112"/>
      <c r="G36" s="112"/>
      <c r="H36" s="112"/>
      <c r="I36" s="112"/>
      <c r="J36" s="112"/>
      <c r="K36" s="112"/>
      <c r="L36" s="112"/>
    </row>
    <row r="37" spans="1:19">
      <c r="A37" s="112"/>
      <c r="B37" s="112"/>
      <c r="C37" s="112"/>
      <c r="D37" s="112"/>
      <c r="E37" s="112"/>
      <c r="F37" s="112"/>
      <c r="G37" s="112"/>
      <c r="H37" s="112"/>
      <c r="I37" s="112"/>
      <c r="J37" s="112"/>
      <c r="K37" s="112"/>
      <c r="L37" s="112"/>
      <c r="Q37" s="101"/>
      <c r="R37" s="101"/>
      <c r="S37" s="101"/>
    </row>
    <row r="38" spans="1:19">
      <c r="A38" s="112"/>
      <c r="B38" s="112"/>
      <c r="C38" s="112"/>
      <c r="D38" s="112"/>
      <c r="E38" s="112"/>
      <c r="F38" s="112"/>
      <c r="G38" s="112"/>
      <c r="H38" s="112"/>
      <c r="I38" s="112"/>
      <c r="J38" s="112"/>
      <c r="K38" s="112"/>
      <c r="L38" s="112"/>
      <c r="Q38" s="101"/>
      <c r="R38" s="101"/>
      <c r="S38" s="101"/>
    </row>
    <row r="39" spans="1:19">
      <c r="A39" s="112"/>
      <c r="B39" s="112"/>
      <c r="C39" s="112"/>
      <c r="D39" s="112"/>
      <c r="E39" s="112"/>
      <c r="F39" s="112"/>
      <c r="G39" s="112"/>
      <c r="H39" s="112"/>
      <c r="I39" s="112"/>
      <c r="J39" s="112"/>
      <c r="K39" s="112"/>
      <c r="L39" s="112"/>
    </row>
    <row r="40" spans="1:19">
      <c r="A40" s="112"/>
      <c r="B40" s="112"/>
      <c r="C40" s="112"/>
      <c r="D40" s="112"/>
      <c r="E40" s="112"/>
      <c r="F40" s="112"/>
      <c r="G40" s="112"/>
      <c r="H40" s="112"/>
      <c r="I40" s="112"/>
      <c r="J40" s="112"/>
      <c r="K40" s="112"/>
      <c r="L40" s="112"/>
    </row>
    <row r="41" spans="1:19">
      <c r="A41" s="112"/>
      <c r="B41" s="112"/>
      <c r="C41" s="112"/>
      <c r="D41" s="112"/>
      <c r="E41" s="112"/>
      <c r="F41" s="112"/>
      <c r="G41" s="112"/>
      <c r="H41" s="112"/>
      <c r="I41" s="112"/>
      <c r="J41" s="112"/>
      <c r="K41" s="112"/>
      <c r="L41" s="112"/>
    </row>
    <row r="42" spans="1:19">
      <c r="A42" s="112"/>
      <c r="B42" s="112"/>
      <c r="C42" s="112"/>
      <c r="D42" s="112"/>
      <c r="E42" s="112"/>
      <c r="F42" s="112"/>
      <c r="G42" s="112"/>
      <c r="H42" s="112"/>
      <c r="I42" s="112"/>
      <c r="J42" s="112"/>
      <c r="K42" s="112"/>
      <c r="L42" s="112"/>
    </row>
    <row r="43" spans="1:19">
      <c r="A43" s="112"/>
      <c r="B43" s="112"/>
      <c r="C43" s="112"/>
      <c r="D43" s="112"/>
      <c r="E43" s="112"/>
      <c r="F43" s="112"/>
      <c r="G43" s="112"/>
      <c r="H43" s="112"/>
      <c r="I43" s="112"/>
      <c r="J43" s="112"/>
      <c r="K43" s="112"/>
      <c r="L43" s="112"/>
    </row>
    <row r="44" spans="1:19">
      <c r="A44" s="112"/>
      <c r="B44" s="112"/>
      <c r="C44" s="112"/>
      <c r="D44" s="112"/>
      <c r="E44" s="112"/>
      <c r="F44" s="112"/>
      <c r="G44" s="112"/>
      <c r="H44" s="112"/>
      <c r="I44" s="112"/>
      <c r="J44" s="112"/>
      <c r="K44" s="112"/>
      <c r="L44" s="112"/>
    </row>
    <row r="45" spans="1:19">
      <c r="A45" s="112"/>
      <c r="B45" s="112"/>
      <c r="C45" s="112"/>
      <c r="D45" s="112"/>
      <c r="E45" s="112"/>
      <c r="F45" s="112"/>
      <c r="G45" s="112"/>
      <c r="H45" s="112"/>
      <c r="I45" s="112"/>
      <c r="J45" s="112"/>
      <c r="K45" s="112"/>
      <c r="L45" s="112"/>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tabColor theme="0"/>
  </sheetPr>
  <dimension ref="A1:N46"/>
  <sheetViews>
    <sheetView showGridLines="0" zoomScaleNormal="100" zoomScaleSheetLayoutView="100" workbookViewId="0"/>
  </sheetViews>
  <sheetFormatPr defaultColWidth="9.140625" defaultRowHeight="12.75"/>
  <cols>
    <col min="1" max="1" width="29" style="2" customWidth="1"/>
    <col min="2" max="7" width="8.7109375" style="2" customWidth="1"/>
    <col min="8" max="14" width="8.85546875" style="2" customWidth="1"/>
    <col min="15" max="16384" width="9.140625" style="2"/>
  </cols>
  <sheetData>
    <row r="1" spans="1:14" ht="18">
      <c r="A1" s="194" t="s">
        <v>296</v>
      </c>
      <c r="N1" s="196" t="str">
        <f>'3'!N1</f>
        <v>2025</v>
      </c>
    </row>
    <row r="2" spans="1:14" s="7" customFormat="1" ht="6" customHeight="1"/>
    <row r="3" spans="1:14" s="7" customFormat="1" ht="12">
      <c r="A3" s="199"/>
      <c r="B3" s="158" t="s">
        <v>8</v>
      </c>
      <c r="C3" s="158" t="s">
        <v>9</v>
      </c>
      <c r="D3" s="158" t="s">
        <v>10</v>
      </c>
      <c r="E3" s="158" t="s">
        <v>11</v>
      </c>
      <c r="F3" s="158" t="s">
        <v>12</v>
      </c>
      <c r="G3" s="158" t="s">
        <v>13</v>
      </c>
      <c r="H3" s="158" t="s">
        <v>14</v>
      </c>
      <c r="I3" s="158" t="s">
        <v>15</v>
      </c>
      <c r="J3" s="158" t="s">
        <v>16</v>
      </c>
      <c r="K3" s="158" t="s">
        <v>17</v>
      </c>
      <c r="L3" s="158" t="s">
        <v>18</v>
      </c>
      <c r="M3" s="158" t="s">
        <v>19</v>
      </c>
      <c r="N3" s="158" t="s">
        <v>7</v>
      </c>
    </row>
    <row r="4" spans="1:14" s="7" customFormat="1" ht="12">
      <c r="A4" s="199" t="s">
        <v>178</v>
      </c>
      <c r="B4" s="200">
        <v>24789.614332580783</v>
      </c>
      <c r="C4" s="200">
        <v>18587.654647233896</v>
      </c>
      <c r="D4" s="200">
        <v>16115.121097506728</v>
      </c>
      <c r="E4" s="200">
        <v>14166.977929142482</v>
      </c>
      <c r="F4" s="161">
        <v>11027.89462236002</v>
      </c>
      <c r="G4" s="161">
        <v>8452.32207453316</v>
      </c>
      <c r="H4" s="161">
        <v>7792.7375030096828</v>
      </c>
      <c r="I4" s="161">
        <v>8048.3981191524254</v>
      </c>
      <c r="J4" s="161">
        <v>10334.802151495629</v>
      </c>
      <c r="K4" s="161">
        <v>13440.563805668024</v>
      </c>
      <c r="L4" s="161">
        <v>17328.765497294422</v>
      </c>
      <c r="M4" s="161">
        <v>20082.922531332741</v>
      </c>
      <c r="N4" s="161">
        <f t="shared" ref="N4:N8" si="0">SUM(B4:M4)</f>
        <v>170167.77431131</v>
      </c>
    </row>
    <row r="5" spans="1:14" s="7" customFormat="1" ht="12">
      <c r="A5" s="199" t="s">
        <v>179</v>
      </c>
      <c r="B5" s="200">
        <v>20205.211442418848</v>
      </c>
      <c r="C5" s="200">
        <v>19893.166386910842</v>
      </c>
      <c r="D5" s="200">
        <v>19662.32644030562</v>
      </c>
      <c r="E5" s="200">
        <v>11150.511060999999</v>
      </c>
      <c r="F5" s="200">
        <v>9168.1220959999991</v>
      </c>
      <c r="G5" s="200">
        <v>8369.9334639999997</v>
      </c>
      <c r="H5" s="200">
        <v>7962.9605086828506</v>
      </c>
      <c r="I5" s="200">
        <v>7784.6699982328555</v>
      </c>
      <c r="J5" s="200">
        <v>8704.8128491411517</v>
      </c>
      <c r="K5" s="200">
        <v>13135.075855999996</v>
      </c>
      <c r="L5" s="200">
        <v>16756.354485800002</v>
      </c>
      <c r="M5" s="200">
        <v>20131.118821399996</v>
      </c>
      <c r="N5" s="161">
        <f t="shared" si="0"/>
        <v>162924.26340989216</v>
      </c>
    </row>
    <row r="6" spans="1:14" s="7" customFormat="1" ht="12">
      <c r="A6" s="199" t="s">
        <v>191</v>
      </c>
      <c r="B6" s="200">
        <v>22056.231138374733</v>
      </c>
      <c r="C6" s="200">
        <v>17612.441168614299</v>
      </c>
      <c r="D6" s="200">
        <v>16140.555917349662</v>
      </c>
      <c r="E6" s="200">
        <v>12700.30037967566</v>
      </c>
      <c r="F6" s="200">
        <v>11948.674272138687</v>
      </c>
      <c r="G6" s="200">
        <v>8104.7389681090417</v>
      </c>
      <c r="H6" s="200">
        <v>7552.761860120464</v>
      </c>
      <c r="I6" s="200">
        <v>7913.1296058622011</v>
      </c>
      <c r="J6" s="200">
        <v>9512.4721570544971</v>
      </c>
      <c r="K6" s="200">
        <v>13236.202923498169</v>
      </c>
      <c r="L6" s="200">
        <v>16157.598374748406</v>
      </c>
      <c r="M6" s="200">
        <v>18978.460081062705</v>
      </c>
      <c r="N6" s="161">
        <f t="shared" si="0"/>
        <v>161913.5668466085</v>
      </c>
    </row>
    <row r="7" spans="1:14" s="7" customFormat="1" ht="12">
      <c r="A7" s="199" t="s">
        <v>197</v>
      </c>
      <c r="B7" s="200">
        <v>20414.695697199997</v>
      </c>
      <c r="C7" s="200">
        <v>16681.781302230935</v>
      </c>
      <c r="D7" s="200">
        <v>16432.290710786918</v>
      </c>
      <c r="E7" s="200">
        <v>12068.091523978623</v>
      </c>
      <c r="F7" s="200">
        <v>10838.722607399999</v>
      </c>
      <c r="G7" s="200">
        <v>8582.739557400002</v>
      </c>
      <c r="H7" s="200">
        <v>8024.1053863999996</v>
      </c>
      <c r="I7" s="200">
        <v>7694.3480824000017</v>
      </c>
      <c r="J7" s="200">
        <v>8809.2105876000023</v>
      </c>
      <c r="K7" s="200">
        <v>13094.066603000003</v>
      </c>
      <c r="L7" s="200">
        <v>16139.0916548</v>
      </c>
      <c r="M7" s="200">
        <v>18138.5645926</v>
      </c>
      <c r="N7" s="161">
        <f t="shared" si="0"/>
        <v>156917.70830579643</v>
      </c>
    </row>
    <row r="8" spans="1:14" s="7" customFormat="1" ht="12">
      <c r="A8" s="199" t="s">
        <v>206</v>
      </c>
      <c r="B8" s="200">
        <v>20176.025784691454</v>
      </c>
      <c r="C8" s="200">
        <v>18164.750606779115</v>
      </c>
      <c r="D8" s="200">
        <v>17200.598888257657</v>
      </c>
      <c r="E8" s="200">
        <v>14288.328006858932</v>
      </c>
      <c r="F8" s="200">
        <v>11521.628364990023</v>
      </c>
      <c r="G8" s="200">
        <v>7952.1760964610366</v>
      </c>
      <c r="H8" s="200">
        <v>7518.2408620681244</v>
      </c>
      <c r="I8" s="200">
        <v>7904.9501709583219</v>
      </c>
      <c r="J8" s="200">
        <v>8953.0489600209839</v>
      </c>
      <c r="K8" s="200">
        <v>12887.296510599999</v>
      </c>
      <c r="L8" s="200">
        <v>16133.109281400002</v>
      </c>
      <c r="M8" s="200">
        <v>19005.054783200001</v>
      </c>
      <c r="N8" s="161">
        <f t="shared" si="0"/>
        <v>161705.20831628566</v>
      </c>
    </row>
    <row r="9" spans="1:14" s="7" customFormat="1" ht="12">
      <c r="A9" s="199" t="s">
        <v>308</v>
      </c>
      <c r="B9" s="200">
        <v>19443.893473</v>
      </c>
      <c r="C9" s="200">
        <v>15892.034386651603</v>
      </c>
      <c r="D9" s="200">
        <v>16313.952054121697</v>
      </c>
      <c r="E9" s="200">
        <v>13523.164816279999</v>
      </c>
      <c r="F9" s="200">
        <v>9408.3478437360027</v>
      </c>
      <c r="G9" s="200">
        <v>7948.1444100559984</v>
      </c>
      <c r="H9" s="200">
        <v>7511.9053000000004</v>
      </c>
      <c r="I9" s="200">
        <v>7457.2335599999997</v>
      </c>
      <c r="J9" s="200">
        <v>9301.849553</v>
      </c>
      <c r="K9" s="200">
        <v>11147.413182376002</v>
      </c>
      <c r="L9" s="200">
        <v>14951.953478183999</v>
      </c>
      <c r="M9" s="200">
        <v>18193.573783816002</v>
      </c>
      <c r="N9" s="161">
        <f>SUM(B9:M9)</f>
        <v>151093.4658412213</v>
      </c>
    </row>
    <row r="10" spans="1:14" s="7" customFormat="1" ht="12">
      <c r="A10" s="199" t="s">
        <v>312</v>
      </c>
      <c r="B10" s="200">
        <v>17271.858659492998</v>
      </c>
      <c r="C10" s="200">
        <v>15740.750315129892</v>
      </c>
      <c r="D10" s="200">
        <v>14993.503906586255</v>
      </c>
      <c r="E10" s="200">
        <v>12962.13654067085</v>
      </c>
      <c r="F10" s="200">
        <v>9400.4603124830082</v>
      </c>
      <c r="G10" s="200">
        <v>7115.6142937417617</v>
      </c>
      <c r="H10" s="200">
        <v>7061.9835559999992</v>
      </c>
      <c r="I10" s="200">
        <v>7070.0370759999987</v>
      </c>
      <c r="J10" s="200">
        <v>7309.5027709999986</v>
      </c>
      <c r="K10" s="200">
        <v>10641.895201999998</v>
      </c>
      <c r="L10" s="200">
        <v>14270.517816999996</v>
      </c>
      <c r="M10" s="200">
        <v>17237.261485000003</v>
      </c>
      <c r="N10" s="161">
        <f>SUM(B10:M10)</f>
        <v>141075.52193510477</v>
      </c>
    </row>
    <row r="11" spans="1:14" s="7" customFormat="1" ht="12">
      <c r="A11" s="199" t="s">
        <v>314</v>
      </c>
      <c r="B11" s="200">
        <v>18457.258576</v>
      </c>
      <c r="C11" s="200">
        <v>13612.464886</v>
      </c>
      <c r="D11" s="200">
        <v>12876.706660999998</v>
      </c>
      <c r="E11" s="200">
        <v>10308.782688999998</v>
      </c>
      <c r="F11" s="200">
        <v>8104.0154730000013</v>
      </c>
      <c r="G11" s="200">
        <v>7020.1473650000016</v>
      </c>
      <c r="H11" s="200">
        <v>6486.0417599999992</v>
      </c>
      <c r="I11" s="200">
        <v>6271.9956180000017</v>
      </c>
      <c r="J11" s="200">
        <v>7445.6998060000005</v>
      </c>
      <c r="K11" s="200">
        <v>10568.480660000001</v>
      </c>
      <c r="L11" s="200">
        <v>14913.232501999999</v>
      </c>
      <c r="M11" s="200">
        <v>16772.036032</v>
      </c>
      <c r="N11" s="161">
        <f>SUM(B11:M11)</f>
        <v>132836.862028</v>
      </c>
    </row>
    <row r="12" spans="1:14" s="7" customFormat="1" ht="12">
      <c r="A12" s="199" t="s">
        <v>318</v>
      </c>
      <c r="B12" s="200">
        <f>+'3'!B6</f>
        <v>17776.669269999995</v>
      </c>
      <c r="C12" s="200">
        <f>+'3'!C6</f>
        <v>16072.978868999999</v>
      </c>
      <c r="D12" s="200">
        <f>+'3'!D6</f>
        <v>13890.679092</v>
      </c>
      <c r="E12" s="200">
        <f>+'3'!E6</f>
        <v>10129.228413999999</v>
      </c>
      <c r="F12" s="200">
        <f>+'3'!F6</f>
        <v>9074.5858589999989</v>
      </c>
      <c r="G12" s="200">
        <f>+'3'!G6</f>
        <v>6821.9287780000004</v>
      </c>
      <c r="H12" s="200">
        <f>+'3'!H6</f>
        <v>6698.5725780000002</v>
      </c>
      <c r="I12" s="200">
        <f>+'3'!I6</f>
        <v>6715.0381390000011</v>
      </c>
      <c r="J12" s="200">
        <f>+'3'!J6</f>
        <v>7603.2186329999995</v>
      </c>
      <c r="K12" s="200">
        <f>+'3'!K6</f>
        <v>11558.006442999998</v>
      </c>
      <c r="L12" s="200">
        <f>+'3'!L6</f>
        <v>14587.348405000001</v>
      </c>
      <c r="M12" s="200">
        <f>+'3'!M6</f>
        <v>16406.202335999998</v>
      </c>
      <c r="N12" s="161">
        <f>SUM(B12:M12)</f>
        <v>137334.45681599999</v>
      </c>
    </row>
    <row r="13" spans="1:14" s="7" customFormat="1" ht="12">
      <c r="A13" s="199" t="s">
        <v>177</v>
      </c>
      <c r="B13" s="161">
        <f>+B12-B11</f>
        <v>-680.58930600000531</v>
      </c>
      <c r="C13" s="161">
        <f t="shared" ref="C13:N13" si="1">+C12-C11</f>
        <v>2460.5139829999989</v>
      </c>
      <c r="D13" s="161">
        <f t="shared" si="1"/>
        <v>1013.972431000002</v>
      </c>
      <c r="E13" s="161">
        <f t="shared" si="1"/>
        <v>-179.5542749999986</v>
      </c>
      <c r="F13" s="161">
        <f t="shared" si="1"/>
        <v>970.5703859999976</v>
      </c>
      <c r="G13" s="161">
        <f t="shared" si="1"/>
        <v>-198.21858700000121</v>
      </c>
      <c r="H13" s="161">
        <f t="shared" si="1"/>
        <v>212.53081800000109</v>
      </c>
      <c r="I13" s="161">
        <f t="shared" si="1"/>
        <v>443.0425209999994</v>
      </c>
      <c r="J13" s="161">
        <f t="shared" si="1"/>
        <v>157.51882699999896</v>
      </c>
      <c r="K13" s="161">
        <f t="shared" si="1"/>
        <v>989.52578299999732</v>
      </c>
      <c r="L13" s="161">
        <f t="shared" si="1"/>
        <v>-325.88409699999829</v>
      </c>
      <c r="M13" s="161">
        <f t="shared" si="1"/>
        <v>-365.83369600000151</v>
      </c>
      <c r="N13" s="161">
        <f t="shared" si="1"/>
        <v>4497.5947879999876</v>
      </c>
    </row>
    <row r="14" spans="1:14" s="7" customFormat="1" ht="12">
      <c r="A14" s="201" t="s">
        <v>177</v>
      </c>
      <c r="B14" s="166">
        <f>+(B12-B11)/B11</f>
        <v>-3.6873802422911092E-2</v>
      </c>
      <c r="C14" s="166">
        <f t="shared" ref="C14:N14" si="2">+(C12-C11)/C11</f>
        <v>0.18075447787054066</v>
      </c>
      <c r="D14" s="166">
        <f t="shared" si="2"/>
        <v>7.8744702173813241E-2</v>
      </c>
      <c r="E14" s="166">
        <f t="shared" si="2"/>
        <v>-1.7417602098799917E-2</v>
      </c>
      <c r="F14" s="166">
        <f t="shared" si="2"/>
        <v>0.11976413288370796</v>
      </c>
      <c r="G14" s="166">
        <f t="shared" si="2"/>
        <v>-2.8235673226498025E-2</v>
      </c>
      <c r="H14" s="166">
        <f t="shared" si="2"/>
        <v>3.2767414374464517E-2</v>
      </c>
      <c r="I14" s="166">
        <f t="shared" si="2"/>
        <v>7.0638206399333506E-2</v>
      </c>
      <c r="J14" s="166">
        <f t="shared" si="2"/>
        <v>2.1155677922049032E-2</v>
      </c>
      <c r="K14" s="166">
        <f t="shared" si="2"/>
        <v>9.3629899588612883E-2</v>
      </c>
      <c r="L14" s="166">
        <f t="shared" si="2"/>
        <v>-2.1852009412197813E-2</v>
      </c>
      <c r="M14" s="166">
        <f t="shared" si="2"/>
        <v>-2.181212199294192E-2</v>
      </c>
      <c r="N14" s="166">
        <f t="shared" si="2"/>
        <v>3.385803247182971E-2</v>
      </c>
    </row>
    <row r="15" spans="1:14" s="7" customFormat="1" ht="12">
      <c r="A15" s="199" t="s">
        <v>181</v>
      </c>
      <c r="B15" s="200">
        <v>16476.822179766987</v>
      </c>
      <c r="C15" s="200">
        <v>11652.657417777555</v>
      </c>
      <c r="D15" s="200">
        <v>9380.6852703481654</v>
      </c>
      <c r="E15" s="200">
        <v>7846.1932239972994</v>
      </c>
      <c r="F15" s="161">
        <v>5061.2887705423545</v>
      </c>
      <c r="G15" s="161">
        <v>3193.7768574279994</v>
      </c>
      <c r="H15" s="161">
        <v>3007.0443668119992</v>
      </c>
      <c r="I15" s="161">
        <v>3096.8376864330003</v>
      </c>
      <c r="J15" s="161">
        <v>4788.2164451532044</v>
      </c>
      <c r="K15" s="161">
        <v>7068.3588332386571</v>
      </c>
      <c r="L15" s="161">
        <v>10311.594856714655</v>
      </c>
      <c r="M15" s="161">
        <v>12429.309362674659</v>
      </c>
      <c r="N15" s="161">
        <f t="shared" ref="N15:N20" si="3">SUM(B15:M15)</f>
        <v>94312.785270886539</v>
      </c>
    </row>
    <row r="16" spans="1:14" s="7" customFormat="1" ht="12">
      <c r="A16" s="199" t="s">
        <v>182</v>
      </c>
      <c r="B16" s="200">
        <v>12397.069831099545</v>
      </c>
      <c r="C16" s="200">
        <v>13087.221872299897</v>
      </c>
      <c r="D16" s="200">
        <v>12575.416378406891</v>
      </c>
      <c r="E16" s="200">
        <v>5467.8344290000005</v>
      </c>
      <c r="F16" s="200">
        <v>3743.2424710000005</v>
      </c>
      <c r="G16" s="200">
        <v>3165.3654920000004</v>
      </c>
      <c r="H16" s="200">
        <v>3043.6241652031031</v>
      </c>
      <c r="I16" s="200">
        <v>2999.7638298816933</v>
      </c>
      <c r="J16" s="200">
        <v>3661.2204678348289</v>
      </c>
      <c r="K16" s="200">
        <v>6796.5151675803772</v>
      </c>
      <c r="L16" s="200">
        <v>9833.6370210698296</v>
      </c>
      <c r="M16" s="200">
        <v>12263.30225307093</v>
      </c>
      <c r="N16" s="161">
        <f t="shared" si="3"/>
        <v>89034.213378447079</v>
      </c>
    </row>
    <row r="17" spans="1:14" s="7" customFormat="1" ht="12">
      <c r="A17" s="199" t="s">
        <v>192</v>
      </c>
      <c r="B17" s="200">
        <v>14046.377311420394</v>
      </c>
      <c r="C17" s="200">
        <v>10951.410166529384</v>
      </c>
      <c r="D17" s="200">
        <v>9402.3983900456515</v>
      </c>
      <c r="E17" s="200">
        <v>6672.4892621367935</v>
      </c>
      <c r="F17" s="200">
        <v>6033.9070927347129</v>
      </c>
      <c r="G17" s="200">
        <v>3097.6822750865108</v>
      </c>
      <c r="H17" s="200">
        <v>2995.5989487909433</v>
      </c>
      <c r="I17" s="200">
        <v>2998.0573648818945</v>
      </c>
      <c r="J17" s="200">
        <v>4052.1427974123826</v>
      </c>
      <c r="K17" s="200">
        <v>6857.3032858455736</v>
      </c>
      <c r="L17" s="200">
        <v>9198.7341189238577</v>
      </c>
      <c r="M17" s="200">
        <v>11460.965005056434</v>
      </c>
      <c r="N17" s="161">
        <f t="shared" si="3"/>
        <v>87767.066018864542</v>
      </c>
    </row>
    <row r="18" spans="1:14" s="7" customFormat="1" ht="12">
      <c r="A18" s="199" t="s">
        <v>198</v>
      </c>
      <c r="B18" s="200">
        <v>12828.653282152001</v>
      </c>
      <c r="C18" s="200">
        <v>10230.655329161164</v>
      </c>
      <c r="D18" s="200">
        <v>9811.6371772054445</v>
      </c>
      <c r="E18" s="200">
        <v>6347.7918524037395</v>
      </c>
      <c r="F18" s="200">
        <v>5236.2863215845528</v>
      </c>
      <c r="G18" s="200">
        <v>3234.8364849425575</v>
      </c>
      <c r="H18" s="200">
        <v>3001.1451649450755</v>
      </c>
      <c r="I18" s="200">
        <v>2961.1161144077792</v>
      </c>
      <c r="J18" s="200">
        <v>3737.8987321997274</v>
      </c>
      <c r="K18" s="200">
        <v>7281.3866980098837</v>
      </c>
      <c r="L18" s="200">
        <v>9737.8378540964059</v>
      </c>
      <c r="M18" s="200">
        <v>11519.251238123004</v>
      </c>
      <c r="N18" s="161">
        <f t="shared" si="3"/>
        <v>85928.496249231335</v>
      </c>
    </row>
    <row r="19" spans="1:14" s="7" customFormat="1" ht="12">
      <c r="A19" s="199" t="s">
        <v>207</v>
      </c>
      <c r="B19" s="200">
        <v>13037.750163676315</v>
      </c>
      <c r="C19" s="200">
        <v>12001.977727090547</v>
      </c>
      <c r="D19" s="200">
        <v>10844.610714460185</v>
      </c>
      <c r="E19" s="200">
        <v>8602.3087977396353</v>
      </c>
      <c r="F19" s="200">
        <v>5992.6151067167639</v>
      </c>
      <c r="G19" s="200">
        <v>3174.1252102263697</v>
      </c>
      <c r="H19" s="200">
        <v>2786.1713241585499</v>
      </c>
      <c r="I19" s="200">
        <v>3049.7825915463495</v>
      </c>
      <c r="J19" s="200">
        <v>3938.4654690859302</v>
      </c>
      <c r="K19" s="200">
        <v>7227.680271653624</v>
      </c>
      <c r="L19" s="200">
        <v>9693.6752158233594</v>
      </c>
      <c r="M19" s="200">
        <v>12141.438030796044</v>
      </c>
      <c r="N19" s="161">
        <f t="shared" si="3"/>
        <v>92490.600622973667</v>
      </c>
    </row>
    <row r="20" spans="1:14" s="7" customFormat="1" ht="12">
      <c r="A20" s="199" t="s">
        <v>309</v>
      </c>
      <c r="B20" s="200">
        <v>12108.59828866639</v>
      </c>
      <c r="C20" s="200">
        <v>9829.5325508641927</v>
      </c>
      <c r="D20" s="200">
        <v>9943.7774034915819</v>
      </c>
      <c r="E20" s="200">
        <v>7782.3585524380142</v>
      </c>
      <c r="F20" s="200">
        <v>3971.3348682932165</v>
      </c>
      <c r="G20" s="200">
        <v>3002.0462708415785</v>
      </c>
      <c r="H20" s="200">
        <v>2836.0209574157179</v>
      </c>
      <c r="I20" s="200">
        <v>2853.2195907728974</v>
      </c>
      <c r="J20" s="200">
        <v>4208.0784534658869</v>
      </c>
      <c r="K20" s="200">
        <v>5671.6382388346465</v>
      </c>
      <c r="L20" s="200">
        <v>8529.203142023347</v>
      </c>
      <c r="M20" s="200">
        <v>11334.180334263327</v>
      </c>
      <c r="N20" s="161">
        <f t="shared" si="3"/>
        <v>82069.98865137079</v>
      </c>
    </row>
    <row r="21" spans="1:14" s="7" customFormat="1" ht="12">
      <c r="A21" s="199" t="s">
        <v>313</v>
      </c>
      <c r="B21" s="200">
        <v>10502.688458235476</v>
      </c>
      <c r="C21" s="200">
        <v>10009.643718401046</v>
      </c>
      <c r="D21" s="200">
        <v>9024.829734639763</v>
      </c>
      <c r="E21" s="200">
        <v>7320.4813761318146</v>
      </c>
      <c r="F21" s="200">
        <v>4273.8042931853361</v>
      </c>
      <c r="G21" s="200">
        <v>2785.0442968294096</v>
      </c>
      <c r="H21" s="200">
        <v>2581.8491059999997</v>
      </c>
      <c r="I21" s="200">
        <v>2663.5396129999999</v>
      </c>
      <c r="J21" s="200">
        <v>2795.0587320000004</v>
      </c>
      <c r="K21" s="200">
        <v>5048.0970149296772</v>
      </c>
      <c r="L21" s="200">
        <v>8480.3642282333603</v>
      </c>
      <c r="M21" s="200">
        <v>10454.153059932652</v>
      </c>
      <c r="N21" s="161">
        <f>SUM(B21:M21)</f>
        <v>75939.553631518531</v>
      </c>
    </row>
    <row r="22" spans="1:14" s="7" customFormat="1" ht="12">
      <c r="A22" s="199" t="s">
        <v>315</v>
      </c>
      <c r="B22" s="200">
        <v>11768.183591999999</v>
      </c>
      <c r="C22" s="200">
        <v>8188.6469299999972</v>
      </c>
      <c r="D22" s="200">
        <v>7516.9039679999996</v>
      </c>
      <c r="E22" s="200">
        <v>5510.6873450000003</v>
      </c>
      <c r="F22" s="200">
        <v>3464.0072140000007</v>
      </c>
      <c r="G22" s="200">
        <v>2740.1638940000003</v>
      </c>
      <c r="H22" s="200">
        <v>2450.8204420000002</v>
      </c>
      <c r="I22" s="200">
        <v>2500.1212150000006</v>
      </c>
      <c r="J22" s="200">
        <v>3222.2795740000001</v>
      </c>
      <c r="K22" s="200">
        <v>5957.8148639999999</v>
      </c>
      <c r="L22" s="200">
        <v>9122.2104070000005</v>
      </c>
      <c r="M22" s="200">
        <v>10560.748887999998</v>
      </c>
      <c r="N22" s="161">
        <f>SUM(B22:M22)</f>
        <v>73002.588332999992</v>
      </c>
    </row>
    <row r="23" spans="1:14" s="7" customFormat="1" ht="12">
      <c r="A23" s="199" t="s">
        <v>319</v>
      </c>
      <c r="B23" s="200">
        <f>+'3'!B14</f>
        <v>11343.689448999998</v>
      </c>
      <c r="C23" s="200">
        <f>+'3'!C14</f>
        <v>10404.305332999998</v>
      </c>
      <c r="D23" s="200">
        <f>+'3'!D14</f>
        <v>8262.3240799999985</v>
      </c>
      <c r="E23" s="200">
        <f>+'3'!E14</f>
        <v>5385.6958020000002</v>
      </c>
      <c r="F23" s="200">
        <f>+'3'!F14</f>
        <v>4431.3834989999996</v>
      </c>
      <c r="G23" s="200">
        <f>+'3'!G14</f>
        <v>2675.2117450000001</v>
      </c>
      <c r="H23" s="200">
        <f>+'3'!H14</f>
        <v>2529.1830219999993</v>
      </c>
      <c r="I23" s="200">
        <f>+'3'!I14</f>
        <v>2578.0161079999993</v>
      </c>
      <c r="J23" s="200">
        <f>+'3'!J14</f>
        <v>3288.1327899999992</v>
      </c>
      <c r="K23" s="200">
        <f>+'3'!K14</f>
        <v>6681.1730380000008</v>
      </c>
      <c r="L23" s="200">
        <f>+'3'!L14</f>
        <v>9011.7368769999994</v>
      </c>
      <c r="M23" s="200">
        <f>+'3'!M14</f>
        <v>10502.239142999999</v>
      </c>
      <c r="N23" s="161">
        <f>SUM(B23:M23)</f>
        <v>77093.090885999976</v>
      </c>
    </row>
    <row r="24" spans="1:14" s="4" customFormat="1" ht="12">
      <c r="A24" s="199" t="s">
        <v>180</v>
      </c>
      <c r="B24" s="161">
        <f t="shared" ref="B24:N24" si="4">+B23-B22</f>
        <v>-424.49414300000171</v>
      </c>
      <c r="C24" s="161">
        <f t="shared" si="4"/>
        <v>2215.6584030000013</v>
      </c>
      <c r="D24" s="161">
        <f t="shared" si="4"/>
        <v>745.42011199999888</v>
      </c>
      <c r="E24" s="161">
        <f t="shared" si="4"/>
        <v>-124.99154300000009</v>
      </c>
      <c r="F24" s="161">
        <f t="shared" si="4"/>
        <v>967.37628499999892</v>
      </c>
      <c r="G24" s="161">
        <f t="shared" si="4"/>
        <v>-64.95214900000019</v>
      </c>
      <c r="H24" s="161">
        <f t="shared" si="4"/>
        <v>78.36257999999907</v>
      </c>
      <c r="I24" s="161">
        <f t="shared" si="4"/>
        <v>77.894892999998774</v>
      </c>
      <c r="J24" s="161">
        <f t="shared" si="4"/>
        <v>65.853215999999065</v>
      </c>
      <c r="K24" s="161">
        <f t="shared" si="4"/>
        <v>723.35817400000087</v>
      </c>
      <c r="L24" s="161">
        <f t="shared" si="4"/>
        <v>-110.47353000000112</v>
      </c>
      <c r="M24" s="161">
        <f t="shared" si="4"/>
        <v>-58.509744999999384</v>
      </c>
      <c r="N24" s="161">
        <f t="shared" si="4"/>
        <v>4090.5025529999839</v>
      </c>
    </row>
    <row r="25" spans="1:14" s="7" customFormat="1" ht="12">
      <c r="A25" s="201" t="s">
        <v>180</v>
      </c>
      <c r="B25" s="166">
        <f t="shared" ref="B25:N25" si="5">+(B23-B22)/B22</f>
        <v>-3.6071339275210869E-2</v>
      </c>
      <c r="C25" s="166">
        <f t="shared" si="5"/>
        <v>0.27057686354539184</v>
      </c>
      <c r="D25" s="166">
        <f t="shared" si="5"/>
        <v>9.9165842103784471E-2</v>
      </c>
      <c r="E25" s="166">
        <f t="shared" si="5"/>
        <v>-2.2681661138588889E-2</v>
      </c>
      <c r="F25" s="166">
        <f t="shared" si="5"/>
        <v>0.27926508960209073</v>
      </c>
      <c r="G25" s="166">
        <f t="shared" si="5"/>
        <v>-2.3703746021259041E-2</v>
      </c>
      <c r="H25" s="166">
        <f t="shared" si="5"/>
        <v>3.1974019253752844E-2</v>
      </c>
      <c r="I25" s="166">
        <f t="shared" si="5"/>
        <v>3.1156446548532151E-2</v>
      </c>
      <c r="J25" s="166">
        <f t="shared" si="5"/>
        <v>2.0436841213703781E-2</v>
      </c>
      <c r="K25" s="166">
        <f t="shared" si="5"/>
        <v>0.12141333534394984</v>
      </c>
      <c r="L25" s="166">
        <f t="shared" si="5"/>
        <v>-1.2110390472382481E-2</v>
      </c>
      <c r="M25" s="166">
        <f t="shared" si="5"/>
        <v>-5.5403026452492425E-3</v>
      </c>
      <c r="N25" s="166">
        <f t="shared" si="5"/>
        <v>5.6032294832358956E-2</v>
      </c>
    </row>
    <row r="26" spans="1:14" s="7" customFormat="1" ht="12">
      <c r="A26" s="4"/>
      <c r="B26" s="4"/>
      <c r="C26" s="4"/>
      <c r="D26" s="4"/>
      <c r="E26" s="4"/>
      <c r="F26" s="4"/>
      <c r="G26" s="4"/>
      <c r="H26" s="4"/>
      <c r="I26" s="4"/>
      <c r="J26" s="4"/>
      <c r="K26" s="4"/>
      <c r="L26" s="4"/>
      <c r="M26" s="4"/>
      <c r="N26" s="82"/>
    </row>
    <row r="27" spans="1:14" s="7" customFormat="1" ht="12">
      <c r="A27" s="144"/>
      <c r="B27" s="144"/>
      <c r="C27" s="144"/>
      <c r="D27" s="144"/>
      <c r="E27" s="144"/>
      <c r="F27" s="144"/>
      <c r="G27" s="144"/>
      <c r="H27" s="144"/>
      <c r="I27" s="144"/>
      <c r="J27" s="144"/>
      <c r="K27" s="144"/>
      <c r="L27" s="144"/>
      <c r="M27" s="144"/>
      <c r="N27" s="144"/>
    </row>
    <row r="28" spans="1:14" s="7" customFormat="1" ht="12">
      <c r="A28" s="144"/>
      <c r="B28" s="144"/>
      <c r="C28" s="144"/>
      <c r="D28" s="144"/>
      <c r="E28" s="144"/>
      <c r="F28" s="144"/>
      <c r="G28" s="144"/>
      <c r="H28" s="144"/>
      <c r="I28" s="144"/>
      <c r="J28" s="144"/>
      <c r="K28" s="144"/>
      <c r="L28" s="144"/>
      <c r="M28" s="144"/>
      <c r="N28" s="144"/>
    </row>
    <row r="29" spans="1:14" s="7" customFormat="1" ht="12">
      <c r="A29" s="10"/>
      <c r="B29" s="10">
        <v>1</v>
      </c>
      <c r="C29" s="10">
        <v>2</v>
      </c>
      <c r="D29" s="10">
        <v>3</v>
      </c>
      <c r="E29" s="10">
        <v>4</v>
      </c>
      <c r="F29" s="10">
        <v>5</v>
      </c>
      <c r="G29" s="10">
        <v>6</v>
      </c>
      <c r="H29" s="10">
        <v>7</v>
      </c>
      <c r="I29" s="10">
        <v>8</v>
      </c>
      <c r="J29" s="10">
        <v>9</v>
      </c>
      <c r="K29" s="10">
        <v>10</v>
      </c>
      <c r="L29" s="10">
        <v>11</v>
      </c>
      <c r="M29" s="10">
        <v>12</v>
      </c>
      <c r="N29" s="144"/>
    </row>
    <row r="30" spans="1:14" s="7" customFormat="1">
      <c r="A30" s="238" t="s">
        <v>59</v>
      </c>
      <c r="B30" s="238" t="s">
        <v>8</v>
      </c>
      <c r="C30" s="238" t="s">
        <v>9</v>
      </c>
      <c r="D30" s="238" t="s">
        <v>10</v>
      </c>
      <c r="E30" s="238" t="s">
        <v>11</v>
      </c>
      <c r="F30" s="238" t="s">
        <v>12</v>
      </c>
      <c r="G30" s="238" t="s">
        <v>13</v>
      </c>
      <c r="H30" s="238" t="s">
        <v>14</v>
      </c>
      <c r="I30" s="238" t="s">
        <v>15</v>
      </c>
      <c r="J30" s="238" t="s">
        <v>16</v>
      </c>
      <c r="K30" s="238" t="s">
        <v>17</v>
      </c>
      <c r="L30" s="238" t="s">
        <v>18</v>
      </c>
      <c r="M30" s="238" t="s">
        <v>19</v>
      </c>
      <c r="N30" s="144"/>
    </row>
    <row r="31" spans="1:14" s="7" customFormat="1">
      <c r="A31" s="238" t="s">
        <v>310</v>
      </c>
      <c r="B31" s="23">
        <f>+MAX(B4:B11)</f>
        <v>24789.614332580783</v>
      </c>
      <c r="C31" s="23">
        <f t="shared" ref="C31:M31" si="6">+MAX(C4:C11)</f>
        <v>19893.166386910842</v>
      </c>
      <c r="D31" s="23">
        <f t="shared" si="6"/>
        <v>19662.32644030562</v>
      </c>
      <c r="E31" s="23">
        <f t="shared" si="6"/>
        <v>14288.328006858932</v>
      </c>
      <c r="F31" s="23">
        <f t="shared" si="6"/>
        <v>11948.674272138687</v>
      </c>
      <c r="G31" s="23">
        <f t="shared" si="6"/>
        <v>8582.739557400002</v>
      </c>
      <c r="H31" s="23">
        <f t="shared" si="6"/>
        <v>8024.1053863999996</v>
      </c>
      <c r="I31" s="23">
        <f t="shared" si="6"/>
        <v>8048.3981191524254</v>
      </c>
      <c r="J31" s="23">
        <f t="shared" si="6"/>
        <v>10334.802151495629</v>
      </c>
      <c r="K31" s="23">
        <f t="shared" si="6"/>
        <v>13440.563805668024</v>
      </c>
      <c r="L31" s="23">
        <f t="shared" si="6"/>
        <v>17328.765497294422</v>
      </c>
      <c r="M31" s="23">
        <f t="shared" si="6"/>
        <v>20131.118821399996</v>
      </c>
      <c r="N31" s="144"/>
    </row>
    <row r="32" spans="1:14" s="7" customFormat="1">
      <c r="A32" s="238" t="s">
        <v>311</v>
      </c>
      <c r="B32" s="23">
        <f>+MIN(B4:B11)</f>
        <v>17271.858659492998</v>
      </c>
      <c r="C32" s="23">
        <f t="shared" ref="C32:M32" si="7">+MIN(C4:C11)</f>
        <v>13612.464886</v>
      </c>
      <c r="D32" s="23">
        <f t="shared" si="7"/>
        <v>12876.706660999998</v>
      </c>
      <c r="E32" s="23">
        <f t="shared" si="7"/>
        <v>10308.782688999998</v>
      </c>
      <c r="F32" s="23">
        <f t="shared" si="7"/>
        <v>8104.0154730000013</v>
      </c>
      <c r="G32" s="23">
        <f t="shared" si="7"/>
        <v>7020.1473650000016</v>
      </c>
      <c r="H32" s="23">
        <f t="shared" si="7"/>
        <v>6486.0417599999992</v>
      </c>
      <c r="I32" s="23">
        <f t="shared" si="7"/>
        <v>6271.9956180000017</v>
      </c>
      <c r="J32" s="23">
        <f t="shared" si="7"/>
        <v>7309.5027709999986</v>
      </c>
      <c r="K32" s="23">
        <f t="shared" si="7"/>
        <v>10568.480660000001</v>
      </c>
      <c r="L32" s="23">
        <f t="shared" si="7"/>
        <v>14270.517816999996</v>
      </c>
      <c r="M32" s="23">
        <f t="shared" si="7"/>
        <v>16772.036032</v>
      </c>
      <c r="N32" s="144"/>
    </row>
    <row r="33" spans="1:14" s="7" customFormat="1">
      <c r="A33" s="238" t="s">
        <v>320</v>
      </c>
      <c r="B33" s="23">
        <f>+B31-B32</f>
        <v>7517.7556730877841</v>
      </c>
      <c r="C33" s="23">
        <f t="shared" ref="C33:M33" si="8">+C31-C32</f>
        <v>6280.7015009108418</v>
      </c>
      <c r="D33" s="23">
        <f t="shared" si="8"/>
        <v>6785.6197793056217</v>
      </c>
      <c r="E33" s="23">
        <f t="shared" si="8"/>
        <v>3979.5453178589341</v>
      </c>
      <c r="F33" s="23">
        <f t="shared" si="8"/>
        <v>3844.6587991386859</v>
      </c>
      <c r="G33" s="23">
        <f t="shared" si="8"/>
        <v>1562.5921924000004</v>
      </c>
      <c r="H33" s="23">
        <f t="shared" si="8"/>
        <v>1538.0636264000004</v>
      </c>
      <c r="I33" s="23">
        <f t="shared" si="8"/>
        <v>1776.4025011524236</v>
      </c>
      <c r="J33" s="23">
        <f t="shared" si="8"/>
        <v>3025.2993804956304</v>
      </c>
      <c r="K33" s="23">
        <f t="shared" si="8"/>
        <v>2872.0831456680226</v>
      </c>
      <c r="L33" s="23">
        <f t="shared" si="8"/>
        <v>3058.2476802944257</v>
      </c>
      <c r="M33" s="23">
        <f t="shared" si="8"/>
        <v>3359.0827893999958</v>
      </c>
      <c r="N33" s="144"/>
    </row>
    <row r="34" spans="1:14" s="7" customFormat="1" ht="12">
      <c r="A34" s="10">
        <v>2024</v>
      </c>
      <c r="B34" s="23">
        <f>+B11</f>
        <v>18457.258576</v>
      </c>
      <c r="C34" s="23">
        <f t="shared" ref="C34:M34" si="9">+C11</f>
        <v>13612.464886</v>
      </c>
      <c r="D34" s="23">
        <f t="shared" si="9"/>
        <v>12876.706660999998</v>
      </c>
      <c r="E34" s="23">
        <f t="shared" si="9"/>
        <v>10308.782688999998</v>
      </c>
      <c r="F34" s="23">
        <f t="shared" si="9"/>
        <v>8104.0154730000013</v>
      </c>
      <c r="G34" s="23">
        <f t="shared" si="9"/>
        <v>7020.1473650000016</v>
      </c>
      <c r="H34" s="23">
        <f t="shared" si="9"/>
        <v>6486.0417599999992</v>
      </c>
      <c r="I34" s="23">
        <f t="shared" si="9"/>
        <v>6271.9956180000017</v>
      </c>
      <c r="J34" s="23">
        <f t="shared" si="9"/>
        <v>7445.6998060000005</v>
      </c>
      <c r="K34" s="23">
        <f t="shared" si="9"/>
        <v>10568.480660000001</v>
      </c>
      <c r="L34" s="23">
        <f t="shared" si="9"/>
        <v>14913.232501999999</v>
      </c>
      <c r="M34" s="23">
        <f t="shared" si="9"/>
        <v>16772.036032</v>
      </c>
      <c r="N34" s="144"/>
    </row>
    <row r="35" spans="1:14" s="7" customFormat="1" ht="12">
      <c r="A35" s="10">
        <v>2025</v>
      </c>
      <c r="B35" s="23">
        <f>+B12</f>
        <v>17776.669269999995</v>
      </c>
      <c r="C35" s="23">
        <f t="shared" ref="C35:M35" si="10">+C12</f>
        <v>16072.978868999999</v>
      </c>
      <c r="D35" s="23">
        <f t="shared" si="10"/>
        <v>13890.679092</v>
      </c>
      <c r="E35" s="23">
        <f t="shared" si="10"/>
        <v>10129.228413999999</v>
      </c>
      <c r="F35" s="23">
        <f t="shared" si="10"/>
        <v>9074.5858589999989</v>
      </c>
      <c r="G35" s="23">
        <f t="shared" si="10"/>
        <v>6821.9287780000004</v>
      </c>
      <c r="H35" s="23">
        <f t="shared" si="10"/>
        <v>6698.5725780000002</v>
      </c>
      <c r="I35" s="23">
        <f t="shared" si="10"/>
        <v>6715.0381390000011</v>
      </c>
      <c r="J35" s="23">
        <f t="shared" si="10"/>
        <v>7603.2186329999995</v>
      </c>
      <c r="K35" s="23">
        <f t="shared" si="10"/>
        <v>11558.006442999998</v>
      </c>
      <c r="L35" s="23">
        <f t="shared" si="10"/>
        <v>14587.348405000001</v>
      </c>
      <c r="M35" s="23">
        <f t="shared" si="10"/>
        <v>16406.202335999998</v>
      </c>
      <c r="N35" s="144"/>
    </row>
    <row r="36" spans="1:14" s="7" customFormat="1" ht="12">
      <c r="A36" s="10"/>
      <c r="B36" s="10"/>
      <c r="C36" s="10"/>
      <c r="D36" s="10"/>
      <c r="E36" s="10"/>
      <c r="F36" s="10"/>
      <c r="G36" s="10"/>
      <c r="H36" s="10"/>
      <c r="I36" s="10"/>
      <c r="J36" s="10"/>
      <c r="K36" s="10"/>
      <c r="L36" s="10"/>
      <c r="M36" s="10"/>
      <c r="N36" s="144"/>
    </row>
    <row r="37" spans="1:14" s="7" customFormat="1">
      <c r="A37" s="238" t="s">
        <v>117</v>
      </c>
      <c r="B37" s="10"/>
      <c r="C37" s="10"/>
      <c r="D37" s="10"/>
      <c r="E37" s="10"/>
      <c r="F37" s="10"/>
      <c r="G37" s="10"/>
      <c r="H37" s="10"/>
      <c r="I37" s="10"/>
      <c r="J37" s="10"/>
      <c r="K37" s="10"/>
      <c r="L37" s="10"/>
      <c r="M37" s="10"/>
      <c r="N37" s="144"/>
    </row>
    <row r="38" spans="1:14" s="7" customFormat="1">
      <c r="A38" s="238" t="s">
        <v>310</v>
      </c>
      <c r="B38" s="23">
        <f>+MAX(B15:B22)</f>
        <v>16476.822179766987</v>
      </c>
      <c r="C38" s="23">
        <f t="shared" ref="C38:M38" si="11">+MAX(C15:C22)</f>
        <v>13087.221872299897</v>
      </c>
      <c r="D38" s="23">
        <f t="shared" si="11"/>
        <v>12575.416378406891</v>
      </c>
      <c r="E38" s="23">
        <f t="shared" si="11"/>
        <v>8602.3087977396353</v>
      </c>
      <c r="F38" s="23">
        <f t="shared" si="11"/>
        <v>6033.9070927347129</v>
      </c>
      <c r="G38" s="23">
        <f t="shared" si="11"/>
        <v>3234.8364849425575</v>
      </c>
      <c r="H38" s="23">
        <f t="shared" si="11"/>
        <v>3043.6241652031031</v>
      </c>
      <c r="I38" s="23">
        <f t="shared" si="11"/>
        <v>3096.8376864330003</v>
      </c>
      <c r="J38" s="23">
        <f t="shared" si="11"/>
        <v>4788.2164451532044</v>
      </c>
      <c r="K38" s="23">
        <f t="shared" si="11"/>
        <v>7281.3866980098837</v>
      </c>
      <c r="L38" s="23">
        <f t="shared" si="11"/>
        <v>10311.594856714655</v>
      </c>
      <c r="M38" s="23">
        <f t="shared" si="11"/>
        <v>12429.309362674659</v>
      </c>
      <c r="N38" s="144"/>
    </row>
    <row r="39" spans="1:14" s="7" customFormat="1">
      <c r="A39" s="238" t="s">
        <v>311</v>
      </c>
      <c r="B39" s="23">
        <f>+MIN(B15:B22)</f>
        <v>10502.688458235476</v>
      </c>
      <c r="C39" s="23">
        <f t="shared" ref="C39:M39" si="12">+MIN(C15:C22)</f>
        <v>8188.6469299999972</v>
      </c>
      <c r="D39" s="23">
        <f t="shared" si="12"/>
        <v>7516.9039679999996</v>
      </c>
      <c r="E39" s="23">
        <f t="shared" si="12"/>
        <v>5467.8344290000005</v>
      </c>
      <c r="F39" s="23">
        <f t="shared" si="12"/>
        <v>3464.0072140000007</v>
      </c>
      <c r="G39" s="23">
        <f t="shared" si="12"/>
        <v>2740.1638940000003</v>
      </c>
      <c r="H39" s="23">
        <f t="shared" si="12"/>
        <v>2450.8204420000002</v>
      </c>
      <c r="I39" s="23">
        <f t="shared" si="12"/>
        <v>2500.1212150000006</v>
      </c>
      <c r="J39" s="23">
        <f t="shared" si="12"/>
        <v>2795.0587320000004</v>
      </c>
      <c r="K39" s="23">
        <f t="shared" si="12"/>
        <v>5048.0970149296772</v>
      </c>
      <c r="L39" s="23">
        <f t="shared" si="12"/>
        <v>8480.3642282333603</v>
      </c>
      <c r="M39" s="23">
        <f t="shared" si="12"/>
        <v>10454.153059932652</v>
      </c>
      <c r="N39" s="144"/>
    </row>
    <row r="40" spans="1:14" s="7" customFormat="1">
      <c r="A40" s="238" t="s">
        <v>320</v>
      </c>
      <c r="B40" s="23">
        <f>+B38-B39</f>
        <v>5974.1337215315107</v>
      </c>
      <c r="C40" s="23">
        <f t="shared" ref="C40:M40" si="13">+C38-C39</f>
        <v>4898.5749422998997</v>
      </c>
      <c r="D40" s="23">
        <f t="shared" si="13"/>
        <v>5058.5124104068918</v>
      </c>
      <c r="E40" s="23">
        <f t="shared" si="13"/>
        <v>3134.4743687396349</v>
      </c>
      <c r="F40" s="23">
        <f t="shared" si="13"/>
        <v>2569.8998787347123</v>
      </c>
      <c r="G40" s="23">
        <f t="shared" si="13"/>
        <v>494.67259094255724</v>
      </c>
      <c r="H40" s="23">
        <f t="shared" si="13"/>
        <v>592.80372320310289</v>
      </c>
      <c r="I40" s="23">
        <f t="shared" si="13"/>
        <v>596.7164714329997</v>
      </c>
      <c r="J40" s="23">
        <f t="shared" si="13"/>
        <v>1993.157713153204</v>
      </c>
      <c r="K40" s="23">
        <f t="shared" si="13"/>
        <v>2233.2896830802065</v>
      </c>
      <c r="L40" s="23">
        <f t="shared" si="13"/>
        <v>1831.2306284812948</v>
      </c>
      <c r="M40" s="23">
        <f t="shared" si="13"/>
        <v>1975.156302742007</v>
      </c>
      <c r="N40" s="144"/>
    </row>
    <row r="41" spans="1:14" s="7" customFormat="1">
      <c r="A41" s="238">
        <v>2024</v>
      </c>
      <c r="B41" s="23">
        <f>+B22</f>
        <v>11768.183591999999</v>
      </c>
      <c r="C41" s="23">
        <f t="shared" ref="C41:M41" si="14">+C22</f>
        <v>8188.6469299999972</v>
      </c>
      <c r="D41" s="23">
        <f t="shared" si="14"/>
        <v>7516.9039679999996</v>
      </c>
      <c r="E41" s="23">
        <f t="shared" si="14"/>
        <v>5510.6873450000003</v>
      </c>
      <c r="F41" s="23">
        <f t="shared" si="14"/>
        <v>3464.0072140000007</v>
      </c>
      <c r="G41" s="23">
        <f t="shared" si="14"/>
        <v>2740.1638940000003</v>
      </c>
      <c r="H41" s="23">
        <f t="shared" si="14"/>
        <v>2450.8204420000002</v>
      </c>
      <c r="I41" s="23">
        <f t="shared" si="14"/>
        <v>2500.1212150000006</v>
      </c>
      <c r="J41" s="23">
        <f t="shared" si="14"/>
        <v>3222.2795740000001</v>
      </c>
      <c r="K41" s="23">
        <f t="shared" si="14"/>
        <v>5957.8148639999999</v>
      </c>
      <c r="L41" s="23">
        <f t="shared" si="14"/>
        <v>9122.2104070000005</v>
      </c>
      <c r="M41" s="23">
        <f t="shared" si="14"/>
        <v>10560.748887999998</v>
      </c>
      <c r="N41" s="144"/>
    </row>
    <row r="42" spans="1:14" s="7" customFormat="1">
      <c r="A42" s="238">
        <v>2025</v>
      </c>
      <c r="B42" s="23">
        <f>+B23</f>
        <v>11343.689448999998</v>
      </c>
      <c r="C42" s="23">
        <f t="shared" ref="C42:M42" si="15">+C23</f>
        <v>10404.305332999998</v>
      </c>
      <c r="D42" s="23">
        <f t="shared" si="15"/>
        <v>8262.3240799999985</v>
      </c>
      <c r="E42" s="23">
        <f t="shared" si="15"/>
        <v>5385.6958020000002</v>
      </c>
      <c r="F42" s="23">
        <f t="shared" si="15"/>
        <v>4431.3834989999996</v>
      </c>
      <c r="G42" s="23">
        <f t="shared" si="15"/>
        <v>2675.2117450000001</v>
      </c>
      <c r="H42" s="23">
        <f t="shared" si="15"/>
        <v>2529.1830219999993</v>
      </c>
      <c r="I42" s="23">
        <f t="shared" si="15"/>
        <v>2578.0161079999993</v>
      </c>
      <c r="J42" s="23">
        <f t="shared" si="15"/>
        <v>3288.1327899999992</v>
      </c>
      <c r="K42" s="23">
        <f t="shared" si="15"/>
        <v>6681.1730380000008</v>
      </c>
      <c r="L42" s="23">
        <f t="shared" si="15"/>
        <v>9011.7368769999994</v>
      </c>
      <c r="M42" s="23">
        <f t="shared" si="15"/>
        <v>10502.239142999999</v>
      </c>
      <c r="N42" s="144"/>
    </row>
    <row r="43" spans="1:14" s="7" customFormat="1" ht="12">
      <c r="A43" s="144"/>
      <c r="B43" s="144"/>
      <c r="C43" s="144"/>
      <c r="D43" s="144"/>
      <c r="E43" s="144"/>
      <c r="F43" s="144"/>
      <c r="G43" s="144"/>
      <c r="H43" s="144"/>
      <c r="I43" s="144"/>
      <c r="J43" s="144"/>
      <c r="K43" s="144"/>
      <c r="L43" s="144"/>
      <c r="M43" s="144"/>
      <c r="N43" s="144"/>
    </row>
    <row r="44" spans="1:14" s="7" customFormat="1" ht="12">
      <c r="A44" s="144"/>
      <c r="B44" s="144"/>
      <c r="C44" s="144"/>
      <c r="D44" s="144"/>
      <c r="E44" s="144"/>
      <c r="F44" s="144"/>
      <c r="G44" s="144"/>
      <c r="H44" s="144"/>
      <c r="I44" s="144"/>
      <c r="J44" s="144"/>
      <c r="K44" s="144"/>
      <c r="L44" s="144"/>
      <c r="M44" s="144"/>
      <c r="N44" s="144"/>
    </row>
    <row r="45" spans="1:14">
      <c r="A45" s="7"/>
      <c r="B45" s="7"/>
      <c r="C45" s="7"/>
      <c r="D45" s="7"/>
      <c r="E45" s="7"/>
      <c r="F45" s="7"/>
      <c r="G45" s="7"/>
      <c r="H45" s="7"/>
      <c r="I45" s="7"/>
      <c r="J45" s="7"/>
      <c r="K45" s="7"/>
      <c r="L45" s="7"/>
      <c r="M45" s="7"/>
      <c r="N45" s="7"/>
    </row>
    <row r="46" spans="1:14">
      <c r="A46" s="7"/>
      <c r="B46" s="7"/>
      <c r="C46" s="7"/>
      <c r="D46" s="7"/>
      <c r="E46" s="7"/>
      <c r="F46" s="7"/>
      <c r="G46" s="7"/>
      <c r="H46" s="7"/>
      <c r="I46" s="7"/>
      <c r="J46" s="7"/>
      <c r="K46" s="7"/>
      <c r="L46" s="7"/>
      <c r="M46" s="7"/>
      <c r="N46" s="7"/>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tabColor theme="0"/>
  </sheetPr>
  <dimension ref="A1:S39"/>
  <sheetViews>
    <sheetView showGridLines="0" zoomScaleNormal="100" zoomScaleSheetLayoutView="100" workbookViewId="0"/>
  </sheetViews>
  <sheetFormatPr defaultColWidth="9.140625" defaultRowHeight="12"/>
  <cols>
    <col min="1" max="1" width="21" style="60" customWidth="1"/>
    <col min="2" max="10" width="9.7109375" style="60" customWidth="1"/>
    <col min="11" max="12" width="10.7109375" style="60" customWidth="1"/>
    <col min="13" max="13" width="1.28515625" style="60" customWidth="1"/>
    <col min="14" max="14" width="8.28515625" style="60" customWidth="1"/>
    <col min="15" max="15" width="7.85546875" style="60" customWidth="1"/>
    <col min="16" max="18" width="8.5703125" style="60" customWidth="1"/>
    <col min="19" max="19" width="10.42578125" style="60" customWidth="1"/>
    <col min="20" max="20" width="10" style="60" customWidth="1"/>
    <col min="21" max="21" width="11.42578125" style="60" bestFit="1" customWidth="1"/>
    <col min="22" max="16384" width="9.140625" style="60"/>
  </cols>
  <sheetData>
    <row r="1" spans="1:19" s="67" customFormat="1" ht="18">
      <c r="A1" s="194" t="s">
        <v>297</v>
      </c>
      <c r="B1" s="65"/>
      <c r="C1" s="65"/>
      <c r="D1" s="65"/>
      <c r="E1" s="65"/>
      <c r="F1" s="65"/>
      <c r="G1" s="65"/>
      <c r="H1" s="65"/>
      <c r="I1" s="65"/>
      <c r="J1" s="65"/>
      <c r="K1" s="65"/>
      <c r="L1" s="65"/>
      <c r="M1" s="65"/>
      <c r="N1" s="196" t="str">
        <f>'3'!N1</f>
        <v>2025</v>
      </c>
      <c r="P1" s="65"/>
      <c r="Q1" s="65"/>
    </row>
    <row r="2" spans="1:19" ht="6" customHeight="1">
      <c r="A2" s="7"/>
      <c r="B2" s="7"/>
      <c r="C2" s="7"/>
      <c r="D2" s="7"/>
      <c r="E2" s="7"/>
      <c r="F2" s="7"/>
      <c r="G2" s="7"/>
      <c r="H2" s="7"/>
      <c r="I2" s="7"/>
      <c r="J2" s="7"/>
      <c r="K2" s="7"/>
      <c r="L2" s="7"/>
      <c r="M2" s="7"/>
      <c r="N2" s="7"/>
      <c r="O2" s="7"/>
      <c r="P2" s="7"/>
      <c r="Q2" s="7"/>
      <c r="R2" s="7"/>
      <c r="S2" s="7"/>
    </row>
    <row r="3" spans="1:19" ht="28.15" customHeight="1">
      <c r="A3" s="201"/>
      <c r="B3" s="132">
        <v>2017</v>
      </c>
      <c r="C3" s="132">
        <v>2018</v>
      </c>
      <c r="D3" s="132">
        <v>2019</v>
      </c>
      <c r="E3" s="132">
        <v>2020</v>
      </c>
      <c r="F3" s="132">
        <v>2021</v>
      </c>
      <c r="G3" s="132">
        <v>2022</v>
      </c>
      <c r="H3" s="132">
        <v>2023</v>
      </c>
      <c r="I3" s="132">
        <v>2024</v>
      </c>
      <c r="J3" s="132">
        <v>2025</v>
      </c>
      <c r="K3" s="173" t="s">
        <v>317</v>
      </c>
      <c r="L3" s="173" t="s">
        <v>176</v>
      </c>
      <c r="M3" s="103"/>
    </row>
    <row r="4" spans="1:19">
      <c r="A4" s="202" t="s">
        <v>59</v>
      </c>
      <c r="B4" s="157">
        <f t="shared" ref="B4:J4" si="0">SUM(B5:B20)</f>
        <v>170167.77431130997</v>
      </c>
      <c r="C4" s="157">
        <f t="shared" si="0"/>
        <v>162924.26340989218</v>
      </c>
      <c r="D4" s="157">
        <f t="shared" si="0"/>
        <v>161913.56684660853</v>
      </c>
      <c r="E4" s="157">
        <f t="shared" si="0"/>
        <v>156917.70830579646</v>
      </c>
      <c r="F4" s="157">
        <f t="shared" si="0"/>
        <v>161705.20831628563</v>
      </c>
      <c r="G4" s="157">
        <f t="shared" si="0"/>
        <v>151093.4658412213</v>
      </c>
      <c r="H4" s="157">
        <f t="shared" si="0"/>
        <v>141075.52193510474</v>
      </c>
      <c r="I4" s="157">
        <f t="shared" si="0"/>
        <v>132836.86202799997</v>
      </c>
      <c r="J4" s="157">
        <f t="shared" si="0"/>
        <v>137334.45681600002</v>
      </c>
      <c r="K4" s="157">
        <f>+J4-I4</f>
        <v>4497.5947880000458</v>
      </c>
      <c r="L4" s="169">
        <f>+J4/I4-1</f>
        <v>3.3858032471830057E-2</v>
      </c>
      <c r="N4" s="97"/>
    </row>
    <row r="5" spans="1:19">
      <c r="A5" s="163" t="s">
        <v>40</v>
      </c>
      <c r="B5" s="154">
        <v>17648.941728999998</v>
      </c>
      <c r="C5" s="154">
        <v>17078.197468999999</v>
      </c>
      <c r="D5" s="154">
        <v>20039.075443200003</v>
      </c>
      <c r="E5" s="154">
        <v>21971.368778000004</v>
      </c>
      <c r="F5" s="154">
        <v>23749.522175999999</v>
      </c>
      <c r="G5" s="154">
        <v>22661.046717999998</v>
      </c>
      <c r="H5" s="154">
        <v>21904.754540000002</v>
      </c>
      <c r="I5" s="154">
        <v>25582.311690999999</v>
      </c>
      <c r="J5" s="154">
        <f>+'4.1'!N8</f>
        <v>28452.721533000004</v>
      </c>
      <c r="K5" s="154">
        <f t="shared" ref="K5:K20" si="1">+J5-I5</f>
        <v>2870.4098420000046</v>
      </c>
      <c r="L5" s="203">
        <f t="shared" ref="L5:L20" si="2">+J5/I5-1</f>
        <v>0.11220291100627278</v>
      </c>
      <c r="O5" s="94"/>
    </row>
    <row r="6" spans="1:19">
      <c r="A6" s="163" t="s">
        <v>39</v>
      </c>
      <c r="B6" s="154">
        <v>4210.6081244501102</v>
      </c>
      <c r="C6" s="154">
        <v>4141.1557339999999</v>
      </c>
      <c r="D6" s="154">
        <v>4105.3321149999992</v>
      </c>
      <c r="E6" s="154">
        <v>4198.8931317999995</v>
      </c>
      <c r="F6" s="154">
        <v>4268.9378559999996</v>
      </c>
      <c r="G6" s="154">
        <v>4274.6028269999997</v>
      </c>
      <c r="H6" s="154">
        <v>4200.9278069999991</v>
      </c>
      <c r="I6" s="154">
        <v>4041.2500649999993</v>
      </c>
      <c r="J6" s="154">
        <f>+'4.1'!N9</f>
        <v>4176.0988919999991</v>
      </c>
      <c r="K6" s="154">
        <f t="shared" si="1"/>
        <v>134.8488269999998</v>
      </c>
      <c r="L6" s="203">
        <f t="shared" si="2"/>
        <v>3.3368097700234634E-2</v>
      </c>
    </row>
    <row r="7" spans="1:19">
      <c r="A7" s="163" t="s">
        <v>38</v>
      </c>
      <c r="B7" s="154">
        <v>19473.084553000001</v>
      </c>
      <c r="C7" s="154">
        <v>16943.333251000004</v>
      </c>
      <c r="D7" s="154">
        <v>14806.717398999997</v>
      </c>
      <c r="E7" s="154">
        <v>13783.883112</v>
      </c>
      <c r="F7" s="154">
        <v>14593.114437999999</v>
      </c>
      <c r="G7" s="154">
        <v>12539.490330999999</v>
      </c>
      <c r="H7" s="154">
        <v>10789.971338000001</v>
      </c>
      <c r="I7" s="154">
        <v>7863.5292430000009</v>
      </c>
      <c r="J7" s="154">
        <f>+'4.1'!N10</f>
        <v>7600.4706420000011</v>
      </c>
      <c r="K7" s="154">
        <f t="shared" si="1"/>
        <v>-263.05860099999973</v>
      </c>
      <c r="L7" s="203">
        <f t="shared" si="2"/>
        <v>-3.3452994561464999E-2</v>
      </c>
      <c r="O7" s="94"/>
    </row>
    <row r="8" spans="1:19">
      <c r="A8" s="163" t="s">
        <v>60</v>
      </c>
      <c r="B8" s="154">
        <v>12.909853</v>
      </c>
      <c r="C8" s="154">
        <v>15.360851000000002</v>
      </c>
      <c r="D8" s="154">
        <v>17.542828999999998</v>
      </c>
      <c r="E8" s="154">
        <v>13.270947999999999</v>
      </c>
      <c r="F8" s="154">
        <v>38.048552999999998</v>
      </c>
      <c r="G8" s="154">
        <v>72.470500000000015</v>
      </c>
      <c r="H8" s="154">
        <v>119.36518000000002</v>
      </c>
      <c r="I8" s="154">
        <v>114.43648999999999</v>
      </c>
      <c r="J8" s="154">
        <f>+'4.1'!N11</f>
        <v>78.381288999999995</v>
      </c>
      <c r="K8" s="154">
        <f t="shared" si="1"/>
        <v>-36.055200999999997</v>
      </c>
      <c r="L8" s="203">
        <f t="shared" si="2"/>
        <v>-0.31506734434095274</v>
      </c>
    </row>
    <row r="9" spans="1:19">
      <c r="A9" s="163" t="s">
        <v>199</v>
      </c>
      <c r="B9" s="154">
        <v>86.138499999999993</v>
      </c>
      <c r="C9" s="154">
        <v>86.572722004811226</v>
      </c>
      <c r="D9" s="154">
        <v>70.696781999999999</v>
      </c>
      <c r="E9" s="154">
        <v>92.760940000000019</v>
      </c>
      <c r="F9" s="154">
        <v>100.66252</v>
      </c>
      <c r="G9" s="154">
        <v>80.887709999999998</v>
      </c>
      <c r="H9" s="154">
        <v>67.070309000000009</v>
      </c>
      <c r="I9" s="154">
        <v>101.13557500000002</v>
      </c>
      <c r="J9" s="154">
        <f>+'4.1'!N12</f>
        <v>94.892471999999998</v>
      </c>
      <c r="K9" s="154">
        <f t="shared" si="1"/>
        <v>-6.2431030000000192</v>
      </c>
      <c r="L9" s="203">
        <f t="shared" si="2"/>
        <v>-6.173003910839503E-2</v>
      </c>
    </row>
    <row r="10" spans="1:19">
      <c r="A10" s="163" t="s">
        <v>200</v>
      </c>
      <c r="B10" s="154">
        <v>0.41697000000000001</v>
      </c>
      <c r="C10" s="154">
        <v>0.86835000000000007</v>
      </c>
      <c r="D10" s="154">
        <v>0.46586899999999998</v>
      </c>
      <c r="E10" s="154">
        <v>0.51271900000000004</v>
      </c>
      <c r="F10" s="154">
        <v>0.57555199999999995</v>
      </c>
      <c r="G10" s="154">
        <v>0.64620999999999995</v>
      </c>
      <c r="H10" s="154">
        <v>0.50351000000000001</v>
      </c>
      <c r="I10" s="154">
        <v>2.0452889999999999</v>
      </c>
      <c r="J10" s="154">
        <f>+'4.1'!N13</f>
        <v>1.0509760000000001</v>
      </c>
      <c r="K10" s="154">
        <f t="shared" si="1"/>
        <v>-0.99431299999999978</v>
      </c>
      <c r="L10" s="203">
        <f t="shared" si="2"/>
        <v>-0.48614792334970747</v>
      </c>
    </row>
    <row r="11" spans="1:19">
      <c r="A11" s="163" t="s">
        <v>37</v>
      </c>
      <c r="B11" s="154">
        <v>70523.397097999987</v>
      </c>
      <c r="C11" s="154">
        <v>68822.119171000013</v>
      </c>
      <c r="D11" s="154">
        <v>67378.029448000016</v>
      </c>
      <c r="E11" s="154">
        <v>62430.927916000001</v>
      </c>
      <c r="F11" s="154">
        <v>60659.054130000011</v>
      </c>
      <c r="G11" s="154">
        <v>59121.926497000008</v>
      </c>
      <c r="H11" s="154">
        <v>54249.048483999999</v>
      </c>
      <c r="I11" s="154">
        <v>46818.693209999983</v>
      </c>
      <c r="J11" s="154">
        <f>+'4.1'!N14</f>
        <v>46538.174043000006</v>
      </c>
      <c r="K11" s="154">
        <f t="shared" si="1"/>
        <v>-280.51916699997673</v>
      </c>
      <c r="L11" s="203">
        <f t="shared" si="2"/>
        <v>-5.9916060822488015E-3</v>
      </c>
      <c r="O11" s="94"/>
    </row>
    <row r="12" spans="1:19">
      <c r="A12" s="163" t="s">
        <v>72</v>
      </c>
      <c r="B12" s="154">
        <v>908.072</v>
      </c>
      <c r="C12" s="154">
        <v>864.33</v>
      </c>
      <c r="D12" s="154">
        <v>852.88299999999992</v>
      </c>
      <c r="E12" s="154">
        <v>786.57400000000007</v>
      </c>
      <c r="F12" s="154">
        <v>863.49199999999996</v>
      </c>
      <c r="G12" s="154">
        <v>865.87100000000009</v>
      </c>
      <c r="H12" s="154">
        <v>1126.2329999999999</v>
      </c>
      <c r="I12" s="154">
        <v>1585.646</v>
      </c>
      <c r="J12" s="154">
        <f>+'4.1'!N15</f>
        <v>1698.106</v>
      </c>
      <c r="K12" s="154">
        <f t="shared" si="1"/>
        <v>112.46000000000004</v>
      </c>
      <c r="L12" s="203">
        <f t="shared" si="2"/>
        <v>7.0923774915712556E-2</v>
      </c>
    </row>
    <row r="13" spans="1:19">
      <c r="A13" s="163" t="s">
        <v>36</v>
      </c>
      <c r="B13" s="154">
        <v>0.40596099999999996</v>
      </c>
      <c r="C13" s="154">
        <v>0.64134000000000002</v>
      </c>
      <c r="D13" s="154">
        <v>0.238009</v>
      </c>
      <c r="E13" s="154">
        <v>0.12214000000000001</v>
      </c>
      <c r="F13" s="154">
        <v>9.0999999999999998E-2</v>
      </c>
      <c r="G13" s="154">
        <v>0</v>
      </c>
      <c r="H13" s="154">
        <v>0</v>
      </c>
      <c r="I13" s="154">
        <v>5.5999999999999994E-2</v>
      </c>
      <c r="J13" s="154">
        <f>+'4.1'!N16</f>
        <v>0</v>
      </c>
      <c r="K13" s="154">
        <f t="shared" si="1"/>
        <v>-5.5999999999999994E-2</v>
      </c>
      <c r="L13" s="203">
        <f t="shared" si="2"/>
        <v>-1</v>
      </c>
    </row>
    <row r="14" spans="1:19">
      <c r="A14" s="163" t="s">
        <v>35</v>
      </c>
      <c r="B14" s="154">
        <v>8866.3123899999991</v>
      </c>
      <c r="C14" s="154">
        <v>7905.558818999998</v>
      </c>
      <c r="D14" s="154">
        <v>8079.1410440000009</v>
      </c>
      <c r="E14" s="154">
        <v>7393.7418319999997</v>
      </c>
      <c r="F14" s="154">
        <v>8343.621882999998</v>
      </c>
      <c r="G14" s="154">
        <v>7932.7659799999992</v>
      </c>
      <c r="H14" s="154">
        <v>8189.7214540000004</v>
      </c>
      <c r="I14" s="154">
        <v>6731.5987009999999</v>
      </c>
      <c r="J14" s="154">
        <f>+'4.1'!N17</f>
        <v>6918.4667040000004</v>
      </c>
      <c r="K14" s="154">
        <f t="shared" si="1"/>
        <v>186.8680030000005</v>
      </c>
      <c r="L14" s="203">
        <f t="shared" si="2"/>
        <v>2.7759825161924878E-2</v>
      </c>
    </row>
    <row r="15" spans="1:19">
      <c r="A15" s="163" t="s">
        <v>34</v>
      </c>
      <c r="B15" s="154">
        <v>802.62934500000006</v>
      </c>
      <c r="C15" s="154">
        <v>524.75572799999998</v>
      </c>
      <c r="D15" s="154">
        <v>549.38404500000001</v>
      </c>
      <c r="E15" s="154">
        <v>581.9372679999999</v>
      </c>
      <c r="F15" s="154">
        <v>349.57051999999999</v>
      </c>
      <c r="G15" s="154">
        <v>248.39147400000002</v>
      </c>
      <c r="H15" s="154">
        <v>379.85054299999996</v>
      </c>
      <c r="I15" s="154">
        <v>247.14933000000002</v>
      </c>
      <c r="J15" s="154">
        <f>+'4.1'!N18</f>
        <v>111.24891300000002</v>
      </c>
      <c r="K15" s="154">
        <f t="shared" si="1"/>
        <v>-135.900417</v>
      </c>
      <c r="L15" s="203">
        <f t="shared" si="2"/>
        <v>-0.54987167879435472</v>
      </c>
    </row>
    <row r="16" spans="1:19">
      <c r="A16" s="163" t="s">
        <v>33</v>
      </c>
      <c r="B16" s="154">
        <v>4590.1970123975643</v>
      </c>
      <c r="C16" s="154">
        <v>4621.5520692512382</v>
      </c>
      <c r="D16" s="154">
        <v>4471.6628518797497</v>
      </c>
      <c r="E16" s="154">
        <v>4585.729829077146</v>
      </c>
      <c r="F16" s="154">
        <v>4423.7090305414376</v>
      </c>
      <c r="G16" s="154">
        <v>4118.5233983519902</v>
      </c>
      <c r="H16" s="154">
        <v>4382.4417517082538</v>
      </c>
      <c r="I16" s="154">
        <v>4961.4624480000002</v>
      </c>
      <c r="J16" s="154">
        <f>+'4.1'!N19</f>
        <v>4800.8261039999998</v>
      </c>
      <c r="K16" s="154">
        <f t="shared" si="1"/>
        <v>-160.63634400000046</v>
      </c>
      <c r="L16" s="203">
        <f t="shared" si="2"/>
        <v>-3.2376813426201356E-2</v>
      </c>
    </row>
    <row r="17" spans="1:17">
      <c r="A17" s="163" t="s">
        <v>32</v>
      </c>
      <c r="B17" s="154">
        <v>10390.423849999999</v>
      </c>
      <c r="C17" s="154">
        <v>11021.664391999999</v>
      </c>
      <c r="D17" s="154">
        <v>10470.820881</v>
      </c>
      <c r="E17" s="154">
        <v>9028.0374730000003</v>
      </c>
      <c r="F17" s="154">
        <v>9421.1525899999997</v>
      </c>
      <c r="G17" s="154">
        <v>8698.5005279999987</v>
      </c>
      <c r="H17" s="154">
        <v>7424.863077</v>
      </c>
      <c r="I17" s="154">
        <v>6679.5433199999998</v>
      </c>
      <c r="J17" s="154">
        <f>+'4.1'!N20</f>
        <v>6373.129718000001</v>
      </c>
      <c r="K17" s="154">
        <f t="shared" si="1"/>
        <v>-306.41360199999872</v>
      </c>
      <c r="L17" s="203">
        <f t="shared" si="2"/>
        <v>-4.58734358504016E-2</v>
      </c>
    </row>
    <row r="18" spans="1:17">
      <c r="A18" s="163" t="s">
        <v>3</v>
      </c>
      <c r="B18" s="154">
        <v>0</v>
      </c>
      <c r="C18" s="154">
        <v>0</v>
      </c>
      <c r="D18" s="154">
        <v>0</v>
      </c>
      <c r="E18" s="154">
        <v>0</v>
      </c>
      <c r="F18" s="154">
        <v>0</v>
      </c>
      <c r="G18" s="154">
        <v>0</v>
      </c>
      <c r="H18" s="154">
        <v>0</v>
      </c>
      <c r="I18" s="154">
        <v>0</v>
      </c>
      <c r="J18" s="154">
        <f>+'4.1'!N21</f>
        <v>0</v>
      </c>
      <c r="K18" s="154">
        <f t="shared" si="1"/>
        <v>0</v>
      </c>
      <c r="L18" s="203">
        <v>0</v>
      </c>
    </row>
    <row r="19" spans="1:17">
      <c r="A19" s="163" t="s">
        <v>31</v>
      </c>
      <c r="B19" s="154">
        <v>430.26517899999993</v>
      </c>
      <c r="C19" s="154">
        <v>183.56304299999996</v>
      </c>
      <c r="D19" s="154">
        <v>151.08361900000003</v>
      </c>
      <c r="E19" s="154">
        <v>182.76715300000004</v>
      </c>
      <c r="F19" s="154">
        <v>363.83322500000003</v>
      </c>
      <c r="G19" s="154">
        <v>922.11876600000005</v>
      </c>
      <c r="H19" s="154">
        <v>657.23999000000015</v>
      </c>
      <c r="I19" s="154">
        <v>287.10733600000003</v>
      </c>
      <c r="J19" s="154">
        <f>+'4.1'!N22</f>
        <v>202.94331000000005</v>
      </c>
      <c r="K19" s="154">
        <f t="shared" si="1"/>
        <v>-84.164025999999978</v>
      </c>
      <c r="L19" s="203">
        <f t="shared" si="2"/>
        <v>-0.29314481187621055</v>
      </c>
    </row>
    <row r="20" spans="1:17">
      <c r="A20" s="163" t="s">
        <v>30</v>
      </c>
      <c r="B20" s="154">
        <v>32223.97174646231</v>
      </c>
      <c r="C20" s="154">
        <v>30714.590470636122</v>
      </c>
      <c r="D20" s="154">
        <v>30920.493511528774</v>
      </c>
      <c r="E20" s="154">
        <v>31867.181065919329</v>
      </c>
      <c r="F20" s="154">
        <v>34529.822842744208</v>
      </c>
      <c r="G20" s="154">
        <v>29556.223901869318</v>
      </c>
      <c r="H20" s="154">
        <v>27583.530951396489</v>
      </c>
      <c r="I20" s="154">
        <v>27820.89733</v>
      </c>
      <c r="J20" s="154">
        <f>+'4.1'!N23</f>
        <v>30287.946219999998</v>
      </c>
      <c r="K20" s="154">
        <f t="shared" si="1"/>
        <v>2467.0488899999982</v>
      </c>
      <c r="L20" s="203">
        <f t="shared" si="2"/>
        <v>8.8676107773839385E-2</v>
      </c>
      <c r="O20" s="94"/>
    </row>
    <row r="21" spans="1:17" s="68" customFormat="1" ht="11.25">
      <c r="A21" s="155"/>
      <c r="B21" s="4"/>
      <c r="C21" s="4"/>
      <c r="D21" s="4"/>
      <c r="E21" s="4"/>
      <c r="F21" s="4"/>
      <c r="G21" s="4"/>
      <c r="H21" s="4"/>
      <c r="I21" s="4"/>
      <c r="J21" s="4"/>
      <c r="K21" s="4"/>
      <c r="L21" s="82"/>
      <c r="M21" s="4"/>
    </row>
    <row r="22" spans="1:17" s="68" customFormat="1">
      <c r="A22" s="64"/>
      <c r="B22" s="4"/>
      <c r="C22" s="4"/>
      <c r="D22" s="4"/>
      <c r="E22" s="4"/>
      <c r="F22" s="4"/>
      <c r="G22" s="4"/>
      <c r="H22" s="4"/>
      <c r="I22" s="4"/>
      <c r="J22" s="4"/>
      <c r="K22" s="4"/>
      <c r="L22" s="4"/>
      <c r="M22" s="4"/>
      <c r="N22" s="60"/>
      <c r="O22" s="60"/>
      <c r="P22" s="60"/>
      <c r="Q22" s="60"/>
    </row>
    <row r="23" spans="1:17" ht="28.15" customHeight="1">
      <c r="A23" s="201"/>
      <c r="B23" s="132">
        <v>2017</v>
      </c>
      <c r="C23" s="132">
        <v>2018</v>
      </c>
      <c r="D23" s="132">
        <v>2019</v>
      </c>
      <c r="E23" s="132">
        <v>2020</v>
      </c>
      <c r="F23" s="132">
        <v>2021</v>
      </c>
      <c r="G23" s="132">
        <v>2022</v>
      </c>
      <c r="H23" s="132">
        <v>2023</v>
      </c>
      <c r="I23" s="132">
        <v>2024</v>
      </c>
      <c r="J23" s="132">
        <v>2025</v>
      </c>
      <c r="K23" s="173" t="s">
        <v>317</v>
      </c>
      <c r="L23" s="173" t="s">
        <v>176</v>
      </c>
      <c r="N23" s="8"/>
    </row>
    <row r="24" spans="1:17">
      <c r="A24" s="202" t="s">
        <v>59</v>
      </c>
      <c r="B24" s="157">
        <f t="shared" ref="B24:J24" si="3">SUM(B25:B38)</f>
        <v>170167.77431130997</v>
      </c>
      <c r="C24" s="157">
        <f t="shared" si="3"/>
        <v>162924.26340989218</v>
      </c>
      <c r="D24" s="157">
        <f t="shared" si="3"/>
        <v>161913.56684660848</v>
      </c>
      <c r="E24" s="157">
        <f t="shared" si="3"/>
        <v>156917.70830579649</v>
      </c>
      <c r="F24" s="157">
        <f t="shared" si="3"/>
        <v>161705.20831628563</v>
      </c>
      <c r="G24" s="157">
        <f t="shared" si="3"/>
        <v>151093.46862022131</v>
      </c>
      <c r="H24" s="157">
        <f t="shared" si="3"/>
        <v>141075.52576910474</v>
      </c>
      <c r="I24" s="157">
        <f t="shared" si="3"/>
        <v>132836.862028</v>
      </c>
      <c r="J24" s="157">
        <f t="shared" si="3"/>
        <v>137334.488575</v>
      </c>
      <c r="K24" s="157">
        <f>+J24-I24</f>
        <v>4497.6265469999926</v>
      </c>
      <c r="L24" s="169">
        <f>+J24/I24-1</f>
        <v>3.3858271554562558E-2</v>
      </c>
      <c r="N24" s="8"/>
    </row>
    <row r="25" spans="1:17">
      <c r="A25" s="163" t="s">
        <v>131</v>
      </c>
      <c r="B25" s="154">
        <v>6513.7377800000013</v>
      </c>
      <c r="C25" s="154">
        <v>6063.5777390000003</v>
      </c>
      <c r="D25" s="154">
        <v>5633.5828936000016</v>
      </c>
      <c r="E25" s="154">
        <v>5417.9085559999985</v>
      </c>
      <c r="F25" s="154">
        <v>5906.5108810000011</v>
      </c>
      <c r="G25" s="154">
        <v>5050.0962194479998</v>
      </c>
      <c r="H25" s="154">
        <v>4471.4763680000005</v>
      </c>
      <c r="I25" s="154">
        <v>4745.2632720000001</v>
      </c>
      <c r="J25" s="154">
        <f>+'4.2'!N7</f>
        <v>4949.9829559999998</v>
      </c>
      <c r="K25" s="154">
        <f t="shared" ref="K25:K38" si="4">+J25-I25</f>
        <v>204.71968399999969</v>
      </c>
      <c r="L25" s="203">
        <f t="shared" ref="L25:L38" si="5">+J25/I25-1</f>
        <v>4.3141902201290439E-2</v>
      </c>
    </row>
    <row r="26" spans="1:17">
      <c r="A26" s="163" t="s">
        <v>99</v>
      </c>
      <c r="B26" s="154">
        <v>7990.7359111727874</v>
      </c>
      <c r="C26" s="154">
        <v>7562.3986639999976</v>
      </c>
      <c r="D26" s="154">
        <v>7421.3846770000009</v>
      </c>
      <c r="E26" s="154">
        <v>7376.0111740000011</v>
      </c>
      <c r="F26" s="154">
        <v>7685.4680680000001</v>
      </c>
      <c r="G26" s="154">
        <v>7274.6743940000006</v>
      </c>
      <c r="H26" s="154">
        <v>6782.1242870000005</v>
      </c>
      <c r="I26" s="154">
        <v>6420.7402489999986</v>
      </c>
      <c r="J26" s="154">
        <f>+'4.2'!N8</f>
        <v>6673.2435030000006</v>
      </c>
      <c r="K26" s="154">
        <f t="shared" si="4"/>
        <v>252.50325400000202</v>
      </c>
      <c r="L26" s="203">
        <f t="shared" si="5"/>
        <v>3.9326190471469014E-2</v>
      </c>
    </row>
    <row r="27" spans="1:17">
      <c r="A27" s="163" t="s">
        <v>100</v>
      </c>
      <c r="B27" s="154">
        <v>8316.7549387214294</v>
      </c>
      <c r="C27" s="154">
        <v>7953.8981322000027</v>
      </c>
      <c r="D27" s="154">
        <v>7658.4714679999997</v>
      </c>
      <c r="E27" s="154">
        <v>7704.9019176000002</v>
      </c>
      <c r="F27" s="154">
        <v>8098.0380909999985</v>
      </c>
      <c r="G27" s="154">
        <v>7279.311796</v>
      </c>
      <c r="H27" s="154">
        <v>6817.2633460000006</v>
      </c>
      <c r="I27" s="154">
        <v>6815.1713329999993</v>
      </c>
      <c r="J27" s="154">
        <f>+'4.2'!N9</f>
        <v>6965.158680999999</v>
      </c>
      <c r="K27" s="154">
        <f t="shared" si="4"/>
        <v>149.98734799999966</v>
      </c>
      <c r="L27" s="203">
        <f t="shared" si="5"/>
        <v>2.200786167674762E-2</v>
      </c>
    </row>
    <row r="28" spans="1:17">
      <c r="A28" s="163" t="s">
        <v>101</v>
      </c>
      <c r="B28" s="154">
        <v>15685.149059351999</v>
      </c>
      <c r="C28" s="154">
        <v>15930.182686</v>
      </c>
      <c r="D28" s="154">
        <v>15117.193084999999</v>
      </c>
      <c r="E28" s="154">
        <v>13067.266131999999</v>
      </c>
      <c r="F28" s="154">
        <v>8275.5914069999999</v>
      </c>
      <c r="G28" s="154">
        <v>9435.953501</v>
      </c>
      <c r="H28" s="154">
        <v>9369.9202380000006</v>
      </c>
      <c r="I28" s="154">
        <v>6353.0254120000009</v>
      </c>
      <c r="J28" s="154">
        <f>+'4.2'!N10</f>
        <v>5743.1459809999997</v>
      </c>
      <c r="K28" s="154">
        <f t="shared" si="4"/>
        <v>-609.8794310000012</v>
      </c>
      <c r="L28" s="203">
        <f t="shared" si="5"/>
        <v>-9.5998267195346321E-2</v>
      </c>
    </row>
    <row r="29" spans="1:17">
      <c r="A29" s="163" t="s">
        <v>130</v>
      </c>
      <c r="B29" s="154">
        <v>3824.8705505609532</v>
      </c>
      <c r="C29" s="154">
        <v>3581.1791988164259</v>
      </c>
      <c r="D29" s="154">
        <v>3422.6928275999994</v>
      </c>
      <c r="E29" s="154">
        <v>3493.1955028000002</v>
      </c>
      <c r="F29" s="154">
        <v>3949.3513146894425</v>
      </c>
      <c r="G29" s="154">
        <v>3533.7164370000005</v>
      </c>
      <c r="H29" s="154">
        <v>3518.7748099999999</v>
      </c>
      <c r="I29" s="154">
        <v>3531.5954840000004</v>
      </c>
      <c r="J29" s="154">
        <f>+'4.2'!N11</f>
        <v>3622.2041240000003</v>
      </c>
      <c r="K29" s="154">
        <f t="shared" si="4"/>
        <v>90.608639999999923</v>
      </c>
      <c r="L29" s="203">
        <f t="shared" si="5"/>
        <v>2.5656573752714573E-2</v>
      </c>
    </row>
    <row r="30" spans="1:17">
      <c r="A30" s="163" t="s">
        <v>102</v>
      </c>
      <c r="B30" s="154">
        <v>4739.0619237243591</v>
      </c>
      <c r="C30" s="154">
        <v>4633.6833753268911</v>
      </c>
      <c r="D30" s="154">
        <v>4584.5415789999988</v>
      </c>
      <c r="E30" s="154">
        <v>4417.0206223999994</v>
      </c>
      <c r="F30" s="154">
        <v>4724.5964696847814</v>
      </c>
      <c r="G30" s="154">
        <v>4462.2034389999999</v>
      </c>
      <c r="H30" s="154">
        <v>4264.4100019999996</v>
      </c>
      <c r="I30" s="154">
        <v>4176.4223300000003</v>
      </c>
      <c r="J30" s="154">
        <f>+'4.2'!N12</f>
        <v>4224.2585400000007</v>
      </c>
      <c r="K30" s="154">
        <f t="shared" si="4"/>
        <v>47.836210000000392</v>
      </c>
      <c r="L30" s="203">
        <f t="shared" si="5"/>
        <v>1.1453872769615403E-2</v>
      </c>
    </row>
    <row r="31" spans="1:17">
      <c r="A31" s="163" t="s">
        <v>103</v>
      </c>
      <c r="B31" s="154">
        <v>2745.779348</v>
      </c>
      <c r="C31" s="154">
        <v>2604.0657680000004</v>
      </c>
      <c r="D31" s="154">
        <v>2554.2391044000005</v>
      </c>
      <c r="E31" s="154">
        <v>2463.2868278000001</v>
      </c>
      <c r="F31" s="154">
        <v>2637.5649979999998</v>
      </c>
      <c r="G31" s="154">
        <v>2376.822173999999</v>
      </c>
      <c r="H31" s="154">
        <v>2317.844199614528</v>
      </c>
      <c r="I31" s="154">
        <v>2252.8304510000003</v>
      </c>
      <c r="J31" s="154">
        <f>+'4.2'!N13</f>
        <v>2337.1339419999999</v>
      </c>
      <c r="K31" s="154">
        <f t="shared" si="4"/>
        <v>84.303490999999667</v>
      </c>
      <c r="L31" s="203">
        <f t="shared" si="5"/>
        <v>3.7421143238976828E-2</v>
      </c>
    </row>
    <row r="32" spans="1:17">
      <c r="A32" s="163" t="s">
        <v>104</v>
      </c>
      <c r="B32" s="154">
        <v>33398.786090880298</v>
      </c>
      <c r="C32" s="154">
        <v>32381.484806000004</v>
      </c>
      <c r="D32" s="154">
        <v>30852.073469800005</v>
      </c>
      <c r="E32" s="154">
        <v>30371.757801200001</v>
      </c>
      <c r="F32" s="154">
        <v>32270.637246000002</v>
      </c>
      <c r="G32" s="154">
        <v>29706.169864000003</v>
      </c>
      <c r="H32" s="154">
        <v>26808.144276000006</v>
      </c>
      <c r="I32" s="154">
        <v>23231.952802</v>
      </c>
      <c r="J32" s="154">
        <f>+'4.2'!N14</f>
        <v>23572.454058999992</v>
      </c>
      <c r="K32" s="154">
        <f t="shared" si="4"/>
        <v>340.50125699999262</v>
      </c>
      <c r="L32" s="203">
        <f t="shared" si="5"/>
        <v>1.4656592147117342E-2</v>
      </c>
    </row>
    <row r="33" spans="1:12">
      <c r="A33" s="163" t="s">
        <v>105</v>
      </c>
      <c r="B33" s="154">
        <v>7051.9067908995221</v>
      </c>
      <c r="C33" s="154">
        <v>6467.6665999999996</v>
      </c>
      <c r="D33" s="154">
        <v>6464.6489201999993</v>
      </c>
      <c r="E33" s="154">
        <v>6387.0466789999991</v>
      </c>
      <c r="F33" s="154">
        <v>6841.1455129999986</v>
      </c>
      <c r="G33" s="154">
        <v>6491.1227419999987</v>
      </c>
      <c r="H33" s="154">
        <v>6064.4781609999991</v>
      </c>
      <c r="I33" s="154">
        <v>5870.7266549999986</v>
      </c>
      <c r="J33" s="154">
        <f>+'4.2'!N15</f>
        <v>6363.2240269999993</v>
      </c>
      <c r="K33" s="154">
        <f t="shared" si="4"/>
        <v>492.49737200000072</v>
      </c>
      <c r="L33" s="203">
        <f t="shared" si="5"/>
        <v>8.3890359906392264E-2</v>
      </c>
    </row>
    <row r="34" spans="1:12">
      <c r="A34" s="163" t="s">
        <v>106</v>
      </c>
      <c r="B34" s="154">
        <v>6608.686431987745</v>
      </c>
      <c r="C34" s="154">
        <v>6646.0677722905975</v>
      </c>
      <c r="D34" s="154">
        <v>6740.3847250000017</v>
      </c>
      <c r="E34" s="154">
        <v>6530.1886409999979</v>
      </c>
      <c r="F34" s="154">
        <v>7039.9847911509614</v>
      </c>
      <c r="G34" s="154">
        <v>6415.8807669999997</v>
      </c>
      <c r="H34" s="154">
        <v>6022.9445770000002</v>
      </c>
      <c r="I34" s="154">
        <v>5833.9846000000007</v>
      </c>
      <c r="J34" s="154">
        <f>+'4.2'!N16</f>
        <v>6228.4351619999989</v>
      </c>
      <c r="K34" s="154">
        <f t="shared" si="4"/>
        <v>394.45056199999817</v>
      </c>
      <c r="L34" s="203">
        <f t="shared" si="5"/>
        <v>6.7612547691675129E-2</v>
      </c>
    </row>
    <row r="35" spans="1:12">
      <c r="A35" s="163" t="s">
        <v>107</v>
      </c>
      <c r="B35" s="154">
        <v>6016.3371092569196</v>
      </c>
      <c r="C35" s="154">
        <v>5635.7049138582579</v>
      </c>
      <c r="D35" s="154">
        <v>5718.723336</v>
      </c>
      <c r="E35" s="154">
        <v>5655.1949490000006</v>
      </c>
      <c r="F35" s="154">
        <v>6069.4027978861277</v>
      </c>
      <c r="G35" s="154">
        <v>5612.5134689999986</v>
      </c>
      <c r="H35" s="154">
        <v>5374.4086349999998</v>
      </c>
      <c r="I35" s="154">
        <v>5393.0572549999997</v>
      </c>
      <c r="J35" s="154">
        <f>+'4.2'!N17</f>
        <v>5563.1681189999999</v>
      </c>
      <c r="K35" s="154">
        <f t="shared" si="4"/>
        <v>170.11086400000022</v>
      </c>
      <c r="L35" s="203">
        <f t="shared" si="5"/>
        <v>3.1542565924418398E-2</v>
      </c>
    </row>
    <row r="36" spans="1:12">
      <c r="A36" s="163" t="s">
        <v>108</v>
      </c>
      <c r="B36" s="154">
        <v>30886.674551553966</v>
      </c>
      <c r="C36" s="154">
        <v>28289.1802804</v>
      </c>
      <c r="D36" s="154">
        <v>27676.837355608517</v>
      </c>
      <c r="E36" s="154">
        <v>26020.340783996478</v>
      </c>
      <c r="F36" s="154">
        <v>28125.833337874337</v>
      </c>
      <c r="G36" s="154">
        <v>25740.848744773306</v>
      </c>
      <c r="H36" s="154">
        <v>24330.412821490219</v>
      </c>
      <c r="I36" s="154">
        <v>22815.711558000006</v>
      </c>
      <c r="J36" s="154">
        <f>+'4.2'!N18</f>
        <v>23817.494139000002</v>
      </c>
      <c r="K36" s="154">
        <f t="shared" si="4"/>
        <v>1001.7825809999958</v>
      </c>
      <c r="L36" s="203">
        <f t="shared" si="5"/>
        <v>4.3907575639416496E-2</v>
      </c>
    </row>
    <row r="37" spans="1:12">
      <c r="A37" s="163" t="s">
        <v>109</v>
      </c>
      <c r="B37" s="154">
        <v>28157.995966999999</v>
      </c>
      <c r="C37" s="154">
        <v>27447.002448000003</v>
      </c>
      <c r="D37" s="154">
        <v>30302.920326000003</v>
      </c>
      <c r="E37" s="154">
        <v>30482.399668999995</v>
      </c>
      <c r="F37" s="154">
        <v>32490.226664000002</v>
      </c>
      <c r="G37" s="154">
        <v>30478.372729000002</v>
      </c>
      <c r="H37" s="154">
        <v>28080.092289999997</v>
      </c>
      <c r="I37" s="154">
        <v>28990.970713999995</v>
      </c>
      <c r="J37" s="154">
        <f>+'4.2'!N19</f>
        <v>30990.070284000005</v>
      </c>
      <c r="K37" s="154">
        <f t="shared" si="4"/>
        <v>1999.0995700000094</v>
      </c>
      <c r="L37" s="203">
        <f t="shared" si="5"/>
        <v>6.8955937685612811E-2</v>
      </c>
    </row>
    <row r="38" spans="1:12">
      <c r="A38" s="163" t="s">
        <v>110</v>
      </c>
      <c r="B38" s="154">
        <v>8231.2978581999996</v>
      </c>
      <c r="C38" s="154">
        <v>7728.171026</v>
      </c>
      <c r="D38" s="154">
        <v>7765.8730793999985</v>
      </c>
      <c r="E38" s="154">
        <v>7531.1890500000009</v>
      </c>
      <c r="F38" s="154">
        <v>7590.8567370000001</v>
      </c>
      <c r="G38" s="154">
        <v>7235.7823440000011</v>
      </c>
      <c r="H38" s="154">
        <v>6853.2317579999999</v>
      </c>
      <c r="I38" s="154">
        <v>6405.4099129999995</v>
      </c>
      <c r="J38" s="154">
        <f>+'4.2'!N20</f>
        <v>6284.5150580000009</v>
      </c>
      <c r="K38" s="154">
        <f t="shared" si="4"/>
        <v>-120.89485499999864</v>
      </c>
      <c r="L38" s="203">
        <f t="shared" si="5"/>
        <v>-1.8873867034588709E-2</v>
      </c>
    </row>
    <row r="39" spans="1:12" s="68" customFormat="1" ht="11.25">
      <c r="L39" s="82"/>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4CB0-52E1-4038-8B97-B7260DA3BB89}">
  <sheetPr>
    <tabColor theme="0"/>
  </sheetPr>
  <dimension ref="A1:S39"/>
  <sheetViews>
    <sheetView showGridLines="0" zoomScaleNormal="100" zoomScaleSheetLayoutView="100" workbookViewId="0"/>
  </sheetViews>
  <sheetFormatPr defaultColWidth="9.140625" defaultRowHeight="12"/>
  <cols>
    <col min="1" max="1" width="21" style="60" customWidth="1"/>
    <col min="2" max="10" width="9.7109375" style="60" customWidth="1"/>
    <col min="11" max="12" width="10.7109375" style="60" customWidth="1"/>
    <col min="13" max="13" width="1.28515625" style="60" customWidth="1"/>
    <col min="14" max="14" width="8.28515625" style="60" customWidth="1"/>
    <col min="15" max="15" width="7.85546875" style="60" customWidth="1"/>
    <col min="16" max="18" width="8.5703125" style="60" customWidth="1"/>
    <col min="19" max="19" width="10.42578125" style="60" customWidth="1"/>
    <col min="20" max="20" width="10" style="60" customWidth="1"/>
    <col min="21" max="21" width="11.42578125" style="60" bestFit="1" customWidth="1"/>
    <col min="22" max="16384" width="9.140625" style="60"/>
  </cols>
  <sheetData>
    <row r="1" spans="1:19" s="67" customFormat="1" ht="18">
      <c r="A1" s="194" t="s">
        <v>298</v>
      </c>
      <c r="B1" s="65"/>
      <c r="C1" s="65"/>
      <c r="D1" s="65"/>
      <c r="E1" s="65"/>
      <c r="F1" s="65"/>
      <c r="G1" s="65"/>
      <c r="H1" s="65"/>
      <c r="I1" s="65"/>
      <c r="J1" s="65"/>
      <c r="K1" s="65"/>
      <c r="L1" s="65"/>
      <c r="M1" s="65"/>
      <c r="N1" s="196" t="str">
        <f>'3'!N1</f>
        <v>2025</v>
      </c>
      <c r="P1" s="65"/>
      <c r="Q1" s="65"/>
    </row>
    <row r="2" spans="1:19" ht="6" customHeight="1">
      <c r="A2" s="7"/>
      <c r="B2" s="7"/>
      <c r="C2" s="7"/>
      <c r="D2" s="7"/>
      <c r="E2" s="7"/>
      <c r="F2" s="7"/>
      <c r="G2" s="7"/>
      <c r="H2" s="7"/>
      <c r="I2" s="7"/>
      <c r="J2" s="7"/>
      <c r="K2" s="7"/>
      <c r="L2" s="7"/>
      <c r="M2" s="7"/>
      <c r="N2" s="7"/>
      <c r="O2" s="7"/>
      <c r="P2" s="7"/>
      <c r="Q2" s="7"/>
      <c r="R2" s="7"/>
      <c r="S2" s="7"/>
    </row>
    <row r="3" spans="1:19" ht="28.15" customHeight="1">
      <c r="A3" s="201"/>
      <c r="B3" s="132">
        <v>2017</v>
      </c>
      <c r="C3" s="132">
        <v>2018</v>
      </c>
      <c r="D3" s="132">
        <v>2019</v>
      </c>
      <c r="E3" s="132">
        <v>2020</v>
      </c>
      <c r="F3" s="132">
        <v>2021</v>
      </c>
      <c r="G3" s="132">
        <v>2022</v>
      </c>
      <c r="H3" s="132">
        <v>2023</v>
      </c>
      <c r="I3" s="132">
        <v>2024</v>
      </c>
      <c r="J3" s="132">
        <v>2025</v>
      </c>
      <c r="K3" s="173" t="s">
        <v>317</v>
      </c>
      <c r="L3" s="173" t="s">
        <v>176</v>
      </c>
    </row>
    <row r="4" spans="1:19">
      <c r="A4" s="202" t="s">
        <v>117</v>
      </c>
      <c r="B4" s="157">
        <f>SUM(B5:B20)</f>
        <v>94312.785270886554</v>
      </c>
      <c r="C4" s="157">
        <f>SUM(C5:C20)</f>
        <v>89034.213378447108</v>
      </c>
      <c r="D4" s="157">
        <f t="shared" ref="D4:J4" si="0">SUM(D5:D20)</f>
        <v>87767.066018864542</v>
      </c>
      <c r="E4" s="157">
        <f t="shared" si="0"/>
        <v>85928.496249231335</v>
      </c>
      <c r="F4" s="157">
        <f t="shared" si="0"/>
        <v>92490.600622973681</v>
      </c>
      <c r="G4" s="157">
        <f t="shared" si="0"/>
        <v>82069.988651370804</v>
      </c>
      <c r="H4" s="157">
        <f t="shared" si="0"/>
        <v>75939.553631518531</v>
      </c>
      <c r="I4" s="157">
        <f t="shared" si="0"/>
        <v>73002.588332999992</v>
      </c>
      <c r="J4" s="157">
        <f t="shared" si="0"/>
        <v>77093.090885999991</v>
      </c>
      <c r="K4" s="157">
        <f>+J4-I4</f>
        <v>4090.5025529999984</v>
      </c>
      <c r="L4" s="169">
        <f>+J4/I4-1</f>
        <v>5.6032294832359053E-2</v>
      </c>
    </row>
    <row r="5" spans="1:19">
      <c r="A5" s="163" t="s">
        <v>40</v>
      </c>
      <c r="B5" s="154">
        <v>6082.1881520000006</v>
      </c>
      <c r="C5" s="154">
        <v>5759.4469509999999</v>
      </c>
      <c r="D5" s="154">
        <v>6498.6989109999995</v>
      </c>
      <c r="E5" s="154">
        <v>7593.0430720000013</v>
      </c>
      <c r="F5" s="154">
        <v>8742.8741979999995</v>
      </c>
      <c r="G5" s="154">
        <v>7555.0688139999993</v>
      </c>
      <c r="H5" s="154">
        <v>7723.2227669999993</v>
      </c>
      <c r="I5" s="154">
        <v>9108.3874480000013</v>
      </c>
      <c r="J5" s="154">
        <f>+'5.1'!N8</f>
        <v>10705.834301999997</v>
      </c>
      <c r="K5" s="154">
        <f t="shared" ref="K5:K20" si="1">+J5-I5</f>
        <v>1597.4468539999962</v>
      </c>
      <c r="L5" s="203">
        <f t="shared" ref="L5:L20" si="2">+J5/I5-1</f>
        <v>0.17538196120003224</v>
      </c>
    </row>
    <row r="6" spans="1:19">
      <c r="A6" s="163" t="s">
        <v>39</v>
      </c>
      <c r="B6" s="154">
        <v>494.420458</v>
      </c>
      <c r="C6" s="154">
        <v>515.05650099999991</v>
      </c>
      <c r="D6" s="154">
        <v>515.11789899999997</v>
      </c>
      <c r="E6" s="154">
        <v>542.07335599999999</v>
      </c>
      <c r="F6" s="154">
        <v>583.69086000000004</v>
      </c>
      <c r="G6" s="154">
        <v>602.507068</v>
      </c>
      <c r="H6" s="154">
        <v>561.48913699999991</v>
      </c>
      <c r="I6" s="154">
        <v>495.48691100000019</v>
      </c>
      <c r="J6" s="154">
        <f>+'5.1'!N9</f>
        <v>538.08377400000006</v>
      </c>
      <c r="K6" s="154">
        <f t="shared" si="1"/>
        <v>42.596862999999871</v>
      </c>
      <c r="L6" s="203">
        <f t="shared" si="2"/>
        <v>8.5969703849553047E-2</v>
      </c>
    </row>
    <row r="7" spans="1:19">
      <c r="A7" s="163" t="s">
        <v>38</v>
      </c>
      <c r="B7" s="154">
        <v>13369.976953000003</v>
      </c>
      <c r="C7" s="154">
        <v>11279.011147000001</v>
      </c>
      <c r="D7" s="154">
        <v>9965.4769489999999</v>
      </c>
      <c r="E7" s="154">
        <v>9169.2607190000017</v>
      </c>
      <c r="F7" s="154">
        <v>9782.3584300000002</v>
      </c>
      <c r="G7" s="154">
        <v>8294.1827270000013</v>
      </c>
      <c r="H7" s="154">
        <v>7075.6018389999999</v>
      </c>
      <c r="I7" s="154">
        <v>5156.3377179999998</v>
      </c>
      <c r="J7" s="154">
        <f>+'5.1'!N10</f>
        <v>5230.2622789999996</v>
      </c>
      <c r="K7" s="154">
        <f t="shared" si="1"/>
        <v>73.924560999999812</v>
      </c>
      <c r="L7" s="203">
        <f t="shared" si="2"/>
        <v>1.4336640662992339E-2</v>
      </c>
    </row>
    <row r="8" spans="1:19">
      <c r="A8" s="163" t="s">
        <v>60</v>
      </c>
      <c r="B8" s="154">
        <v>8.8172249999999988</v>
      </c>
      <c r="C8" s="154">
        <v>11.94238</v>
      </c>
      <c r="D8" s="154">
        <v>13.437288999999998</v>
      </c>
      <c r="E8" s="154">
        <v>8.7761449999999996</v>
      </c>
      <c r="F8" s="154">
        <v>33.540629000000003</v>
      </c>
      <c r="G8" s="154">
        <v>55.921160999999998</v>
      </c>
      <c r="H8" s="154">
        <v>79.146941000000012</v>
      </c>
      <c r="I8" s="154">
        <v>88.267651000000015</v>
      </c>
      <c r="J8" s="154">
        <f>+'5.1'!N11</f>
        <v>52.897337999999998</v>
      </c>
      <c r="K8" s="154">
        <f t="shared" si="1"/>
        <v>-35.370313000000017</v>
      </c>
      <c r="L8" s="203">
        <f t="shared" si="2"/>
        <v>-0.40071660001465326</v>
      </c>
    </row>
    <row r="9" spans="1:19">
      <c r="A9" s="163" t="s">
        <v>199</v>
      </c>
      <c r="B9" s="154">
        <v>75.622400000000013</v>
      </c>
      <c r="C9" s="154">
        <v>74.477722004811241</v>
      </c>
      <c r="D9" s="154">
        <v>69.087782000000004</v>
      </c>
      <c r="E9" s="154">
        <v>89.888940000000019</v>
      </c>
      <c r="F9" s="154">
        <v>96.896519999999981</v>
      </c>
      <c r="G9" s="154">
        <v>76.140578999999988</v>
      </c>
      <c r="H9" s="154">
        <v>61.374825000000001</v>
      </c>
      <c r="I9" s="154">
        <v>94.189858999999998</v>
      </c>
      <c r="J9" s="154">
        <f>+'5.1'!N12</f>
        <v>88.124172999999985</v>
      </c>
      <c r="K9" s="154">
        <f t="shared" si="1"/>
        <v>-6.0656860000000137</v>
      </c>
      <c r="L9" s="203">
        <f t="shared" si="2"/>
        <v>-6.4398503877153179E-2</v>
      </c>
    </row>
    <row r="10" spans="1:19">
      <c r="A10" s="163" t="s">
        <v>200</v>
      </c>
      <c r="B10" s="154">
        <v>0.41697000000000001</v>
      </c>
      <c r="C10" s="154">
        <v>0.86835000000000007</v>
      </c>
      <c r="D10" s="154">
        <v>0.461175</v>
      </c>
      <c r="E10" s="154">
        <v>0.51271900000000004</v>
      </c>
      <c r="F10" s="154">
        <v>0.57555199999999995</v>
      </c>
      <c r="G10" s="154">
        <v>0.64000999999999997</v>
      </c>
      <c r="H10" s="154">
        <v>0.50351000000000001</v>
      </c>
      <c r="I10" s="154">
        <v>1.996289</v>
      </c>
      <c r="J10" s="154">
        <f>+'5.1'!N13</f>
        <v>1.013976</v>
      </c>
      <c r="K10" s="154">
        <f>+J10-I10</f>
        <v>-0.98231299999999999</v>
      </c>
      <c r="L10" s="203">
        <f t="shared" si="2"/>
        <v>-0.49206953502223372</v>
      </c>
    </row>
    <row r="11" spans="1:19">
      <c r="A11" s="163" t="s">
        <v>37</v>
      </c>
      <c r="B11" s="154">
        <v>42615.24324299999</v>
      </c>
      <c r="C11" s="154">
        <v>40940.746041000006</v>
      </c>
      <c r="D11" s="154">
        <v>40138.300992000004</v>
      </c>
      <c r="E11" s="154">
        <v>37446.912076000001</v>
      </c>
      <c r="F11" s="154">
        <v>39422.567125999994</v>
      </c>
      <c r="G11" s="154">
        <v>36311.508709000002</v>
      </c>
      <c r="H11" s="154">
        <v>33173.126666999997</v>
      </c>
      <c r="I11" s="154">
        <v>30674.780001000003</v>
      </c>
      <c r="J11" s="154">
        <f>+'5.1'!N14</f>
        <v>31364.733745999994</v>
      </c>
      <c r="K11" s="154">
        <f t="shared" si="1"/>
        <v>689.95374499999161</v>
      </c>
      <c r="L11" s="203">
        <f t="shared" si="2"/>
        <v>2.2492540940065364E-2</v>
      </c>
    </row>
    <row r="12" spans="1:19">
      <c r="A12" s="163" t="s">
        <v>72</v>
      </c>
      <c r="B12" s="154">
        <v>247.82925</v>
      </c>
      <c r="C12" s="154">
        <v>236.42644000000001</v>
      </c>
      <c r="D12" s="154">
        <v>233.99844000000002</v>
      </c>
      <c r="E12" s="154">
        <v>199.05996999999996</v>
      </c>
      <c r="F12" s="154">
        <v>210.97212999999999</v>
      </c>
      <c r="G12" s="154">
        <v>233.85993999999999</v>
      </c>
      <c r="H12" s="154">
        <v>488.72123999999997</v>
      </c>
      <c r="I12" s="154">
        <v>917.97400000000005</v>
      </c>
      <c r="J12" s="154">
        <f>+'5.1'!N15</f>
        <v>968.5941600000001</v>
      </c>
      <c r="K12" s="154">
        <f t="shared" si="1"/>
        <v>50.620160000000055</v>
      </c>
      <c r="L12" s="203">
        <f t="shared" si="2"/>
        <v>5.5143348286552873E-2</v>
      </c>
    </row>
    <row r="13" spans="1:19">
      <c r="A13" s="163" t="s">
        <v>36</v>
      </c>
      <c r="B13" s="154">
        <v>0.40596099999999996</v>
      </c>
      <c r="C13" s="154">
        <v>0.64134000000000002</v>
      </c>
      <c r="D13" s="154">
        <v>0.238009</v>
      </c>
      <c r="E13" s="154">
        <v>0.12214000000000001</v>
      </c>
      <c r="F13" s="154">
        <v>9.0999999999999998E-2</v>
      </c>
      <c r="G13" s="154">
        <v>0</v>
      </c>
      <c r="H13" s="154">
        <v>0</v>
      </c>
      <c r="I13" s="154">
        <v>5.5999999999999994E-2</v>
      </c>
      <c r="J13" s="154">
        <f>+'5.1'!N16</f>
        <v>0</v>
      </c>
      <c r="K13" s="154">
        <f t="shared" si="1"/>
        <v>-5.5999999999999994E-2</v>
      </c>
      <c r="L13" s="203">
        <f t="shared" si="2"/>
        <v>-1</v>
      </c>
    </row>
    <row r="14" spans="1:19">
      <c r="A14" s="163" t="s">
        <v>35</v>
      </c>
      <c r="B14" s="154">
        <v>944.20139999999992</v>
      </c>
      <c r="C14" s="154">
        <v>1055.1701639999999</v>
      </c>
      <c r="D14" s="154">
        <v>978.3297</v>
      </c>
      <c r="E14" s="154">
        <v>969.92695300000014</v>
      </c>
      <c r="F14" s="154">
        <v>874.05880999999988</v>
      </c>
      <c r="G14" s="154">
        <v>822.513687</v>
      </c>
      <c r="H14" s="154">
        <v>786.14758400000005</v>
      </c>
      <c r="I14" s="154">
        <v>969.69357099999991</v>
      </c>
      <c r="J14" s="154">
        <f>+'5.1'!N17</f>
        <v>1513.1570710000001</v>
      </c>
      <c r="K14" s="154">
        <f t="shared" si="1"/>
        <v>543.46350000000018</v>
      </c>
      <c r="L14" s="203">
        <f t="shared" si="2"/>
        <v>0.56044869869514713</v>
      </c>
    </row>
    <row r="15" spans="1:19">
      <c r="A15" s="163" t="s">
        <v>34</v>
      </c>
      <c r="B15" s="154">
        <v>155.97668299999998</v>
      </c>
      <c r="C15" s="154">
        <v>108.60781300000001</v>
      </c>
      <c r="D15" s="154">
        <v>89.595888000000002</v>
      </c>
      <c r="E15" s="154">
        <v>93.012365999999986</v>
      </c>
      <c r="F15" s="154">
        <v>98.88839999999999</v>
      </c>
      <c r="G15" s="154">
        <v>55.506991999999997</v>
      </c>
      <c r="H15" s="154">
        <v>51.603954999999999</v>
      </c>
      <c r="I15" s="154">
        <v>40.669301000000004</v>
      </c>
      <c r="J15" s="154">
        <f>+'5.1'!N18</f>
        <v>25.973734</v>
      </c>
      <c r="K15" s="154">
        <f t="shared" si="1"/>
        <v>-14.695567000000004</v>
      </c>
      <c r="L15" s="203">
        <f t="shared" si="2"/>
        <v>-0.36134299431406514</v>
      </c>
    </row>
    <row r="16" spans="1:19">
      <c r="A16" s="163" t="s">
        <v>33</v>
      </c>
      <c r="B16" s="154">
        <v>2925.7496345782056</v>
      </c>
      <c r="C16" s="154">
        <v>2872.8598033009525</v>
      </c>
      <c r="D16" s="154">
        <v>2824.1075858742774</v>
      </c>
      <c r="E16" s="154">
        <v>3027.4604307136306</v>
      </c>
      <c r="F16" s="154">
        <v>2892.1987718721552</v>
      </c>
      <c r="G16" s="154">
        <v>2572.5676131848481</v>
      </c>
      <c r="H16" s="154">
        <v>3081.0011613569018</v>
      </c>
      <c r="I16" s="154">
        <v>3307.0741839999996</v>
      </c>
      <c r="J16" s="154">
        <f>+'5.1'!N19</f>
        <v>3287.7582750000001</v>
      </c>
      <c r="K16" s="154">
        <f t="shared" si="1"/>
        <v>-19.315908999999465</v>
      </c>
      <c r="L16" s="203">
        <f t="shared" si="2"/>
        <v>-5.8407849129759049E-3</v>
      </c>
    </row>
    <row r="17" spans="1:16">
      <c r="A17" s="163" t="s">
        <v>32</v>
      </c>
      <c r="B17" s="154">
        <v>3974.3239709999998</v>
      </c>
      <c r="C17" s="154">
        <v>4026.0788820000007</v>
      </c>
      <c r="D17" s="154">
        <v>3938.267726</v>
      </c>
      <c r="E17" s="154">
        <v>3422.7796839999996</v>
      </c>
      <c r="F17" s="154">
        <v>3974.789319</v>
      </c>
      <c r="G17" s="154">
        <v>3309.2136540000001</v>
      </c>
      <c r="H17" s="154">
        <v>2738.5470410000003</v>
      </c>
      <c r="I17" s="154">
        <v>2137.9005529999999</v>
      </c>
      <c r="J17" s="154">
        <f>+'5.1'!N20</f>
        <v>2107.539761</v>
      </c>
      <c r="K17" s="154">
        <f t="shared" si="1"/>
        <v>-30.360791999999947</v>
      </c>
      <c r="L17" s="203">
        <f t="shared" si="2"/>
        <v>-1.4201218086311918E-2</v>
      </c>
    </row>
    <row r="18" spans="1:16">
      <c r="A18" s="163" t="s">
        <v>3</v>
      </c>
      <c r="B18" s="154">
        <v>0</v>
      </c>
      <c r="C18" s="154">
        <v>0</v>
      </c>
      <c r="D18" s="154">
        <v>0</v>
      </c>
      <c r="E18" s="154">
        <v>0</v>
      </c>
      <c r="F18" s="154">
        <v>0</v>
      </c>
      <c r="G18" s="154">
        <v>0</v>
      </c>
      <c r="H18" s="154">
        <v>0</v>
      </c>
      <c r="I18" s="154">
        <v>0</v>
      </c>
      <c r="J18" s="154">
        <f>+'5.1'!N21</f>
        <v>0</v>
      </c>
      <c r="K18" s="154">
        <f t="shared" si="1"/>
        <v>0</v>
      </c>
      <c r="L18" s="203">
        <v>0</v>
      </c>
    </row>
    <row r="19" spans="1:16">
      <c r="A19" s="163" t="s">
        <v>31</v>
      </c>
      <c r="B19" s="154">
        <v>328.58276000000001</v>
      </c>
      <c r="C19" s="154">
        <v>90.904353999999998</v>
      </c>
      <c r="D19" s="154">
        <v>96.114485999999999</v>
      </c>
      <c r="E19" s="154">
        <v>134.94146599999999</v>
      </c>
      <c r="F19" s="154">
        <v>289.916651</v>
      </c>
      <c r="G19" s="154">
        <v>573.27625200000011</v>
      </c>
      <c r="H19" s="154">
        <v>385.77543300000008</v>
      </c>
      <c r="I19" s="154">
        <v>207.35997500000002</v>
      </c>
      <c r="J19" s="154">
        <f>+'5.1'!N22</f>
        <v>144.07391100000001</v>
      </c>
      <c r="K19" s="154">
        <f t="shared" si="1"/>
        <v>-63.28606400000001</v>
      </c>
      <c r="L19" s="203">
        <f t="shared" si="2"/>
        <v>-0.30519903370937429</v>
      </c>
    </row>
    <row r="20" spans="1:16">
      <c r="A20" s="163" t="s">
        <v>30</v>
      </c>
      <c r="B20" s="154">
        <v>23089.030210308334</v>
      </c>
      <c r="C20" s="154">
        <v>22061.975490141325</v>
      </c>
      <c r="D20" s="154">
        <v>22405.833186990254</v>
      </c>
      <c r="E20" s="154">
        <v>23230.726212517697</v>
      </c>
      <c r="F20" s="154">
        <v>25487.182226101522</v>
      </c>
      <c r="G20" s="154">
        <v>21607.081445185948</v>
      </c>
      <c r="H20" s="154">
        <v>19733.291531161634</v>
      </c>
      <c r="I20" s="154">
        <v>19802.414871999994</v>
      </c>
      <c r="J20" s="154">
        <f>+'5.1'!N23</f>
        <v>21065.044385999994</v>
      </c>
      <c r="K20" s="154">
        <f t="shared" si="1"/>
        <v>1262.6295140000002</v>
      </c>
      <c r="L20" s="203">
        <f t="shared" si="2"/>
        <v>6.3761390828414477E-2</v>
      </c>
    </row>
    <row r="21" spans="1:16" s="68" customFormat="1" ht="11.25">
      <c r="A21" s="155"/>
      <c r="B21" s="4"/>
      <c r="C21" s="4"/>
      <c r="D21" s="4"/>
      <c r="E21" s="4"/>
      <c r="F21" s="4"/>
      <c r="G21" s="4"/>
      <c r="H21" s="4"/>
      <c r="I21" s="4"/>
      <c r="J21" s="4"/>
      <c r="L21" s="82"/>
    </row>
    <row r="22" spans="1:16" s="68" customFormat="1">
      <c r="A22" s="64"/>
      <c r="B22" s="4"/>
      <c r="C22" s="4"/>
      <c r="D22" s="4"/>
      <c r="E22" s="4"/>
      <c r="F22" s="4"/>
      <c r="G22" s="4"/>
      <c r="H22" s="4"/>
      <c r="I22" s="4"/>
      <c r="J22" s="4"/>
      <c r="K22" s="60"/>
      <c r="L22" s="60"/>
      <c r="M22" s="60"/>
      <c r="N22" s="60"/>
      <c r="O22" s="60"/>
      <c r="P22" s="60"/>
    </row>
    <row r="23" spans="1:16" ht="28.15" customHeight="1">
      <c r="A23" s="201"/>
      <c r="B23" s="132">
        <v>2017</v>
      </c>
      <c r="C23" s="132">
        <v>2018</v>
      </c>
      <c r="D23" s="132">
        <v>2019</v>
      </c>
      <c r="E23" s="132">
        <v>2020</v>
      </c>
      <c r="F23" s="132">
        <v>2021</v>
      </c>
      <c r="G23" s="132">
        <v>2022</v>
      </c>
      <c r="H23" s="132">
        <v>2023</v>
      </c>
      <c r="I23" s="132">
        <v>2024</v>
      </c>
      <c r="J23" s="132">
        <v>2025</v>
      </c>
      <c r="K23" s="173" t="s">
        <v>317</v>
      </c>
      <c r="L23" s="173" t="s">
        <v>176</v>
      </c>
      <c r="M23" s="8"/>
    </row>
    <row r="24" spans="1:16">
      <c r="A24" s="202" t="s">
        <v>117</v>
      </c>
      <c r="B24" s="157">
        <f t="shared" ref="B24:G24" si="3">SUM(B25:B38)</f>
        <v>94312.785270886525</v>
      </c>
      <c r="C24" s="157">
        <f t="shared" si="3"/>
        <v>89034.213378447093</v>
      </c>
      <c r="D24" s="157">
        <f t="shared" si="3"/>
        <v>87767.066018864542</v>
      </c>
      <c r="E24" s="157">
        <f t="shared" si="3"/>
        <v>85928.496249231335</v>
      </c>
      <c r="F24" s="157">
        <f t="shared" si="3"/>
        <v>92490.600622973681</v>
      </c>
      <c r="G24" s="157">
        <f t="shared" si="3"/>
        <v>82069.991148370813</v>
      </c>
      <c r="H24" s="157">
        <f>SUM(H25:H38)</f>
        <v>75939.557106518536</v>
      </c>
      <c r="I24" s="157">
        <f>SUM(I25:I38)</f>
        <v>73002.588332999992</v>
      </c>
      <c r="J24" s="157">
        <f>SUM(J25:J38)</f>
        <v>77093.099885999996</v>
      </c>
      <c r="K24" s="157">
        <f>+J24-I24</f>
        <v>4090.5115530000039</v>
      </c>
      <c r="L24" s="169">
        <f>+J24/I24-1</f>
        <v>5.6032418115659288E-2</v>
      </c>
      <c r="M24" s="8"/>
    </row>
    <row r="25" spans="1:16">
      <c r="A25" s="163" t="s">
        <v>131</v>
      </c>
      <c r="B25" s="154">
        <v>5035.7732670000005</v>
      </c>
      <c r="C25" s="154">
        <v>4535.4341430000004</v>
      </c>
      <c r="D25" s="154">
        <v>4187.4446690000004</v>
      </c>
      <c r="E25" s="154">
        <v>4112.2357439999996</v>
      </c>
      <c r="F25" s="154">
        <v>4544.3559799999994</v>
      </c>
      <c r="G25" s="154">
        <v>3793.0989599999998</v>
      </c>
      <c r="H25" s="154">
        <v>3423.510812</v>
      </c>
      <c r="I25" s="154">
        <v>3521.4806410000001</v>
      </c>
      <c r="J25" s="154">
        <f>+'5.2'!N7</f>
        <v>3789.7069119999996</v>
      </c>
      <c r="K25" s="154">
        <f t="shared" ref="K25:K38" si="4">+J25-I25</f>
        <v>268.22627099999954</v>
      </c>
      <c r="L25" s="203">
        <f t="shared" ref="L25:L38" si="5">+J25/I25-1</f>
        <v>7.616860586342189E-2</v>
      </c>
    </row>
    <row r="26" spans="1:16">
      <c r="A26" s="163" t="s">
        <v>99</v>
      </c>
      <c r="B26" s="154">
        <v>5365.7857569999996</v>
      </c>
      <c r="C26" s="154">
        <v>5054.818237999998</v>
      </c>
      <c r="D26" s="154">
        <v>5010.7577390000006</v>
      </c>
      <c r="E26" s="154">
        <v>4954.4136230000004</v>
      </c>
      <c r="F26" s="154">
        <v>5133.450793</v>
      </c>
      <c r="G26" s="154">
        <v>4658.3249020000003</v>
      </c>
      <c r="H26" s="154">
        <v>4247.4216640000004</v>
      </c>
      <c r="I26" s="154">
        <v>3960.6207990000003</v>
      </c>
      <c r="J26" s="154">
        <f>+'5.2'!N8</f>
        <v>4226.2877259999996</v>
      </c>
      <c r="K26" s="154">
        <f t="shared" si="4"/>
        <v>265.6669269999993</v>
      </c>
      <c r="L26" s="203">
        <f t="shared" si="5"/>
        <v>6.7077092325293242E-2</v>
      </c>
    </row>
    <row r="27" spans="1:16">
      <c r="A27" s="163" t="s">
        <v>100</v>
      </c>
      <c r="B27" s="154">
        <v>5808.8513171000004</v>
      </c>
      <c r="C27" s="154">
        <v>5522.9487464366848</v>
      </c>
      <c r="D27" s="154">
        <v>5341.6038645999997</v>
      </c>
      <c r="E27" s="154">
        <v>5413.6417510000001</v>
      </c>
      <c r="F27" s="154">
        <v>5787.7706600020001</v>
      </c>
      <c r="G27" s="154">
        <v>5176.31891</v>
      </c>
      <c r="H27" s="154">
        <v>4829.5436920000002</v>
      </c>
      <c r="I27" s="154">
        <v>4746.408109</v>
      </c>
      <c r="J27" s="154">
        <f>+'5.2'!N9</f>
        <v>5047.0757649999996</v>
      </c>
      <c r="K27" s="154">
        <f t="shared" si="4"/>
        <v>300.66765599999962</v>
      </c>
      <c r="L27" s="203">
        <f t="shared" si="5"/>
        <v>6.3346355622029726E-2</v>
      </c>
    </row>
    <row r="28" spans="1:16">
      <c r="A28" s="163" t="s">
        <v>101</v>
      </c>
      <c r="B28" s="154">
        <v>4116.5819353519992</v>
      </c>
      <c r="C28" s="154">
        <v>3856.9742140000003</v>
      </c>
      <c r="D28" s="154">
        <v>3445.3875140000009</v>
      </c>
      <c r="E28" s="154">
        <v>3172.5281955246533</v>
      </c>
      <c r="F28" s="154">
        <v>3503.6498660000002</v>
      </c>
      <c r="G28" s="154">
        <v>3258.3393830000005</v>
      </c>
      <c r="H28" s="154">
        <v>3277.2060000000001</v>
      </c>
      <c r="I28" s="154">
        <v>3164.3595090000008</v>
      </c>
      <c r="J28" s="154">
        <f>+'5.2'!N10</f>
        <v>3260.2492089999996</v>
      </c>
      <c r="K28" s="154">
        <f t="shared" si="4"/>
        <v>95.889699999998811</v>
      </c>
      <c r="L28" s="203">
        <f t="shared" si="5"/>
        <v>3.0303035962655711E-2</v>
      </c>
    </row>
    <row r="29" spans="1:16">
      <c r="A29" s="163" t="s">
        <v>130</v>
      </c>
      <c r="B29" s="154">
        <v>1572.9268699999996</v>
      </c>
      <c r="C29" s="154">
        <v>1462.7201804000003</v>
      </c>
      <c r="D29" s="154">
        <v>1510.3130888000001</v>
      </c>
      <c r="E29" s="154">
        <v>1544.9439206</v>
      </c>
      <c r="F29" s="154">
        <v>1746.7833009999997</v>
      </c>
      <c r="G29" s="154">
        <v>1538.6170420000001</v>
      </c>
      <c r="H29" s="154">
        <v>1466.3451920000002</v>
      </c>
      <c r="I29" s="154">
        <v>1486.9778019999997</v>
      </c>
      <c r="J29" s="154">
        <f>+'5.2'!N11</f>
        <v>1607.3657519999999</v>
      </c>
      <c r="K29" s="154">
        <f t="shared" si="4"/>
        <v>120.38795000000027</v>
      </c>
      <c r="L29" s="203">
        <f t="shared" si="5"/>
        <v>8.0961497769554747E-2</v>
      </c>
    </row>
    <row r="30" spans="1:16">
      <c r="A30" s="163" t="s">
        <v>102</v>
      </c>
      <c r="B30" s="154">
        <v>3085.2212917243592</v>
      </c>
      <c r="C30" s="154">
        <v>2983.9337443268923</v>
      </c>
      <c r="D30" s="154">
        <v>2983.0354449999995</v>
      </c>
      <c r="E30" s="154">
        <v>2888.4898429999998</v>
      </c>
      <c r="F30" s="154">
        <v>3086.6613696847808</v>
      </c>
      <c r="G30" s="154">
        <v>2836.8184899999997</v>
      </c>
      <c r="H30" s="154">
        <v>2684.6838120000002</v>
      </c>
      <c r="I30" s="154">
        <v>2638.8977519999999</v>
      </c>
      <c r="J30" s="154">
        <f>+'5.2'!N12</f>
        <v>2741.3059710000002</v>
      </c>
      <c r="K30" s="154">
        <f t="shared" si="4"/>
        <v>102.40821900000037</v>
      </c>
      <c r="L30" s="203">
        <f t="shared" si="5"/>
        <v>3.8807194754850283E-2</v>
      </c>
    </row>
    <row r="31" spans="1:16">
      <c r="A31" s="163" t="s">
        <v>103</v>
      </c>
      <c r="B31" s="154">
        <v>2309.2863910000001</v>
      </c>
      <c r="C31" s="154">
        <v>2150.4273548468491</v>
      </c>
      <c r="D31" s="154">
        <v>2145.232408102821</v>
      </c>
      <c r="E31" s="154">
        <v>2053.263090073181</v>
      </c>
      <c r="F31" s="154">
        <v>2233.1832075350185</v>
      </c>
      <c r="G31" s="154">
        <v>1952.4164360100374</v>
      </c>
      <c r="H31" s="154">
        <v>1876.768546858282</v>
      </c>
      <c r="I31" s="154">
        <v>1799.771757</v>
      </c>
      <c r="J31" s="154">
        <f>+'5.2'!N13</f>
        <v>1833.9122019999998</v>
      </c>
      <c r="K31" s="154">
        <f t="shared" si="4"/>
        <v>34.140444999999772</v>
      </c>
      <c r="L31" s="203">
        <f t="shared" si="5"/>
        <v>1.8969319230182746E-2</v>
      </c>
    </row>
    <row r="32" spans="1:16">
      <c r="A32" s="163" t="s">
        <v>104</v>
      </c>
      <c r="B32" s="154">
        <v>16589.356476000001</v>
      </c>
      <c r="C32" s="154">
        <v>15533.736993</v>
      </c>
      <c r="D32" s="154">
        <v>15065.649812400001</v>
      </c>
      <c r="E32" s="154">
        <v>14829.813361000002</v>
      </c>
      <c r="F32" s="154">
        <v>16076.346756999999</v>
      </c>
      <c r="G32" s="154">
        <v>13999.58721</v>
      </c>
      <c r="H32" s="154">
        <v>12554.166020000002</v>
      </c>
      <c r="I32" s="154">
        <v>10001.749452</v>
      </c>
      <c r="J32" s="154">
        <f>+'5.2'!N14</f>
        <v>10679.196984</v>
      </c>
      <c r="K32" s="154">
        <f t="shared" si="4"/>
        <v>677.44753200000014</v>
      </c>
      <c r="L32" s="203">
        <f t="shared" si="5"/>
        <v>6.7732903653623833E-2</v>
      </c>
    </row>
    <row r="33" spans="1:12">
      <c r="A33" s="163" t="s">
        <v>105</v>
      </c>
      <c r="B33" s="154">
        <v>3597.3100290000002</v>
      </c>
      <c r="C33" s="154">
        <v>3314.4136369999997</v>
      </c>
      <c r="D33" s="154">
        <v>3270.4735430000001</v>
      </c>
      <c r="E33" s="154">
        <v>3331.0254999999997</v>
      </c>
      <c r="F33" s="154">
        <v>3553.9571150000006</v>
      </c>
      <c r="G33" s="154">
        <v>3152.5012489999999</v>
      </c>
      <c r="H33" s="154">
        <v>3012.4665519999994</v>
      </c>
      <c r="I33" s="154">
        <v>2949.1819089999995</v>
      </c>
      <c r="J33" s="154">
        <f>+'5.2'!N15</f>
        <v>3100.4530310000005</v>
      </c>
      <c r="K33" s="154">
        <f t="shared" si="4"/>
        <v>151.27112200000101</v>
      </c>
      <c r="L33" s="203">
        <f t="shared" si="5"/>
        <v>5.1292570844262864E-2</v>
      </c>
    </row>
    <row r="34" spans="1:12">
      <c r="A34" s="163" t="s">
        <v>106</v>
      </c>
      <c r="B34" s="154">
        <v>4382.4026414778182</v>
      </c>
      <c r="C34" s="154">
        <v>4086.2227586551894</v>
      </c>
      <c r="D34" s="154">
        <v>4068.9708900000001</v>
      </c>
      <c r="E34" s="154">
        <v>3980.4604380000001</v>
      </c>
      <c r="F34" s="154">
        <v>4406.2077845581935</v>
      </c>
      <c r="G34" s="154">
        <v>3902.6815980000015</v>
      </c>
      <c r="H34" s="154">
        <v>3680.4343749999994</v>
      </c>
      <c r="I34" s="154">
        <v>3551.7946380000003</v>
      </c>
      <c r="J34" s="154">
        <f>+'5.2'!N16</f>
        <v>3871.9467950000003</v>
      </c>
      <c r="K34" s="154">
        <f t="shared" si="4"/>
        <v>320.15215699999999</v>
      </c>
      <c r="L34" s="203">
        <f t="shared" si="5"/>
        <v>9.0138138498986109E-2</v>
      </c>
    </row>
    <row r="35" spans="1:12">
      <c r="A35" s="163" t="s">
        <v>107</v>
      </c>
      <c r="B35" s="154">
        <v>4411.6453900000006</v>
      </c>
      <c r="C35" s="154">
        <v>4077.4876437139683</v>
      </c>
      <c r="D35" s="154">
        <v>4076.0866079999996</v>
      </c>
      <c r="E35" s="154">
        <v>3969.1197830000001</v>
      </c>
      <c r="F35" s="154">
        <v>4366.3763909999998</v>
      </c>
      <c r="G35" s="154">
        <v>3908.2913809999995</v>
      </c>
      <c r="H35" s="154">
        <v>3727.4629960000007</v>
      </c>
      <c r="I35" s="154">
        <v>3712.9149169999996</v>
      </c>
      <c r="J35" s="154">
        <f>+'5.2'!N17</f>
        <v>3955.0396740000015</v>
      </c>
      <c r="K35" s="154">
        <f t="shared" si="4"/>
        <v>242.12475700000186</v>
      </c>
      <c r="L35" s="203">
        <f t="shared" si="5"/>
        <v>6.5211501586369902E-2</v>
      </c>
    </row>
    <row r="36" spans="1:12">
      <c r="A36" s="163" t="s">
        <v>108</v>
      </c>
      <c r="B36" s="154">
        <v>20876.99143223236</v>
      </c>
      <c r="C36" s="154">
        <v>20229.221004000003</v>
      </c>
      <c r="D36" s="154">
        <v>20302.084503999999</v>
      </c>
      <c r="E36" s="154">
        <v>19644.215095000003</v>
      </c>
      <c r="F36" s="154">
        <v>21209.027752999998</v>
      </c>
      <c r="G36" s="154">
        <v>18709.773656000005</v>
      </c>
      <c r="H36" s="154">
        <v>16948.357875999998</v>
      </c>
      <c r="I36" s="154">
        <v>17102.728487</v>
      </c>
      <c r="J36" s="154">
        <f>+'5.2'!N18</f>
        <v>18265.517583999997</v>
      </c>
      <c r="K36" s="154">
        <f t="shared" si="4"/>
        <v>1162.7890969999971</v>
      </c>
      <c r="L36" s="203">
        <f t="shared" si="5"/>
        <v>6.798851410661455E-2</v>
      </c>
    </row>
    <row r="37" spans="1:12">
      <c r="A37" s="163" t="s">
        <v>109</v>
      </c>
      <c r="B37" s="154">
        <v>12877.490630999997</v>
      </c>
      <c r="C37" s="154">
        <v>12237.542879000001</v>
      </c>
      <c r="D37" s="154">
        <v>12339.010294</v>
      </c>
      <c r="E37" s="154">
        <v>12165.459374000002</v>
      </c>
      <c r="F37" s="154">
        <v>12750.343443</v>
      </c>
      <c r="G37" s="154">
        <v>11515.539673999998</v>
      </c>
      <c r="H37" s="154">
        <v>10875.23187</v>
      </c>
      <c r="I37" s="154">
        <v>11166.900438999997</v>
      </c>
      <c r="J37" s="154">
        <f>+'5.2'!N19</f>
        <v>11466.732170000003</v>
      </c>
      <c r="K37" s="154">
        <f t="shared" si="4"/>
        <v>299.83173100000568</v>
      </c>
      <c r="L37" s="203">
        <f t="shared" si="5"/>
        <v>2.6850040674926579E-2</v>
      </c>
    </row>
    <row r="38" spans="1:12">
      <c r="A38" s="163" t="s">
        <v>110</v>
      </c>
      <c r="B38" s="154">
        <v>4283.1618419999995</v>
      </c>
      <c r="C38" s="154">
        <v>3988.3318420675123</v>
      </c>
      <c r="D38" s="154">
        <v>4021.0156389617123</v>
      </c>
      <c r="E38" s="154">
        <v>3868.8865310334882</v>
      </c>
      <c r="F38" s="154">
        <v>4092.4862021936874</v>
      </c>
      <c r="G38" s="154">
        <v>3667.6822573607628</v>
      </c>
      <c r="H38" s="154">
        <v>3335.9576986602547</v>
      </c>
      <c r="I38" s="154">
        <v>3198.8021220000001</v>
      </c>
      <c r="J38" s="154">
        <f>+'5.2'!N20</f>
        <v>3248.3101110000002</v>
      </c>
      <c r="K38" s="154">
        <f t="shared" si="4"/>
        <v>49.50798900000018</v>
      </c>
      <c r="L38" s="203">
        <f t="shared" si="5"/>
        <v>1.5477040189358693E-2</v>
      </c>
    </row>
    <row r="39" spans="1:12" s="68" customFormat="1" ht="11.25">
      <c r="L39" s="82"/>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sheetPr>
  <dimension ref="A1:Q20"/>
  <sheetViews>
    <sheetView showGridLines="0" zoomScaleNormal="100" zoomScaleSheetLayoutView="85" workbookViewId="0"/>
  </sheetViews>
  <sheetFormatPr defaultColWidth="9.140625" defaultRowHeight="12"/>
  <cols>
    <col min="1" max="1" width="32.140625" style="123" bestFit="1" customWidth="1"/>
    <col min="2" max="10" width="10.7109375" style="123" customWidth="1"/>
    <col min="11" max="16384" width="9.140625" style="123"/>
  </cols>
  <sheetData>
    <row r="1" spans="1:15" ht="18">
      <c r="A1" s="195" t="s">
        <v>299</v>
      </c>
    </row>
    <row r="2" spans="1:15" ht="6" customHeight="1"/>
    <row r="3" spans="1:15" ht="36" customHeight="1">
      <c r="A3" s="136"/>
      <c r="B3" s="132">
        <v>2019</v>
      </c>
      <c r="C3" s="132">
        <v>2020</v>
      </c>
      <c r="D3" s="132">
        <v>2021</v>
      </c>
      <c r="E3" s="132">
        <v>2022</v>
      </c>
      <c r="F3" s="132">
        <v>2023</v>
      </c>
      <c r="G3" s="132">
        <v>2024</v>
      </c>
      <c r="H3" s="132">
        <v>2025</v>
      </c>
      <c r="I3" s="173" t="s">
        <v>317</v>
      </c>
      <c r="J3" s="173" t="s">
        <v>176</v>
      </c>
    </row>
    <row r="4" spans="1:15" ht="30" customHeight="1">
      <c r="A4" s="137" t="s">
        <v>158</v>
      </c>
      <c r="B4" s="157">
        <f>+SUM(B5:B120)</f>
        <v>79902.896610958618</v>
      </c>
      <c r="C4" s="157">
        <f t="shared" ref="C4:H4" si="0">+SUM(C5:C12)</f>
        <v>77955.291218148384</v>
      </c>
      <c r="D4" s="157">
        <f t="shared" si="0"/>
        <v>84233.64504432019</v>
      </c>
      <c r="E4" s="157">
        <f t="shared" si="0"/>
        <v>74791.780682809927</v>
      </c>
      <c r="F4" s="157">
        <f t="shared" si="0"/>
        <v>68601.700350000014</v>
      </c>
      <c r="G4" s="157">
        <f t="shared" si="0"/>
        <v>65927.884051999994</v>
      </c>
      <c r="H4" s="157">
        <f t="shared" si="0"/>
        <v>68539.587538000007</v>
      </c>
      <c r="I4" s="157">
        <f>+H4-G4</f>
        <v>2611.7034860000131</v>
      </c>
      <c r="J4" s="169">
        <f>+H4/G4-1</f>
        <v>3.9614550406927407E-2</v>
      </c>
    </row>
    <row r="5" spans="1:15" ht="12" customHeight="1">
      <c r="A5" s="127" t="s">
        <v>26</v>
      </c>
      <c r="B5" s="204">
        <v>22189.096138399997</v>
      </c>
      <c r="C5" s="204">
        <v>20738.055958999998</v>
      </c>
      <c r="D5" s="204">
        <v>22045.395981684778</v>
      </c>
      <c r="E5" s="204">
        <v>20452.860594999998</v>
      </c>
      <c r="F5" s="204">
        <v>17722.913090999999</v>
      </c>
      <c r="G5" s="204">
        <v>14741.227284000002</v>
      </c>
      <c r="H5" s="204">
        <f>+'7.1'!N8</f>
        <v>14734.753072000003</v>
      </c>
      <c r="I5" s="204">
        <f t="shared" ref="I5:I12" si="1">+H5-G5</f>
        <v>-6.4742119999991701</v>
      </c>
      <c r="J5" s="203">
        <f>+H5/G5-1</f>
        <v>-4.391908404415279E-4</v>
      </c>
    </row>
    <row r="6" spans="1:15" ht="12" customHeight="1">
      <c r="A6" s="127" t="s">
        <v>0</v>
      </c>
      <c r="B6" s="204">
        <v>2055.1222720000001</v>
      </c>
      <c r="C6" s="204">
        <v>2142.5060239999998</v>
      </c>
      <c r="D6" s="204">
        <v>2205.3126999999999</v>
      </c>
      <c r="E6" s="204">
        <v>1738.8887020000002</v>
      </c>
      <c r="F6" s="204">
        <v>1476.3063550000002</v>
      </c>
      <c r="G6" s="204">
        <v>2245.9542230000002</v>
      </c>
      <c r="H6" s="204">
        <f>+'7.1'!N9</f>
        <v>1513.651333</v>
      </c>
      <c r="I6" s="204">
        <f t="shared" si="1"/>
        <v>-732.30289000000016</v>
      </c>
      <c r="J6" s="203">
        <f t="shared" ref="J6:J12" si="2">+H6/G6-1</f>
        <v>-0.32605423676972245</v>
      </c>
    </row>
    <row r="7" spans="1:15" ht="12" customHeight="1">
      <c r="A7" s="127" t="s">
        <v>1</v>
      </c>
      <c r="B7" s="204">
        <v>690.67628300000001</v>
      </c>
      <c r="C7" s="204">
        <v>675.54300799999999</v>
      </c>
      <c r="D7" s="204">
        <v>741.31093800000008</v>
      </c>
      <c r="E7" s="204">
        <v>598.38209699999993</v>
      </c>
      <c r="F7" s="204">
        <v>523.7435680000001</v>
      </c>
      <c r="G7" s="204">
        <v>532.18679500000007</v>
      </c>
      <c r="H7" s="204">
        <f>+'7.1'!N10</f>
        <v>555.63398199999995</v>
      </c>
      <c r="I7" s="204">
        <f t="shared" si="1"/>
        <v>23.447186999999872</v>
      </c>
      <c r="J7" s="203">
        <f t="shared" si="2"/>
        <v>4.4058190132282071E-2</v>
      </c>
    </row>
    <row r="8" spans="1:15" ht="12" customHeight="1">
      <c r="A8" s="127" t="s">
        <v>2</v>
      </c>
      <c r="B8" s="204">
        <v>402.19587200000001</v>
      </c>
      <c r="C8" s="204">
        <v>253.01849399999998</v>
      </c>
      <c r="D8" s="204">
        <v>233.22760200000002</v>
      </c>
      <c r="E8" s="204">
        <v>206.56350200000003</v>
      </c>
      <c r="F8" s="204">
        <v>232.22492600000004</v>
      </c>
      <c r="G8" s="204">
        <v>237.65668700000001</v>
      </c>
      <c r="H8" s="204">
        <f>+'7.1'!N11</f>
        <v>187.05690199999998</v>
      </c>
      <c r="I8" s="204">
        <f t="shared" si="1"/>
        <v>-50.599785000000026</v>
      </c>
      <c r="J8" s="203">
        <f t="shared" si="2"/>
        <v>-0.21291126136080496</v>
      </c>
    </row>
    <row r="9" spans="1:15" ht="12" customHeight="1">
      <c r="A9" s="127" t="s">
        <v>6</v>
      </c>
      <c r="B9" s="204">
        <v>313.62856055862159</v>
      </c>
      <c r="C9" s="204">
        <v>383.28756062371843</v>
      </c>
      <c r="D9" s="204">
        <v>423.58885207524719</v>
      </c>
      <c r="E9" s="204">
        <v>388.42983980990601</v>
      </c>
      <c r="F9" s="204">
        <v>362.38229799999999</v>
      </c>
      <c r="G9" s="204">
        <v>527.52261199999998</v>
      </c>
      <c r="H9" s="204">
        <f>+'7.1'!N12</f>
        <v>553.8751289999999</v>
      </c>
      <c r="I9" s="204">
        <f t="shared" si="1"/>
        <v>26.352516999999921</v>
      </c>
      <c r="J9" s="203">
        <f t="shared" si="2"/>
        <v>4.9955236800351521E-2</v>
      </c>
    </row>
    <row r="10" spans="1:15" ht="12" customHeight="1">
      <c r="A10" s="127" t="s">
        <v>25</v>
      </c>
      <c r="B10" s="204">
        <v>33848.785665968302</v>
      </c>
      <c r="C10" s="204">
        <v>33508.532210038909</v>
      </c>
      <c r="D10" s="204">
        <v>36775.313857560184</v>
      </c>
      <c r="E10" s="204">
        <v>32288.978359000012</v>
      </c>
      <c r="F10" s="204">
        <v>30742.161058000005</v>
      </c>
      <c r="G10" s="204">
        <v>30938.980745000001</v>
      </c>
      <c r="H10" s="204">
        <f>+'7.1'!N13</f>
        <v>32885.366398999999</v>
      </c>
      <c r="I10" s="204">
        <f t="shared" si="1"/>
        <v>1946.3856539999979</v>
      </c>
      <c r="J10" s="203">
        <f t="shared" si="2"/>
        <v>6.2910464634958974E-2</v>
      </c>
    </row>
    <row r="11" spans="1:15" ht="12" customHeight="1">
      <c r="A11" s="127" t="s">
        <v>5</v>
      </c>
      <c r="B11" s="204">
        <v>18669.824002031695</v>
      </c>
      <c r="C11" s="204">
        <v>18657.963497485754</v>
      </c>
      <c r="D11" s="204">
        <v>20036.598336999992</v>
      </c>
      <c r="E11" s="204">
        <v>17105.546163999999</v>
      </c>
      <c r="F11" s="204">
        <v>15977.290081000001</v>
      </c>
      <c r="G11" s="204">
        <v>15199.667363999994</v>
      </c>
      <c r="H11" s="204">
        <f>+'7.1'!N14</f>
        <v>16571.825241000002</v>
      </c>
      <c r="I11" s="204">
        <f t="shared" si="1"/>
        <v>1372.1578770000087</v>
      </c>
      <c r="J11" s="203">
        <f t="shared" si="2"/>
        <v>9.0275520124205366E-2</v>
      </c>
    </row>
    <row r="12" spans="1:15">
      <c r="A12" s="127" t="s">
        <v>3</v>
      </c>
      <c r="B12" s="154">
        <v>1733.5678169999996</v>
      </c>
      <c r="C12" s="154">
        <v>1596.3844650000001</v>
      </c>
      <c r="D12" s="154">
        <v>1772.896776</v>
      </c>
      <c r="E12" s="154">
        <v>2012.1314239999997</v>
      </c>
      <c r="F12" s="154">
        <v>1564.6789729999998</v>
      </c>
      <c r="G12" s="154">
        <v>1504.6883420000001</v>
      </c>
      <c r="H12" s="154">
        <f>+'7.1'!N15</f>
        <v>1537.4254799999994</v>
      </c>
      <c r="I12" s="154">
        <f t="shared" si="1"/>
        <v>32.737137999999277</v>
      </c>
      <c r="J12" s="203">
        <f t="shared" si="2"/>
        <v>2.1756756589531134E-2</v>
      </c>
    </row>
    <row r="13" spans="1:15" s="4" customFormat="1" ht="11.25">
      <c r="A13" s="4" t="s">
        <v>171</v>
      </c>
      <c r="I13" s="82"/>
      <c r="O13" s="3"/>
    </row>
    <row r="14" spans="1:15" ht="9.6" customHeight="1">
      <c r="A14" s="177"/>
    </row>
    <row r="19" spans="15:17">
      <c r="O19" s="124"/>
      <c r="P19" s="124"/>
      <c r="Q19" s="124"/>
    </row>
    <row r="20" spans="15:17">
      <c r="O20" s="124"/>
      <c r="P20" s="124"/>
      <c r="Q20" s="12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theme="0"/>
  </sheetPr>
  <dimension ref="A1:I67"/>
  <sheetViews>
    <sheetView showGridLines="0" zoomScaleNormal="100" zoomScaleSheetLayoutView="100" workbookViewId="0"/>
  </sheetViews>
  <sheetFormatPr defaultColWidth="9.140625" defaultRowHeight="12"/>
  <cols>
    <col min="1" max="9" width="11" style="7" customWidth="1"/>
    <col min="10" max="16384" width="9.140625" style="7"/>
  </cols>
  <sheetData>
    <row r="1" spans="1:9" s="69" customFormat="1" ht="20.25">
      <c r="A1" s="139" t="s">
        <v>255</v>
      </c>
    </row>
    <row r="2" spans="1:9" ht="6" customHeight="1"/>
    <row r="3" spans="1:9">
      <c r="A3" s="252" t="s">
        <v>328</v>
      </c>
      <c r="B3" s="252"/>
      <c r="C3" s="252"/>
      <c r="D3" s="252"/>
      <c r="E3" s="252"/>
      <c r="F3" s="252"/>
      <c r="G3" s="252"/>
      <c r="H3" s="252"/>
      <c r="I3" s="252"/>
    </row>
    <row r="4" spans="1:9">
      <c r="A4" s="252"/>
      <c r="B4" s="252"/>
      <c r="C4" s="252"/>
      <c r="D4" s="252"/>
      <c r="E4" s="252"/>
      <c r="F4" s="252"/>
      <c r="G4" s="252"/>
      <c r="H4" s="252"/>
      <c r="I4" s="252"/>
    </row>
    <row r="5" spans="1:9">
      <c r="A5" s="252"/>
      <c r="B5" s="252"/>
      <c r="C5" s="252"/>
      <c r="D5" s="252"/>
      <c r="E5" s="252"/>
      <c r="F5" s="252"/>
      <c r="G5" s="252"/>
      <c r="H5" s="252"/>
      <c r="I5" s="252"/>
    </row>
    <row r="6" spans="1:9">
      <c r="A6" s="252"/>
      <c r="B6" s="252"/>
      <c r="C6" s="252"/>
      <c r="D6" s="252"/>
      <c r="E6" s="252"/>
      <c r="F6" s="252"/>
      <c r="G6" s="252"/>
      <c r="H6" s="252"/>
      <c r="I6" s="252"/>
    </row>
    <row r="7" spans="1:9">
      <c r="A7" s="252"/>
      <c r="B7" s="252"/>
      <c r="C7" s="252"/>
      <c r="D7" s="252"/>
      <c r="E7" s="252"/>
      <c r="F7" s="252"/>
      <c r="G7" s="252"/>
      <c r="H7" s="252"/>
      <c r="I7" s="252"/>
    </row>
    <row r="8" spans="1:9">
      <c r="A8" s="252"/>
      <c r="B8" s="252"/>
      <c r="C8" s="252"/>
      <c r="D8" s="252"/>
      <c r="E8" s="252"/>
      <c r="F8" s="252"/>
      <c r="G8" s="252"/>
      <c r="H8" s="252"/>
      <c r="I8" s="252"/>
    </row>
    <row r="9" spans="1:9">
      <c r="A9" s="252"/>
      <c r="B9" s="252"/>
      <c r="C9" s="252"/>
      <c r="D9" s="252"/>
      <c r="E9" s="252"/>
      <c r="F9" s="252"/>
      <c r="G9" s="252"/>
      <c r="H9" s="252"/>
      <c r="I9" s="252"/>
    </row>
    <row r="10" spans="1:9">
      <c r="A10" s="252"/>
      <c r="B10" s="252"/>
      <c r="C10" s="252"/>
      <c r="D10" s="252"/>
      <c r="E10" s="252"/>
      <c r="F10" s="252"/>
      <c r="G10" s="252"/>
      <c r="H10" s="252"/>
      <c r="I10" s="252"/>
    </row>
    <row r="11" spans="1:9">
      <c r="A11" s="252"/>
      <c r="B11" s="252"/>
      <c r="C11" s="252"/>
      <c r="D11" s="252"/>
      <c r="E11" s="252"/>
      <c r="F11" s="252"/>
      <c r="G11" s="252"/>
      <c r="H11" s="252"/>
      <c r="I11" s="252"/>
    </row>
    <row r="12" spans="1:9">
      <c r="A12" s="252"/>
      <c r="B12" s="252"/>
      <c r="C12" s="252"/>
      <c r="D12" s="252"/>
      <c r="E12" s="252"/>
      <c r="F12" s="252"/>
      <c r="G12" s="252"/>
      <c r="H12" s="252"/>
      <c r="I12" s="252"/>
    </row>
    <row r="13" spans="1:9">
      <c r="A13" s="252"/>
      <c r="B13" s="252"/>
      <c r="C13" s="252"/>
      <c r="D13" s="252"/>
      <c r="E13" s="252"/>
      <c r="F13" s="252"/>
      <c r="G13" s="252"/>
      <c r="H13" s="252"/>
      <c r="I13" s="252"/>
    </row>
    <row r="14" spans="1:9">
      <c r="A14" s="252"/>
      <c r="B14" s="252"/>
      <c r="C14" s="252"/>
      <c r="D14" s="252"/>
      <c r="E14" s="252"/>
      <c r="F14" s="252"/>
      <c r="G14" s="252"/>
      <c r="H14" s="252"/>
      <c r="I14" s="252"/>
    </row>
    <row r="15" spans="1:9">
      <c r="A15" s="252"/>
      <c r="B15" s="252"/>
      <c r="C15" s="252"/>
      <c r="D15" s="252"/>
      <c r="E15" s="252"/>
      <c r="F15" s="252"/>
      <c r="G15" s="252"/>
      <c r="H15" s="252"/>
      <c r="I15" s="252"/>
    </row>
    <row r="16" spans="1:9">
      <c r="A16" s="252"/>
      <c r="B16" s="252"/>
      <c r="C16" s="252"/>
      <c r="D16" s="252"/>
      <c r="E16" s="252"/>
      <c r="F16" s="252"/>
      <c r="G16" s="252"/>
      <c r="H16" s="252"/>
      <c r="I16" s="252"/>
    </row>
    <row r="17" spans="1:9">
      <c r="A17" s="252"/>
      <c r="B17" s="252"/>
      <c r="C17" s="252"/>
      <c r="D17" s="252"/>
      <c r="E17" s="252"/>
      <c r="F17" s="252"/>
      <c r="G17" s="252"/>
      <c r="H17" s="252"/>
      <c r="I17" s="252"/>
    </row>
    <row r="18" spans="1:9">
      <c r="A18" s="252"/>
      <c r="B18" s="252"/>
      <c r="C18" s="252"/>
      <c r="D18" s="252"/>
      <c r="E18" s="252"/>
      <c r="F18" s="252"/>
      <c r="G18" s="252"/>
      <c r="H18" s="252"/>
      <c r="I18" s="252"/>
    </row>
    <row r="19" spans="1:9">
      <c r="A19" s="252"/>
      <c r="B19" s="252"/>
      <c r="C19" s="252"/>
      <c r="D19" s="252"/>
      <c r="E19" s="252"/>
      <c r="F19" s="252"/>
      <c r="G19" s="252"/>
      <c r="H19" s="252"/>
      <c r="I19" s="252"/>
    </row>
    <row r="20" spans="1:9">
      <c r="A20" s="252"/>
      <c r="B20" s="252"/>
      <c r="C20" s="252"/>
      <c r="D20" s="252"/>
      <c r="E20" s="252"/>
      <c r="F20" s="252"/>
      <c r="G20" s="252"/>
      <c r="H20" s="252"/>
      <c r="I20" s="252"/>
    </row>
    <row r="21" spans="1:9">
      <c r="A21" s="252"/>
      <c r="B21" s="252"/>
      <c r="C21" s="252"/>
      <c r="D21" s="252"/>
      <c r="E21" s="252"/>
      <c r="F21" s="252"/>
      <c r="G21" s="252"/>
      <c r="H21" s="252"/>
      <c r="I21" s="252"/>
    </row>
    <row r="22" spans="1:9">
      <c r="A22" s="252"/>
      <c r="B22" s="252"/>
      <c r="C22" s="252"/>
      <c r="D22" s="252"/>
      <c r="E22" s="252"/>
      <c r="F22" s="252"/>
      <c r="G22" s="252"/>
      <c r="H22" s="252"/>
      <c r="I22" s="252"/>
    </row>
    <row r="23" spans="1:9">
      <c r="A23" s="252"/>
      <c r="B23" s="252"/>
      <c r="C23" s="252"/>
      <c r="D23" s="252"/>
      <c r="E23" s="252"/>
      <c r="F23" s="252"/>
      <c r="G23" s="252"/>
      <c r="H23" s="252"/>
      <c r="I23" s="252"/>
    </row>
    <row r="24" spans="1:9">
      <c r="A24" s="252"/>
      <c r="B24" s="252"/>
      <c r="C24" s="252"/>
      <c r="D24" s="252"/>
      <c r="E24" s="252"/>
      <c r="F24" s="252"/>
      <c r="G24" s="252"/>
      <c r="H24" s="252"/>
      <c r="I24" s="252"/>
    </row>
    <row r="25" spans="1:9">
      <c r="A25" s="252"/>
      <c r="B25" s="252"/>
      <c r="C25" s="252"/>
      <c r="D25" s="252"/>
      <c r="E25" s="252"/>
      <c r="F25" s="252"/>
      <c r="G25" s="252"/>
      <c r="H25" s="252"/>
      <c r="I25" s="252"/>
    </row>
    <row r="26" spans="1:9">
      <c r="A26" s="252"/>
      <c r="B26" s="252"/>
      <c r="C26" s="252"/>
      <c r="D26" s="252"/>
      <c r="E26" s="252"/>
      <c r="F26" s="252"/>
      <c r="G26" s="252"/>
      <c r="H26" s="252"/>
      <c r="I26" s="252"/>
    </row>
    <row r="27" spans="1:9">
      <c r="A27" s="252"/>
      <c r="B27" s="252"/>
      <c r="C27" s="252"/>
      <c r="D27" s="252"/>
      <c r="E27" s="252"/>
      <c r="F27" s="252"/>
      <c r="G27" s="252"/>
      <c r="H27" s="252"/>
      <c r="I27" s="252"/>
    </row>
    <row r="28" spans="1:9">
      <c r="A28" s="252"/>
      <c r="B28" s="252"/>
      <c r="C28" s="252"/>
      <c r="D28" s="252"/>
      <c r="E28" s="252"/>
      <c r="F28" s="252"/>
      <c r="G28" s="252"/>
      <c r="H28" s="252"/>
      <c r="I28" s="252"/>
    </row>
    <row r="29" spans="1:9">
      <c r="A29" s="252"/>
      <c r="B29" s="252"/>
      <c r="C29" s="252"/>
      <c r="D29" s="252"/>
      <c r="E29" s="252"/>
      <c r="F29" s="252"/>
      <c r="G29" s="252"/>
      <c r="H29" s="252"/>
      <c r="I29" s="252"/>
    </row>
    <row r="30" spans="1:9">
      <c r="A30" s="252"/>
      <c r="B30" s="252"/>
      <c r="C30" s="252"/>
      <c r="D30" s="252"/>
      <c r="E30" s="252"/>
      <c r="F30" s="252"/>
      <c r="G30" s="252"/>
      <c r="H30" s="252"/>
      <c r="I30" s="252"/>
    </row>
    <row r="31" spans="1:9">
      <c r="A31" s="252"/>
      <c r="B31" s="252"/>
      <c r="C31" s="252"/>
      <c r="D31" s="252"/>
      <c r="E31" s="252"/>
      <c r="F31" s="252"/>
      <c r="G31" s="252"/>
      <c r="H31" s="252"/>
      <c r="I31" s="252"/>
    </row>
    <row r="32" spans="1:9">
      <c r="A32" s="252"/>
      <c r="B32" s="252"/>
      <c r="C32" s="252"/>
      <c r="D32" s="252"/>
      <c r="E32" s="252"/>
      <c r="F32" s="252"/>
      <c r="G32" s="252"/>
      <c r="H32" s="252"/>
      <c r="I32" s="252"/>
    </row>
    <row r="33" spans="1:9">
      <c r="A33" s="252"/>
      <c r="B33" s="252"/>
      <c r="C33" s="252"/>
      <c r="D33" s="252"/>
      <c r="E33" s="252"/>
      <c r="F33" s="252"/>
      <c r="G33" s="252"/>
      <c r="H33" s="252"/>
      <c r="I33" s="252"/>
    </row>
    <row r="34" spans="1:9">
      <c r="A34" s="252"/>
      <c r="B34" s="252"/>
      <c r="C34" s="252"/>
      <c r="D34" s="252"/>
      <c r="E34" s="252"/>
      <c r="F34" s="252"/>
      <c r="G34" s="252"/>
      <c r="H34" s="252"/>
      <c r="I34" s="252"/>
    </row>
    <row r="35" spans="1:9">
      <c r="A35" s="252"/>
      <c r="B35" s="252"/>
      <c r="C35" s="252"/>
      <c r="D35" s="252"/>
      <c r="E35" s="252"/>
      <c r="F35" s="252"/>
      <c r="G35" s="252"/>
      <c r="H35" s="252"/>
      <c r="I35" s="252"/>
    </row>
    <row r="36" spans="1:9">
      <c r="A36" s="252"/>
      <c r="B36" s="252"/>
      <c r="C36" s="252"/>
      <c r="D36" s="252"/>
      <c r="E36" s="252"/>
      <c r="F36" s="252"/>
      <c r="G36" s="252"/>
      <c r="H36" s="252"/>
      <c r="I36" s="252"/>
    </row>
    <row r="37" spans="1:9">
      <c r="A37" s="252"/>
      <c r="B37" s="252"/>
      <c r="C37" s="252"/>
      <c r="D37" s="252"/>
      <c r="E37" s="252"/>
      <c r="F37" s="252"/>
      <c r="G37" s="252"/>
      <c r="H37" s="252"/>
      <c r="I37" s="252"/>
    </row>
    <row r="38" spans="1:9">
      <c r="A38" s="252"/>
      <c r="B38" s="252"/>
      <c r="C38" s="252"/>
      <c r="D38" s="252"/>
      <c r="E38" s="252"/>
      <c r="F38" s="252"/>
      <c r="G38" s="252"/>
      <c r="H38" s="252"/>
      <c r="I38" s="252"/>
    </row>
    <row r="39" spans="1:9">
      <c r="A39" s="252"/>
      <c r="B39" s="252"/>
      <c r="C39" s="252"/>
      <c r="D39" s="252"/>
      <c r="E39" s="252"/>
      <c r="F39" s="252"/>
      <c r="G39" s="252"/>
      <c r="H39" s="252"/>
      <c r="I39" s="252"/>
    </row>
    <row r="40" spans="1:9">
      <c r="A40" s="252"/>
      <c r="B40" s="252"/>
      <c r="C40" s="252"/>
      <c r="D40" s="252"/>
      <c r="E40" s="252"/>
      <c r="F40" s="252"/>
      <c r="G40" s="252"/>
      <c r="H40" s="252"/>
      <c r="I40" s="252"/>
    </row>
    <row r="41" spans="1:9">
      <c r="A41" s="252"/>
      <c r="B41" s="252"/>
      <c r="C41" s="252"/>
      <c r="D41" s="252"/>
      <c r="E41" s="252"/>
      <c r="F41" s="252"/>
      <c r="G41" s="252"/>
      <c r="H41" s="252"/>
      <c r="I41" s="252"/>
    </row>
    <row r="42" spans="1:9">
      <c r="A42" s="252"/>
      <c r="B42" s="252"/>
      <c r="C42" s="252"/>
      <c r="D42" s="252"/>
      <c r="E42" s="252"/>
      <c r="F42" s="252"/>
      <c r="G42" s="252"/>
      <c r="H42" s="252"/>
      <c r="I42" s="252"/>
    </row>
    <row r="43" spans="1:9">
      <c r="A43" s="252"/>
      <c r="B43" s="252"/>
      <c r="C43" s="252"/>
      <c r="D43" s="252"/>
      <c r="E43" s="252"/>
      <c r="F43" s="252"/>
      <c r="G43" s="252"/>
      <c r="H43" s="252"/>
      <c r="I43" s="252"/>
    </row>
    <row r="44" spans="1:9">
      <c r="A44" s="252"/>
      <c r="B44" s="252"/>
      <c r="C44" s="252"/>
      <c r="D44" s="252"/>
      <c r="E44" s="252"/>
      <c r="F44" s="252"/>
      <c r="G44" s="252"/>
      <c r="H44" s="252"/>
      <c r="I44" s="252"/>
    </row>
    <row r="45" spans="1:9">
      <c r="A45" s="252"/>
      <c r="B45" s="252"/>
      <c r="C45" s="252"/>
      <c r="D45" s="252"/>
      <c r="E45" s="252"/>
      <c r="F45" s="252"/>
      <c r="G45" s="252"/>
      <c r="H45" s="252"/>
      <c r="I45" s="252"/>
    </row>
    <row r="46" spans="1:9">
      <c r="A46" s="252"/>
      <c r="B46" s="252"/>
      <c r="C46" s="252"/>
      <c r="D46" s="252"/>
      <c r="E46" s="252"/>
      <c r="F46" s="252"/>
      <c r="G46" s="252"/>
      <c r="H46" s="252"/>
      <c r="I46" s="252"/>
    </row>
    <row r="47" spans="1:9">
      <c r="A47" s="252"/>
      <c r="B47" s="252"/>
      <c r="C47" s="252"/>
      <c r="D47" s="252"/>
      <c r="E47" s="252"/>
      <c r="F47" s="252"/>
      <c r="G47" s="252"/>
      <c r="H47" s="252"/>
      <c r="I47" s="252"/>
    </row>
    <row r="48" spans="1:9">
      <c r="A48" s="252"/>
      <c r="B48" s="252"/>
      <c r="C48" s="252"/>
      <c r="D48" s="252"/>
      <c r="E48" s="252"/>
      <c r="F48" s="252"/>
      <c r="G48" s="252"/>
      <c r="H48" s="252"/>
      <c r="I48" s="252"/>
    </row>
    <row r="49" spans="1:9">
      <c r="A49" s="252"/>
      <c r="B49" s="252"/>
      <c r="C49" s="252"/>
      <c r="D49" s="252"/>
      <c r="E49" s="252"/>
      <c r="F49" s="252"/>
      <c r="G49" s="252"/>
      <c r="H49" s="252"/>
      <c r="I49" s="252"/>
    </row>
    <row r="50" spans="1:9">
      <c r="A50" s="252"/>
      <c r="B50" s="252"/>
      <c r="C50" s="252"/>
      <c r="D50" s="252"/>
      <c r="E50" s="252"/>
      <c r="F50" s="252"/>
      <c r="G50" s="252"/>
      <c r="H50" s="252"/>
      <c r="I50" s="252"/>
    </row>
    <row r="51" spans="1:9">
      <c r="A51" s="252"/>
      <c r="B51" s="252"/>
      <c r="C51" s="252"/>
      <c r="D51" s="252"/>
      <c r="E51" s="252"/>
      <c r="F51" s="252"/>
      <c r="G51" s="252"/>
      <c r="H51" s="252"/>
      <c r="I51" s="252"/>
    </row>
    <row r="52" spans="1:9">
      <c r="A52" s="252"/>
      <c r="B52" s="252"/>
      <c r="C52" s="252"/>
      <c r="D52" s="252"/>
      <c r="E52" s="252"/>
      <c r="F52" s="252"/>
      <c r="G52" s="252"/>
      <c r="H52" s="252"/>
      <c r="I52" s="252"/>
    </row>
    <row r="53" spans="1:9">
      <c r="A53" s="252"/>
      <c r="B53" s="252"/>
      <c r="C53" s="252"/>
      <c r="D53" s="252"/>
      <c r="E53" s="252"/>
      <c r="F53" s="252"/>
      <c r="G53" s="252"/>
      <c r="H53" s="252"/>
      <c r="I53" s="252"/>
    </row>
    <row r="54" spans="1:9">
      <c r="A54" s="252"/>
      <c r="B54" s="252"/>
      <c r="C54" s="252"/>
      <c r="D54" s="252"/>
      <c r="E54" s="252"/>
      <c r="F54" s="252"/>
      <c r="G54" s="252"/>
      <c r="H54" s="252"/>
      <c r="I54" s="252"/>
    </row>
    <row r="55" spans="1:9">
      <c r="A55" s="252"/>
      <c r="B55" s="252"/>
      <c r="C55" s="252"/>
      <c r="D55" s="252"/>
      <c r="E55" s="252"/>
      <c r="F55" s="252"/>
      <c r="G55" s="252"/>
      <c r="H55" s="252"/>
      <c r="I55" s="252"/>
    </row>
    <row r="56" spans="1:9">
      <c r="A56" s="252"/>
      <c r="B56" s="252"/>
      <c r="C56" s="252"/>
      <c r="D56" s="252"/>
      <c r="E56" s="252"/>
      <c r="F56" s="252"/>
      <c r="G56" s="252"/>
      <c r="H56" s="252"/>
      <c r="I56" s="252"/>
    </row>
    <row r="57" spans="1:9">
      <c r="A57" s="252"/>
      <c r="B57" s="252"/>
      <c r="C57" s="252"/>
      <c r="D57" s="252"/>
      <c r="E57" s="252"/>
      <c r="F57" s="252"/>
      <c r="G57" s="252"/>
      <c r="H57" s="252"/>
      <c r="I57" s="252"/>
    </row>
    <row r="58" spans="1:9">
      <c r="A58" s="252"/>
      <c r="B58" s="252"/>
      <c r="C58" s="252"/>
      <c r="D58" s="252"/>
      <c r="E58" s="252"/>
      <c r="F58" s="252"/>
      <c r="G58" s="252"/>
      <c r="H58" s="252"/>
      <c r="I58" s="252"/>
    </row>
    <row r="59" spans="1:9">
      <c r="A59" s="252"/>
      <c r="B59" s="252"/>
      <c r="C59" s="252"/>
      <c r="D59" s="252"/>
      <c r="E59" s="252"/>
      <c r="F59" s="252"/>
      <c r="G59" s="252"/>
      <c r="H59" s="252"/>
      <c r="I59" s="252"/>
    </row>
    <row r="60" spans="1:9">
      <c r="A60" s="252"/>
      <c r="B60" s="252"/>
      <c r="C60" s="252"/>
      <c r="D60" s="252"/>
      <c r="E60" s="252"/>
      <c r="F60" s="252"/>
      <c r="G60" s="252"/>
      <c r="H60" s="252"/>
      <c r="I60" s="252"/>
    </row>
    <row r="61" spans="1:9">
      <c r="A61" s="252"/>
      <c r="B61" s="252"/>
      <c r="C61" s="252"/>
      <c r="D61" s="252"/>
      <c r="E61" s="252"/>
      <c r="F61" s="252"/>
      <c r="G61" s="252"/>
      <c r="H61" s="252"/>
      <c r="I61" s="252"/>
    </row>
    <row r="62" spans="1:9">
      <c r="A62" s="252"/>
      <c r="B62" s="252"/>
      <c r="C62" s="252"/>
      <c r="D62" s="252"/>
      <c r="E62" s="252"/>
      <c r="F62" s="252"/>
      <c r="G62" s="252"/>
      <c r="H62" s="252"/>
      <c r="I62" s="252"/>
    </row>
    <row r="63" spans="1:9">
      <c r="A63" s="252"/>
      <c r="B63" s="252"/>
      <c r="C63" s="252"/>
      <c r="D63" s="252"/>
      <c r="E63" s="252"/>
      <c r="F63" s="252"/>
      <c r="G63" s="252"/>
      <c r="H63" s="252"/>
      <c r="I63" s="252"/>
    </row>
    <row r="64" spans="1:9">
      <c r="A64" s="252"/>
      <c r="B64" s="252"/>
      <c r="C64" s="252"/>
      <c r="D64" s="252"/>
      <c r="E64" s="252"/>
      <c r="F64" s="252"/>
      <c r="G64" s="252"/>
      <c r="H64" s="252"/>
      <c r="I64" s="252"/>
    </row>
    <row r="65" spans="1:9">
      <c r="A65" s="252"/>
      <c r="B65" s="252"/>
      <c r="C65" s="252"/>
      <c r="D65" s="252"/>
      <c r="E65" s="252"/>
      <c r="F65" s="252"/>
      <c r="G65" s="252"/>
      <c r="H65" s="252"/>
      <c r="I65" s="252"/>
    </row>
    <row r="66" spans="1:9">
      <c r="A66" s="252"/>
      <c r="B66" s="252"/>
      <c r="C66" s="252"/>
      <c r="D66" s="252"/>
      <c r="E66" s="252"/>
      <c r="F66" s="252"/>
      <c r="G66" s="252"/>
      <c r="H66" s="252"/>
      <c r="I66" s="252"/>
    </row>
    <row r="67" spans="1:9">
      <c r="A67" s="252"/>
      <c r="B67" s="252"/>
      <c r="C67" s="252"/>
      <c r="D67" s="252"/>
      <c r="E67" s="252"/>
      <c r="F67" s="252"/>
      <c r="G67" s="252"/>
      <c r="H67" s="252"/>
      <c r="I67" s="252"/>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theme="0"/>
  </sheetPr>
  <dimension ref="A1:M23"/>
  <sheetViews>
    <sheetView showGridLines="0" zoomScaleNormal="100" zoomScaleSheetLayoutView="100" workbookViewId="0"/>
  </sheetViews>
  <sheetFormatPr defaultRowHeight="12.75"/>
  <cols>
    <col min="1" max="1" width="31.28515625" customWidth="1"/>
    <col min="2" max="10" width="8.7109375" customWidth="1"/>
    <col min="11" max="11" width="10.7109375" customWidth="1"/>
    <col min="12" max="12" width="9.7109375" customWidth="1"/>
    <col min="14" max="14" width="20.7109375" customWidth="1"/>
    <col min="15" max="15" width="15.28515625" customWidth="1"/>
  </cols>
  <sheetData>
    <row r="1" spans="1:13" ht="18">
      <c r="A1" s="194" t="s">
        <v>300</v>
      </c>
      <c r="M1" s="196"/>
    </row>
    <row r="2" spans="1:13" ht="6" customHeight="1"/>
    <row r="3" spans="1:13" ht="28.15" customHeight="1">
      <c r="A3" s="126"/>
      <c r="B3" s="132">
        <v>2017</v>
      </c>
      <c r="C3" s="132">
        <v>2018</v>
      </c>
      <c r="D3" s="132">
        <v>2019</v>
      </c>
      <c r="E3" s="132">
        <v>2020</v>
      </c>
      <c r="F3" s="132">
        <v>2021</v>
      </c>
      <c r="G3" s="132">
        <v>2022</v>
      </c>
      <c r="H3" s="132">
        <v>2023</v>
      </c>
      <c r="I3" s="132">
        <v>2024</v>
      </c>
      <c r="J3" s="132">
        <v>2025</v>
      </c>
      <c r="K3" s="173" t="s">
        <v>317</v>
      </c>
      <c r="L3" s="173" t="s">
        <v>176</v>
      </c>
    </row>
    <row r="4" spans="1:13">
      <c r="A4" s="128" t="s">
        <v>205</v>
      </c>
      <c r="B4" s="157">
        <f t="shared" ref="B4:G4" si="0">SUM(B5:B20)</f>
        <v>103620.95282343167</v>
      </c>
      <c r="C4" s="157">
        <f t="shared" si="0"/>
        <v>102301.63699019999</v>
      </c>
      <c r="D4" s="157">
        <f t="shared" si="0"/>
        <v>99298.921240800017</v>
      </c>
      <c r="E4" s="157">
        <f t="shared" si="0"/>
        <v>100297.05224364574</v>
      </c>
      <c r="F4" s="157">
        <f t="shared" si="0"/>
        <v>99014.94651200001</v>
      </c>
      <c r="G4" s="157">
        <f t="shared" si="0"/>
        <v>90748.603673999984</v>
      </c>
      <c r="H4" s="157">
        <f>SUM(H5:H20)</f>
        <v>84164.228015000001</v>
      </c>
      <c r="I4" s="157">
        <f>SUM(I5:I20)</f>
        <v>80585.814240999985</v>
      </c>
      <c r="J4" s="157">
        <f>SUM(J5:J20)</f>
        <v>85172.709582999989</v>
      </c>
      <c r="K4" s="157">
        <f>+J4-I4</f>
        <v>4586.8953420000034</v>
      </c>
      <c r="L4" s="169">
        <f>+J4/I4-1</f>
        <v>5.6919389413655708E-2</v>
      </c>
    </row>
    <row r="5" spans="1:13">
      <c r="A5" s="127" t="s">
        <v>40</v>
      </c>
      <c r="B5" s="154">
        <v>10527.950374741195</v>
      </c>
      <c r="C5" s="154">
        <v>12114.8908978</v>
      </c>
      <c r="D5" s="154">
        <v>12780.684266200002</v>
      </c>
      <c r="E5" s="154">
        <v>17194.483432142843</v>
      </c>
      <c r="F5" s="154">
        <v>16038.198128</v>
      </c>
      <c r="G5" s="154">
        <v>15932.346435000001</v>
      </c>
      <c r="H5" s="154">
        <v>14597.058566</v>
      </c>
      <c r="I5" s="154">
        <v>17841.73718</v>
      </c>
      <c r="J5" s="154">
        <f>+'9'!O6</f>
        <v>20630.942105000002</v>
      </c>
      <c r="K5" s="154">
        <f t="shared" ref="K5:K20" si="1">+J5-I5</f>
        <v>2789.2049250000018</v>
      </c>
      <c r="L5" s="203">
        <f t="shared" ref="L5:L20" si="2">+J5/I5-1</f>
        <v>0.15633034478989005</v>
      </c>
      <c r="M5" s="121"/>
    </row>
    <row r="6" spans="1:13">
      <c r="A6" s="127" t="s">
        <v>39</v>
      </c>
      <c r="B6" s="154">
        <v>2003.6269192329996</v>
      </c>
      <c r="C6" s="154">
        <v>1996.6380130000002</v>
      </c>
      <c r="D6" s="154">
        <v>1971.9887340000002</v>
      </c>
      <c r="E6" s="154">
        <v>2009.2799136000001</v>
      </c>
      <c r="F6" s="154">
        <v>2061.861253</v>
      </c>
      <c r="G6" s="154">
        <v>2013.3853749999996</v>
      </c>
      <c r="H6" s="154">
        <v>1942.3768240000002</v>
      </c>
      <c r="I6" s="154">
        <v>1830.907698</v>
      </c>
      <c r="J6" s="154">
        <f>+'9'!O7</f>
        <v>1904.95741</v>
      </c>
      <c r="K6" s="154">
        <f t="shared" si="1"/>
        <v>74.049712</v>
      </c>
      <c r="L6" s="203">
        <f t="shared" si="2"/>
        <v>4.0444262745133797E-2</v>
      </c>
      <c r="M6" s="121"/>
    </row>
    <row r="7" spans="1:13">
      <c r="A7" s="127" t="s">
        <v>38</v>
      </c>
      <c r="B7" s="154">
        <v>14724.9680092</v>
      </c>
      <c r="C7" s="154">
        <v>12784.2748398</v>
      </c>
      <c r="D7" s="154">
        <v>11105.674919000001</v>
      </c>
      <c r="E7" s="154">
        <v>10744.463397</v>
      </c>
      <c r="F7" s="154">
        <v>11181.814396000002</v>
      </c>
      <c r="G7" s="154">
        <v>9247.0677140000007</v>
      </c>
      <c r="H7" s="154">
        <v>8085.8991990000004</v>
      </c>
      <c r="I7" s="154">
        <v>5405.0088109999997</v>
      </c>
      <c r="J7" s="154">
        <f>+'9'!O8</f>
        <v>5644.0206079999989</v>
      </c>
      <c r="K7" s="154">
        <f t="shared" si="1"/>
        <v>239.01179699999921</v>
      </c>
      <c r="L7" s="203">
        <f t="shared" si="2"/>
        <v>4.4220426896173448E-2</v>
      </c>
      <c r="M7" s="121"/>
    </row>
    <row r="8" spans="1:13">
      <c r="A8" s="127" t="s">
        <v>60</v>
      </c>
      <c r="B8" s="154">
        <v>0</v>
      </c>
      <c r="C8" s="154">
        <v>0</v>
      </c>
      <c r="D8" s="154">
        <v>0</v>
      </c>
      <c r="E8" s="154">
        <v>0</v>
      </c>
      <c r="F8" s="154">
        <v>0</v>
      </c>
      <c r="G8" s="154">
        <v>0</v>
      </c>
      <c r="H8" s="154">
        <v>0</v>
      </c>
      <c r="I8" s="154">
        <v>0</v>
      </c>
      <c r="J8" s="154">
        <f>+'9'!O9</f>
        <v>0</v>
      </c>
      <c r="K8" s="154">
        <f t="shared" si="1"/>
        <v>0</v>
      </c>
      <c r="L8" s="203">
        <v>0</v>
      </c>
      <c r="M8" s="121"/>
    </row>
    <row r="9" spans="1:13">
      <c r="A9" s="127" t="s">
        <v>61</v>
      </c>
      <c r="B9" s="154">
        <v>0</v>
      </c>
      <c r="C9" s="154">
        <v>0</v>
      </c>
      <c r="D9" s="154">
        <v>0</v>
      </c>
      <c r="E9" s="154">
        <v>0</v>
      </c>
      <c r="F9" s="154">
        <v>0</v>
      </c>
      <c r="G9" s="154">
        <v>0</v>
      </c>
      <c r="H9" s="154">
        <v>0</v>
      </c>
      <c r="I9" s="154">
        <v>0</v>
      </c>
      <c r="J9" s="154">
        <f>+'9'!O10</f>
        <v>0</v>
      </c>
      <c r="K9" s="154">
        <f t="shared" si="1"/>
        <v>0</v>
      </c>
      <c r="L9" s="203">
        <v>0</v>
      </c>
      <c r="M9" s="121"/>
    </row>
    <row r="10" spans="1:13">
      <c r="A10" s="127" t="s">
        <v>62</v>
      </c>
      <c r="B10" s="154">
        <v>0</v>
      </c>
      <c r="C10" s="154">
        <v>0</v>
      </c>
      <c r="D10" s="154">
        <v>0</v>
      </c>
      <c r="E10" s="154">
        <v>0</v>
      </c>
      <c r="F10" s="154">
        <v>0</v>
      </c>
      <c r="G10" s="154">
        <v>0</v>
      </c>
      <c r="H10" s="154">
        <v>0</v>
      </c>
      <c r="I10" s="154">
        <v>0</v>
      </c>
      <c r="J10" s="154">
        <f>+'9'!O11</f>
        <v>0</v>
      </c>
      <c r="K10" s="154">
        <f t="shared" si="1"/>
        <v>0</v>
      </c>
      <c r="L10" s="203">
        <v>0</v>
      </c>
      <c r="M10" s="121"/>
    </row>
    <row r="11" spans="1:13">
      <c r="A11" s="127" t="s">
        <v>37</v>
      </c>
      <c r="B11" s="154">
        <v>57245.380185057482</v>
      </c>
      <c r="C11" s="154">
        <v>56044.8712122</v>
      </c>
      <c r="D11" s="154">
        <v>54526.170524000001</v>
      </c>
      <c r="E11" s="154">
        <v>50558.541071519154</v>
      </c>
      <c r="F11" s="154">
        <v>48450.166348999999</v>
      </c>
      <c r="G11" s="154">
        <v>43692.191358999997</v>
      </c>
      <c r="H11" s="154">
        <v>41694.092797999998</v>
      </c>
      <c r="I11" s="154">
        <v>37159.170652999994</v>
      </c>
      <c r="J11" s="154">
        <f>+'9'!O12</f>
        <v>38447.611305999999</v>
      </c>
      <c r="K11" s="154">
        <f t="shared" si="1"/>
        <v>1288.4406530000051</v>
      </c>
      <c r="L11" s="203">
        <f t="shared" si="2"/>
        <v>3.4673557842066272E-2</v>
      </c>
      <c r="M11" s="121"/>
    </row>
    <row r="12" spans="1:13">
      <c r="A12" s="127" t="s">
        <v>72</v>
      </c>
      <c r="B12" s="154">
        <v>0</v>
      </c>
      <c r="C12" s="154">
        <v>0</v>
      </c>
      <c r="D12" s="154">
        <v>0</v>
      </c>
      <c r="E12" s="154">
        <v>0</v>
      </c>
      <c r="F12" s="154">
        <v>0</v>
      </c>
      <c r="G12" s="154">
        <v>0</v>
      </c>
      <c r="H12" s="154">
        <v>0</v>
      </c>
      <c r="I12" s="154">
        <v>0</v>
      </c>
      <c r="J12" s="154">
        <f>+'9'!O13</f>
        <v>0</v>
      </c>
      <c r="K12" s="154">
        <f t="shared" si="1"/>
        <v>0</v>
      </c>
      <c r="L12" s="203">
        <v>0</v>
      </c>
      <c r="M12" s="121"/>
    </row>
    <row r="13" spans="1:13">
      <c r="A13" s="127" t="s">
        <v>36</v>
      </c>
      <c r="B13" s="154">
        <v>0</v>
      </c>
      <c r="C13" s="154">
        <v>0</v>
      </c>
      <c r="D13" s="154">
        <v>0</v>
      </c>
      <c r="E13" s="154">
        <v>0</v>
      </c>
      <c r="F13" s="154">
        <v>0</v>
      </c>
      <c r="G13" s="154">
        <v>0</v>
      </c>
      <c r="H13" s="154">
        <v>0</v>
      </c>
      <c r="I13" s="154">
        <v>0</v>
      </c>
      <c r="J13" s="154">
        <f>+'9'!O14</f>
        <v>0</v>
      </c>
      <c r="K13" s="154">
        <f t="shared" si="1"/>
        <v>0</v>
      </c>
      <c r="L13" s="203">
        <v>0</v>
      </c>
      <c r="M13" s="121"/>
    </row>
    <row r="14" spans="1:13">
      <c r="A14" s="127" t="s">
        <v>35</v>
      </c>
      <c r="B14" s="154">
        <v>630.11542000000009</v>
      </c>
      <c r="C14" s="154">
        <v>748.95317</v>
      </c>
      <c r="D14" s="154">
        <v>697.70323199999996</v>
      </c>
      <c r="E14" s="154">
        <v>787.15328</v>
      </c>
      <c r="F14" s="154">
        <v>776.07319000000007</v>
      </c>
      <c r="G14" s="154">
        <v>785.55790000000002</v>
      </c>
      <c r="H14" s="154">
        <v>776.27449000000001</v>
      </c>
      <c r="I14" s="154">
        <v>805.84057799999994</v>
      </c>
      <c r="J14" s="154">
        <f>+'9'!O15</f>
        <v>799.15626300000008</v>
      </c>
      <c r="K14" s="154">
        <f t="shared" si="1"/>
        <v>-6.6843149999998559</v>
      </c>
      <c r="L14" s="203">
        <f t="shared" si="2"/>
        <v>-8.2948354581368067E-3</v>
      </c>
      <c r="M14" s="121"/>
    </row>
    <row r="15" spans="1:13">
      <c r="A15" s="127" t="s">
        <v>34</v>
      </c>
      <c r="B15" s="154">
        <v>353.21351299999998</v>
      </c>
      <c r="C15" s="154">
        <v>296.60518200000001</v>
      </c>
      <c r="D15" s="154">
        <v>227.97512399999999</v>
      </c>
      <c r="E15" s="154">
        <v>325.39891499999999</v>
      </c>
      <c r="F15" s="154">
        <v>199.10836999999998</v>
      </c>
      <c r="G15" s="154">
        <v>133.92592200000001</v>
      </c>
      <c r="H15" s="154">
        <v>261.18663700000002</v>
      </c>
      <c r="I15" s="154">
        <v>160.23908499999999</v>
      </c>
      <c r="J15" s="154">
        <f>+'9'!O16</f>
        <v>37.367556</v>
      </c>
      <c r="K15" s="154">
        <f t="shared" si="1"/>
        <v>-122.87152899999998</v>
      </c>
      <c r="L15" s="203">
        <f t="shared" si="2"/>
        <v>-0.76680123953528567</v>
      </c>
      <c r="M15" s="121"/>
    </row>
    <row r="16" spans="1:13">
      <c r="A16" s="127" t="s">
        <v>33</v>
      </c>
      <c r="B16" s="154">
        <v>2492.852124</v>
      </c>
      <c r="C16" s="154">
        <v>2354.4121970000001</v>
      </c>
      <c r="D16" s="154">
        <v>2023.9110490000003</v>
      </c>
      <c r="E16" s="154">
        <v>2365.7706279999998</v>
      </c>
      <c r="F16" s="154">
        <v>2266.6262059999999</v>
      </c>
      <c r="G16" s="154">
        <v>2202.596767</v>
      </c>
      <c r="H16" s="154">
        <v>2600.1032650000002</v>
      </c>
      <c r="I16" s="154">
        <v>3008.8836940000001</v>
      </c>
      <c r="J16" s="154">
        <f>+'9'!O17</f>
        <v>2828.9742990000004</v>
      </c>
      <c r="K16" s="154">
        <f t="shared" si="1"/>
        <v>-179.90939499999968</v>
      </c>
      <c r="L16" s="203">
        <f t="shared" si="2"/>
        <v>-5.9792738203459317E-2</v>
      </c>
    </row>
    <row r="17" spans="1:12">
      <c r="A17" s="127" t="s">
        <v>32</v>
      </c>
      <c r="B17" s="154">
        <v>4556.337082</v>
      </c>
      <c r="C17" s="154">
        <v>4795.1426036000003</v>
      </c>
      <c r="D17" s="154">
        <v>4451.2921349999997</v>
      </c>
      <c r="E17" s="154">
        <v>4356.7861709999997</v>
      </c>
      <c r="F17" s="154">
        <v>4861.466077</v>
      </c>
      <c r="G17" s="154">
        <v>4640.9587630000005</v>
      </c>
      <c r="H17" s="154">
        <v>4029.6796360000003</v>
      </c>
      <c r="I17" s="154">
        <v>3965.310035</v>
      </c>
      <c r="J17" s="154">
        <f>+'9'!O18</f>
        <v>3687.2761039999996</v>
      </c>
      <c r="K17" s="154">
        <f t="shared" si="1"/>
        <v>-278.03393100000039</v>
      </c>
      <c r="L17" s="203">
        <f t="shared" si="2"/>
        <v>-7.0116568073094077E-2</v>
      </c>
    </row>
    <row r="18" spans="1:12">
      <c r="A18" s="127" t="s">
        <v>3</v>
      </c>
      <c r="B18" s="154">
        <v>0</v>
      </c>
      <c r="C18" s="154">
        <v>0</v>
      </c>
      <c r="D18" s="154">
        <v>0</v>
      </c>
      <c r="E18" s="154">
        <v>0</v>
      </c>
      <c r="F18" s="154">
        <v>0</v>
      </c>
      <c r="G18" s="154">
        <v>0</v>
      </c>
      <c r="H18" s="154">
        <v>0</v>
      </c>
      <c r="I18" s="154">
        <v>0</v>
      </c>
      <c r="J18" s="154">
        <f>+'9'!O19</f>
        <v>0</v>
      </c>
      <c r="K18" s="154">
        <f t="shared" si="1"/>
        <v>0</v>
      </c>
      <c r="L18" s="203">
        <v>0</v>
      </c>
    </row>
    <row r="19" spans="1:12">
      <c r="A19" s="127" t="s">
        <v>31</v>
      </c>
      <c r="B19" s="154">
        <v>163.65148760000002</v>
      </c>
      <c r="C19" s="154">
        <v>43.1060132</v>
      </c>
      <c r="D19" s="154">
        <v>24.411899999999999</v>
      </c>
      <c r="E19" s="154">
        <v>16.972341999999998</v>
      </c>
      <c r="F19" s="154">
        <v>15.821845000000001</v>
      </c>
      <c r="G19" s="154">
        <v>135.261279</v>
      </c>
      <c r="H19" s="154">
        <v>32.678040000000003</v>
      </c>
      <c r="I19" s="154">
        <v>37.941207000000006</v>
      </c>
      <c r="J19" s="154">
        <f>+'9'!O20</f>
        <v>35.938223999999998</v>
      </c>
      <c r="K19" s="154">
        <f t="shared" si="1"/>
        <v>-2.0029830000000075</v>
      </c>
      <c r="L19" s="203">
        <f t="shared" si="2"/>
        <v>-5.2791757521051141E-2</v>
      </c>
    </row>
    <row r="20" spans="1:12">
      <c r="A20" s="127" t="s">
        <v>30</v>
      </c>
      <c r="B20" s="154">
        <v>10922.857708600004</v>
      </c>
      <c r="C20" s="154">
        <v>11122.742861599998</v>
      </c>
      <c r="D20" s="154">
        <v>11489.109357599997</v>
      </c>
      <c r="E20" s="154">
        <v>11938.203093383758</v>
      </c>
      <c r="F20" s="154">
        <v>13163.810697999999</v>
      </c>
      <c r="G20" s="154">
        <v>11965.312159999998</v>
      </c>
      <c r="H20" s="154">
        <v>10144.878560000005</v>
      </c>
      <c r="I20" s="154">
        <v>10370.775300000001</v>
      </c>
      <c r="J20" s="154">
        <f>+'9'!O21</f>
        <v>11156.465708000002</v>
      </c>
      <c r="K20" s="154">
        <f t="shared" si="1"/>
        <v>785.69040800000039</v>
      </c>
      <c r="L20" s="203">
        <f t="shared" si="2"/>
        <v>7.5760045442311297E-2</v>
      </c>
    </row>
    <row r="21" spans="1:12" s="68" customFormat="1" ht="11.25">
      <c r="L21" s="82"/>
    </row>
    <row r="23" spans="1:12">
      <c r="B23" s="120"/>
      <c r="C23" s="120"/>
      <c r="D23" s="120"/>
      <c r="E23" s="12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1FF4-15CD-4699-BF18-A75099A2B1A0}">
  <sheetPr>
    <tabColor theme="0"/>
  </sheetPr>
  <dimension ref="A1:L4"/>
  <sheetViews>
    <sheetView showGridLines="0" zoomScaleNormal="100" zoomScaleSheetLayoutView="85" workbookViewId="0"/>
  </sheetViews>
  <sheetFormatPr defaultRowHeight="12.75"/>
  <cols>
    <col min="1" max="1" width="31.28515625" customWidth="1"/>
    <col min="2" max="3" width="9.140625" customWidth="1"/>
    <col min="7" max="7" width="9.28515625" customWidth="1"/>
    <col min="13" max="13" width="20.7109375" customWidth="1"/>
    <col min="14" max="14" width="15.28515625" customWidth="1"/>
  </cols>
  <sheetData>
    <row r="1" spans="1:12" ht="20.25">
      <c r="A1" s="140" t="s">
        <v>324</v>
      </c>
      <c r="L1" s="196" t="str">
        <f>'3'!N1</f>
        <v>2025</v>
      </c>
    </row>
    <row r="2" spans="1:12" ht="6" customHeight="1"/>
    <row r="4" spans="1:12">
      <c r="B4" s="120"/>
      <c r="C4" s="120"/>
      <c r="D4" s="120"/>
      <c r="E4" s="12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tabColor theme="0"/>
  </sheetPr>
  <dimension ref="A1:O1"/>
  <sheetViews>
    <sheetView showGridLines="0" zoomScaleNormal="100" zoomScaleSheetLayoutView="115" workbookViewId="0">
      <selection sqref="A1:O1"/>
    </sheetView>
  </sheetViews>
  <sheetFormatPr defaultColWidth="9.140625" defaultRowHeight="12.75"/>
  <cols>
    <col min="1" max="14" width="9.140625" style="2"/>
    <col min="15" max="15" width="16" style="2" customWidth="1"/>
    <col min="16" max="16384" width="9.140625" style="2"/>
  </cols>
  <sheetData>
    <row r="1" spans="1:15">
      <c r="A1" s="288" t="s">
        <v>323</v>
      </c>
      <c r="B1" s="288"/>
      <c r="C1" s="288"/>
      <c r="D1" s="288"/>
      <c r="E1" s="288"/>
      <c r="F1" s="288"/>
      <c r="G1" s="288"/>
      <c r="H1" s="288"/>
      <c r="I1" s="288"/>
      <c r="J1" s="288"/>
      <c r="K1" s="288"/>
      <c r="L1" s="288"/>
      <c r="M1" s="288"/>
      <c r="N1" s="288"/>
      <c r="O1" s="288"/>
    </row>
  </sheetData>
  <mergeCells count="1">
    <mergeCell ref="A1:O1"/>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tabColor theme="0"/>
  </sheetPr>
  <dimension ref="A1:R44"/>
  <sheetViews>
    <sheetView showGridLines="0" zoomScaleNormal="100" zoomScaleSheetLayoutView="100" workbookViewId="0"/>
  </sheetViews>
  <sheetFormatPr defaultColWidth="9.140625" defaultRowHeight="12"/>
  <cols>
    <col min="1" max="1" width="31.140625" style="60" customWidth="1"/>
    <col min="2" max="13" width="8.5703125" style="60" customWidth="1"/>
    <col min="14" max="14" width="10.140625" style="60" customWidth="1"/>
    <col min="15" max="15" width="8.42578125" style="60" customWidth="1"/>
    <col min="16" max="16" width="11.42578125" style="60" bestFit="1" customWidth="1"/>
    <col min="17" max="17" width="9.5703125" style="60" bestFit="1" customWidth="1"/>
    <col min="18" max="16384" width="9.140625" style="60"/>
  </cols>
  <sheetData>
    <row r="1" spans="1:18" s="67" customFormat="1" ht="20.25">
      <c r="A1" s="140" t="s">
        <v>256</v>
      </c>
      <c r="B1" s="65"/>
      <c r="C1" s="65"/>
      <c r="D1" s="65"/>
      <c r="E1" s="65"/>
      <c r="F1" s="65"/>
      <c r="G1" s="65"/>
      <c r="H1" s="65"/>
      <c r="I1" s="65"/>
      <c r="J1" s="65"/>
      <c r="K1" s="65"/>
      <c r="L1" s="65"/>
      <c r="M1" s="65"/>
      <c r="N1" s="196" t="s">
        <v>321</v>
      </c>
    </row>
    <row r="2" spans="1:18" ht="6" customHeight="1">
      <c r="A2" s="7"/>
      <c r="B2" s="7"/>
      <c r="C2" s="7"/>
      <c r="D2" s="7"/>
      <c r="E2" s="7"/>
      <c r="F2" s="7"/>
      <c r="G2" s="7"/>
      <c r="H2" s="7"/>
      <c r="I2" s="7"/>
      <c r="J2" s="7"/>
      <c r="K2" s="7"/>
      <c r="L2" s="7"/>
      <c r="M2" s="7"/>
      <c r="N2" s="7"/>
    </row>
    <row r="3" spans="1:18">
      <c r="A3" s="258"/>
      <c r="B3" s="259" t="s">
        <v>42</v>
      </c>
      <c r="C3" s="260"/>
      <c r="D3" s="261"/>
      <c r="E3" s="259" t="s">
        <v>43</v>
      </c>
      <c r="F3" s="260"/>
      <c r="G3" s="261"/>
      <c r="H3" s="260" t="s">
        <v>44</v>
      </c>
      <c r="I3" s="260"/>
      <c r="J3" s="260"/>
      <c r="K3" s="259" t="s">
        <v>45</v>
      </c>
      <c r="L3" s="260"/>
      <c r="M3" s="261"/>
      <c r="N3" s="262" t="s">
        <v>7</v>
      </c>
      <c r="Q3" s="99"/>
      <c r="R3" s="99"/>
    </row>
    <row r="4" spans="1:18">
      <c r="A4" s="258"/>
      <c r="B4" s="223" t="s">
        <v>8</v>
      </c>
      <c r="C4" s="158" t="s">
        <v>9</v>
      </c>
      <c r="D4" s="224" t="s">
        <v>10</v>
      </c>
      <c r="E4" s="223" t="s">
        <v>11</v>
      </c>
      <c r="F4" s="158" t="s">
        <v>12</v>
      </c>
      <c r="G4" s="224" t="s">
        <v>13</v>
      </c>
      <c r="H4" s="158" t="s">
        <v>14</v>
      </c>
      <c r="I4" s="158" t="s">
        <v>15</v>
      </c>
      <c r="J4" s="158" t="s">
        <v>16</v>
      </c>
      <c r="K4" s="223" t="s">
        <v>17</v>
      </c>
      <c r="L4" s="158" t="s">
        <v>18</v>
      </c>
      <c r="M4" s="224" t="s">
        <v>19</v>
      </c>
      <c r="N4" s="262"/>
    </row>
    <row r="5" spans="1:18">
      <c r="A5" s="254" t="s">
        <v>59</v>
      </c>
      <c r="B5" s="255">
        <f>SUM(B6:D6)</f>
        <v>47740.327230999996</v>
      </c>
      <c r="C5" s="256"/>
      <c r="D5" s="257"/>
      <c r="E5" s="255">
        <f>SUM(E6:G6)</f>
        <v>26025.743050999998</v>
      </c>
      <c r="F5" s="256"/>
      <c r="G5" s="257"/>
      <c r="H5" s="256">
        <f>SUM(H6:J6)</f>
        <v>21016.82935</v>
      </c>
      <c r="I5" s="256"/>
      <c r="J5" s="256"/>
      <c r="K5" s="255">
        <f>SUM(K6:M6)</f>
        <v>42551.557183999998</v>
      </c>
      <c r="L5" s="256"/>
      <c r="M5" s="257"/>
      <c r="N5" s="253">
        <f>SUM(B6:M6)</f>
        <v>137334.45681599999</v>
      </c>
      <c r="Q5" s="97"/>
      <c r="R5" s="97"/>
    </row>
    <row r="6" spans="1:18">
      <c r="A6" s="254"/>
      <c r="B6" s="225">
        <v>17776.669269999995</v>
      </c>
      <c r="C6" s="154">
        <v>16072.978868999999</v>
      </c>
      <c r="D6" s="226">
        <v>13890.679092</v>
      </c>
      <c r="E6" s="225">
        <v>10129.228413999999</v>
      </c>
      <c r="F6" s="154">
        <v>9074.5858589999989</v>
      </c>
      <c r="G6" s="226">
        <v>6821.9287780000004</v>
      </c>
      <c r="H6" s="154">
        <v>6698.5725780000002</v>
      </c>
      <c r="I6" s="154">
        <v>6715.0381390000011</v>
      </c>
      <c r="J6" s="154">
        <v>7603.2186329999995</v>
      </c>
      <c r="K6" s="225">
        <v>11558.006442999998</v>
      </c>
      <c r="L6" s="154">
        <v>14587.348405000001</v>
      </c>
      <c r="M6" s="226">
        <v>16406.202335999998</v>
      </c>
      <c r="N6" s="253"/>
    </row>
    <row r="7" spans="1:18" ht="12.75" customHeight="1">
      <c r="A7" s="254" t="s">
        <v>71</v>
      </c>
      <c r="B7" s="255">
        <f>SUM(B8:D8)</f>
        <v>2721.6813819999988</v>
      </c>
      <c r="C7" s="256"/>
      <c r="D7" s="257"/>
      <c r="E7" s="255">
        <f>SUM(E8:G8)</f>
        <v>1790.8054010000001</v>
      </c>
      <c r="F7" s="256"/>
      <c r="G7" s="257"/>
      <c r="H7" s="256">
        <f>SUM(H8:J8)</f>
        <v>1738.0841560000003</v>
      </c>
      <c r="I7" s="256"/>
      <c r="J7" s="256"/>
      <c r="K7" s="255">
        <f>SUM(K8:M8)</f>
        <v>2001.7279540000011</v>
      </c>
      <c r="L7" s="256"/>
      <c r="M7" s="257"/>
      <c r="N7" s="253">
        <f>SUM(B8:M8)</f>
        <v>8252.298893000001</v>
      </c>
      <c r="P7" s="94"/>
    </row>
    <row r="8" spans="1:18" ht="12.75" customHeight="1">
      <c r="A8" s="254"/>
      <c r="B8" s="225">
        <v>960.26152599999932</v>
      </c>
      <c r="C8" s="154">
        <v>873.41144100000042</v>
      </c>
      <c r="D8" s="226">
        <v>888.00841499999933</v>
      </c>
      <c r="E8" s="225">
        <v>627.70268700000031</v>
      </c>
      <c r="F8" s="154">
        <v>613.3591439999999</v>
      </c>
      <c r="G8" s="226">
        <v>549.74356999999975</v>
      </c>
      <c r="H8" s="154">
        <v>585.81627399999888</v>
      </c>
      <c r="I8" s="154">
        <v>568.94966900000043</v>
      </c>
      <c r="J8" s="154">
        <v>583.31821300000081</v>
      </c>
      <c r="K8" s="225">
        <v>569.54518300000018</v>
      </c>
      <c r="L8" s="154">
        <v>659.85796300000004</v>
      </c>
      <c r="M8" s="226">
        <v>772.32480800000098</v>
      </c>
      <c r="N8" s="253"/>
      <c r="P8" s="122"/>
      <c r="R8" s="7"/>
    </row>
    <row r="9" spans="1:18" s="7" customFormat="1" ht="12" customHeight="1">
      <c r="A9" s="254" t="s">
        <v>91</v>
      </c>
      <c r="B9" s="255">
        <f>SUM(B10:D10)</f>
        <v>3413.4690960000016</v>
      </c>
      <c r="C9" s="256"/>
      <c r="D9" s="257"/>
      <c r="E9" s="255">
        <f>SUM(E10:G10)</f>
        <v>2642.907428</v>
      </c>
      <c r="F9" s="256"/>
      <c r="G9" s="257"/>
      <c r="H9" s="256">
        <f>SUM(H10:J10)</f>
        <v>2385.7899709999992</v>
      </c>
      <c r="I9" s="256"/>
      <c r="J9" s="256"/>
      <c r="K9" s="255">
        <f>SUM(K10:M10)</f>
        <v>3307.6802619999999</v>
      </c>
      <c r="L9" s="256"/>
      <c r="M9" s="257"/>
      <c r="N9" s="253">
        <f>SUM(B10:M10)</f>
        <v>11749.846757000001</v>
      </c>
      <c r="P9" s="94"/>
    </row>
    <row r="10" spans="1:18" s="7" customFormat="1" ht="12" customHeight="1">
      <c r="A10" s="254"/>
      <c r="B10" s="225">
        <v>1205.2531230000004</v>
      </c>
      <c r="C10" s="154">
        <v>1091.341024000001</v>
      </c>
      <c r="D10" s="226">
        <v>1116.874949</v>
      </c>
      <c r="E10" s="225">
        <v>942.78563599999973</v>
      </c>
      <c r="F10" s="154">
        <v>895.60693800000013</v>
      </c>
      <c r="G10" s="226">
        <v>804.51485400000013</v>
      </c>
      <c r="H10" s="154">
        <v>770.20403599999975</v>
      </c>
      <c r="I10" s="154">
        <v>786.57357499999989</v>
      </c>
      <c r="J10" s="154">
        <v>829.01235999999972</v>
      </c>
      <c r="K10" s="225">
        <v>1031.5713320000002</v>
      </c>
      <c r="L10" s="154">
        <v>1115.9100080000003</v>
      </c>
      <c r="M10" s="226">
        <v>1160.1989219999996</v>
      </c>
      <c r="N10" s="253"/>
      <c r="P10" s="122"/>
    </row>
    <row r="11" spans="1:18" s="7" customFormat="1" ht="12" customHeight="1">
      <c r="A11" s="254" t="s">
        <v>187</v>
      </c>
      <c r="B11" s="255">
        <f>SUM(B12:D12)</f>
        <v>11531.339950000005</v>
      </c>
      <c r="C11" s="256"/>
      <c r="D11" s="257"/>
      <c r="E11" s="255">
        <f>SUM(E12:G12)</f>
        <v>9046.7857720000011</v>
      </c>
      <c r="F11" s="256"/>
      <c r="G11" s="257"/>
      <c r="H11" s="256">
        <f>SUM(H12:J12)</f>
        <v>8435.716338000002</v>
      </c>
      <c r="I11" s="256"/>
      <c r="J11" s="256"/>
      <c r="K11" s="255">
        <f>SUM(K12:M12)</f>
        <v>10972.005948000002</v>
      </c>
      <c r="L11" s="256"/>
      <c r="M11" s="257"/>
      <c r="N11" s="253">
        <f>SUM(B12:M12)</f>
        <v>39985.848008000008</v>
      </c>
      <c r="P11" s="94"/>
      <c r="Q11" s="98"/>
    </row>
    <row r="12" spans="1:18" s="7" customFormat="1" ht="12" customHeight="1">
      <c r="A12" s="254"/>
      <c r="B12" s="225">
        <v>4248.4491209999996</v>
      </c>
      <c r="C12" s="154">
        <v>3673.1395030000003</v>
      </c>
      <c r="D12" s="226">
        <v>3609.7513260000046</v>
      </c>
      <c r="E12" s="225">
        <v>3156.7241380000005</v>
      </c>
      <c r="F12" s="154">
        <v>3117.2789760000028</v>
      </c>
      <c r="G12" s="226">
        <v>2772.7826579999987</v>
      </c>
      <c r="H12" s="154">
        <v>2796.6730219999999</v>
      </c>
      <c r="I12" s="154">
        <v>2763.5835430000016</v>
      </c>
      <c r="J12" s="154">
        <v>2875.4597730000005</v>
      </c>
      <c r="K12" s="225">
        <v>3235.6288559999998</v>
      </c>
      <c r="L12" s="154">
        <v>3779.5287960000028</v>
      </c>
      <c r="M12" s="226">
        <v>3956.8482959999988</v>
      </c>
      <c r="N12" s="253"/>
      <c r="P12" s="122"/>
      <c r="R12" s="68"/>
    </row>
    <row r="13" spans="1:18" s="7" customFormat="1" ht="12" customHeight="1">
      <c r="A13" s="254" t="s">
        <v>117</v>
      </c>
      <c r="B13" s="255">
        <f>SUM(B14:D14)</f>
        <v>30010.318861999993</v>
      </c>
      <c r="C13" s="256"/>
      <c r="D13" s="257"/>
      <c r="E13" s="255">
        <f>SUM(E14:G14)</f>
        <v>12492.291046</v>
      </c>
      <c r="F13" s="256"/>
      <c r="G13" s="257"/>
      <c r="H13" s="256">
        <f>SUM(H14:J14)</f>
        <v>8395.3319199999987</v>
      </c>
      <c r="I13" s="256"/>
      <c r="J13" s="256"/>
      <c r="K13" s="255">
        <f>SUM(K14:M14)</f>
        <v>26195.149057999999</v>
      </c>
      <c r="L13" s="256"/>
      <c r="M13" s="257"/>
      <c r="N13" s="253">
        <f>SUM(B14:M14)</f>
        <v>77093.090885999976</v>
      </c>
      <c r="P13" s="94"/>
      <c r="Q13" s="98"/>
      <c r="R13" s="60"/>
    </row>
    <row r="14" spans="1:18" s="7" customFormat="1" ht="12" customHeight="1">
      <c r="A14" s="254"/>
      <c r="B14" s="225">
        <v>11343.689448999998</v>
      </c>
      <c r="C14" s="154">
        <v>10404.305332999998</v>
      </c>
      <c r="D14" s="226">
        <v>8262.3240799999985</v>
      </c>
      <c r="E14" s="225">
        <v>5385.6958020000002</v>
      </c>
      <c r="F14" s="154">
        <v>4431.3834989999996</v>
      </c>
      <c r="G14" s="226">
        <v>2675.2117450000001</v>
      </c>
      <c r="H14" s="154">
        <v>2529.1830219999993</v>
      </c>
      <c r="I14" s="154">
        <v>2578.0161079999993</v>
      </c>
      <c r="J14" s="154">
        <v>3288.1327899999992</v>
      </c>
      <c r="K14" s="225">
        <v>6681.1730380000008</v>
      </c>
      <c r="L14" s="154">
        <v>9011.7368769999994</v>
      </c>
      <c r="M14" s="226">
        <v>10502.239142999999</v>
      </c>
      <c r="N14" s="253"/>
      <c r="P14" s="102"/>
      <c r="R14" s="60"/>
    </row>
    <row r="15" spans="1:18" s="7" customFormat="1" ht="12" customHeight="1">
      <c r="A15" s="254" t="s">
        <v>90</v>
      </c>
      <c r="B15" s="255">
        <f>SUM(B16:D16)</f>
        <v>63.517940999994607</v>
      </c>
      <c r="C15" s="256"/>
      <c r="D15" s="257"/>
      <c r="E15" s="255">
        <f>SUM(E16:G16)</f>
        <v>52.953403999996226</v>
      </c>
      <c r="F15" s="256"/>
      <c r="G15" s="257"/>
      <c r="H15" s="256">
        <f>SUM(H16:J16)</f>
        <v>61.906965000001037</v>
      </c>
      <c r="I15" s="256"/>
      <c r="J15" s="256"/>
      <c r="K15" s="255">
        <f>SUM(K16:M16)</f>
        <v>74.993961999996827</v>
      </c>
      <c r="L15" s="256"/>
      <c r="M15" s="257"/>
      <c r="N15" s="253">
        <f>SUM(B16:M16)</f>
        <v>253.3722719999887</v>
      </c>
      <c r="P15" s="96"/>
      <c r="R15" s="60"/>
    </row>
    <row r="16" spans="1:18" s="7" customFormat="1" ht="12" customHeight="1">
      <c r="A16" s="254"/>
      <c r="B16" s="225">
        <v>19.016050999998697</v>
      </c>
      <c r="C16" s="154">
        <v>30.781567999998515</v>
      </c>
      <c r="D16" s="226">
        <v>13.720321999997395</v>
      </c>
      <c r="E16" s="225">
        <v>16.320150999997168</v>
      </c>
      <c r="F16" s="154">
        <v>16.957301999997071</v>
      </c>
      <c r="G16" s="226">
        <v>19.675951000001987</v>
      </c>
      <c r="H16" s="154">
        <v>16.696224000002076</v>
      </c>
      <c r="I16" s="154">
        <v>17.915243999999348</v>
      </c>
      <c r="J16" s="154">
        <v>27.295496999999614</v>
      </c>
      <c r="K16" s="225">
        <v>40.088033999998515</v>
      </c>
      <c r="L16" s="154">
        <v>20.314760999997816</v>
      </c>
      <c r="M16" s="226">
        <v>14.591167000000496</v>
      </c>
      <c r="N16" s="253"/>
      <c r="P16" s="102"/>
      <c r="R16" s="60"/>
    </row>
    <row r="17" spans="1:18" s="68" customFormat="1">
      <c r="A17" s="155"/>
      <c r="B17" s="4"/>
      <c r="C17" s="4"/>
      <c r="D17" s="4"/>
      <c r="E17" s="4"/>
      <c r="F17" s="4"/>
      <c r="G17" s="4"/>
      <c r="H17" s="4"/>
      <c r="I17" s="4"/>
      <c r="J17" s="4"/>
      <c r="K17" s="4"/>
      <c r="L17" s="4"/>
      <c r="M17" s="4"/>
      <c r="N17" s="3"/>
      <c r="R17" s="60"/>
    </row>
    <row r="18" spans="1:18">
      <c r="A18" s="89" t="str">
        <f>A5</f>
        <v>Výroba tepla brutto</v>
      </c>
      <c r="B18" s="90">
        <f t="shared" ref="B18:M18" si="0">B6</f>
        <v>17776.669269999995</v>
      </c>
      <c r="C18" s="90">
        <f t="shared" si="0"/>
        <v>16072.978868999999</v>
      </c>
      <c r="D18" s="90">
        <f t="shared" si="0"/>
        <v>13890.679092</v>
      </c>
      <c r="E18" s="90">
        <f t="shared" si="0"/>
        <v>10129.228413999999</v>
      </c>
      <c r="F18" s="90">
        <f t="shared" si="0"/>
        <v>9074.5858589999989</v>
      </c>
      <c r="G18" s="90">
        <f t="shared" si="0"/>
        <v>6821.9287780000004</v>
      </c>
      <c r="H18" s="90">
        <f t="shared" si="0"/>
        <v>6698.5725780000002</v>
      </c>
      <c r="I18" s="90">
        <f t="shared" si="0"/>
        <v>6715.0381390000011</v>
      </c>
      <c r="J18" s="90">
        <f t="shared" si="0"/>
        <v>7603.2186329999995</v>
      </c>
      <c r="K18" s="90">
        <f t="shared" si="0"/>
        <v>11558.006442999998</v>
      </c>
      <c r="L18" s="90">
        <f t="shared" si="0"/>
        <v>14587.348405000001</v>
      </c>
      <c r="M18" s="90">
        <f t="shared" si="0"/>
        <v>16406.202335999998</v>
      </c>
    </row>
    <row r="19" spans="1:18">
      <c r="A19" s="10" t="str">
        <f>A7</f>
        <v xml:space="preserve">Technologická vlastní spotřeba tepla </v>
      </c>
      <c r="B19" s="23">
        <f t="shared" ref="B19:M19" si="1">-B8</f>
        <v>-960.26152599999932</v>
      </c>
      <c r="C19" s="23">
        <f t="shared" si="1"/>
        <v>-873.41144100000042</v>
      </c>
      <c r="D19" s="23">
        <f t="shared" si="1"/>
        <v>-888.00841499999933</v>
      </c>
      <c r="E19" s="23">
        <f t="shared" si="1"/>
        <v>-627.70268700000031</v>
      </c>
      <c r="F19" s="23">
        <f t="shared" si="1"/>
        <v>-613.3591439999999</v>
      </c>
      <c r="G19" s="23">
        <f t="shared" si="1"/>
        <v>-549.74356999999975</v>
      </c>
      <c r="H19" s="23">
        <f t="shared" si="1"/>
        <v>-585.81627399999888</v>
      </c>
      <c r="I19" s="23">
        <f t="shared" si="1"/>
        <v>-568.94966900000043</v>
      </c>
      <c r="J19" s="23">
        <f t="shared" si="1"/>
        <v>-583.31821300000081</v>
      </c>
      <c r="K19" s="23">
        <f t="shared" si="1"/>
        <v>-569.54518300000018</v>
      </c>
      <c r="L19" s="23">
        <f t="shared" si="1"/>
        <v>-659.85796300000004</v>
      </c>
      <c r="M19" s="23">
        <f t="shared" si="1"/>
        <v>-772.32480800000098</v>
      </c>
    </row>
    <row r="20" spans="1:18">
      <c r="A20" s="10" t="str">
        <f>A9</f>
        <v>Ztráty</v>
      </c>
      <c r="B20" s="90">
        <f t="shared" ref="B20:M20" si="2">-B10</f>
        <v>-1205.2531230000004</v>
      </c>
      <c r="C20" s="90">
        <f t="shared" si="2"/>
        <v>-1091.341024000001</v>
      </c>
      <c r="D20" s="90">
        <f t="shared" si="2"/>
        <v>-1116.874949</v>
      </c>
      <c r="E20" s="90">
        <f t="shared" si="2"/>
        <v>-942.78563599999973</v>
      </c>
      <c r="F20" s="90">
        <f t="shared" si="2"/>
        <v>-895.60693800000013</v>
      </c>
      <c r="G20" s="90">
        <f t="shared" si="2"/>
        <v>-804.51485400000013</v>
      </c>
      <c r="H20" s="90">
        <f t="shared" si="2"/>
        <v>-770.20403599999975</v>
      </c>
      <c r="I20" s="90">
        <f t="shared" si="2"/>
        <v>-786.57357499999989</v>
      </c>
      <c r="J20" s="90">
        <f t="shared" si="2"/>
        <v>-829.01235999999972</v>
      </c>
      <c r="K20" s="90">
        <f t="shared" si="2"/>
        <v>-1031.5713320000002</v>
      </c>
      <c r="L20" s="90">
        <f t="shared" si="2"/>
        <v>-1115.9100080000003</v>
      </c>
      <c r="M20" s="90">
        <f t="shared" si="2"/>
        <v>-1160.1989219999996</v>
      </c>
      <c r="N20" s="8"/>
    </row>
    <row r="21" spans="1:18">
      <c r="A21" s="10" t="str">
        <f>A11</f>
        <v>Vlastní spotřeba tepla</v>
      </c>
      <c r="B21" s="23">
        <f>-B12</f>
        <v>-4248.4491209999996</v>
      </c>
      <c r="C21" s="23">
        <f t="shared" ref="C21:M21" si="3">-C12</f>
        <v>-3673.1395030000003</v>
      </c>
      <c r="D21" s="23">
        <f t="shared" si="3"/>
        <v>-3609.7513260000046</v>
      </c>
      <c r="E21" s="23">
        <f t="shared" si="3"/>
        <v>-3156.7241380000005</v>
      </c>
      <c r="F21" s="23">
        <f t="shared" si="3"/>
        <v>-3117.2789760000028</v>
      </c>
      <c r="G21" s="23">
        <f t="shared" si="3"/>
        <v>-2772.7826579999987</v>
      </c>
      <c r="H21" s="23">
        <f t="shared" si="3"/>
        <v>-2796.6730219999999</v>
      </c>
      <c r="I21" s="23">
        <f t="shared" si="3"/>
        <v>-2763.5835430000016</v>
      </c>
      <c r="J21" s="23">
        <f t="shared" si="3"/>
        <v>-2875.4597730000005</v>
      </c>
      <c r="K21" s="23">
        <f t="shared" si="3"/>
        <v>-3235.6288559999998</v>
      </c>
      <c r="L21" s="23">
        <f t="shared" si="3"/>
        <v>-3779.5287960000028</v>
      </c>
      <c r="M21" s="23">
        <f t="shared" si="3"/>
        <v>-3956.8482959999988</v>
      </c>
      <c r="N21" s="8"/>
    </row>
    <row r="22" spans="1:18">
      <c r="A22" s="10" t="str">
        <f>A13</f>
        <v>Dodávky tepla</v>
      </c>
      <c r="B22" s="23">
        <f t="shared" ref="B22:M22" si="4">-B14</f>
        <v>-11343.689448999998</v>
      </c>
      <c r="C22" s="23">
        <f t="shared" si="4"/>
        <v>-10404.305332999998</v>
      </c>
      <c r="D22" s="23">
        <f t="shared" si="4"/>
        <v>-8262.3240799999985</v>
      </c>
      <c r="E22" s="23">
        <f t="shared" si="4"/>
        <v>-5385.6958020000002</v>
      </c>
      <c r="F22" s="23">
        <f t="shared" si="4"/>
        <v>-4431.3834989999996</v>
      </c>
      <c r="G22" s="23">
        <f t="shared" si="4"/>
        <v>-2675.2117450000001</v>
      </c>
      <c r="H22" s="23">
        <f t="shared" si="4"/>
        <v>-2529.1830219999993</v>
      </c>
      <c r="I22" s="23">
        <f t="shared" si="4"/>
        <v>-2578.0161079999993</v>
      </c>
      <c r="J22" s="23">
        <f t="shared" si="4"/>
        <v>-3288.1327899999992</v>
      </c>
      <c r="K22" s="23">
        <f t="shared" si="4"/>
        <v>-6681.1730380000008</v>
      </c>
      <c r="L22" s="23">
        <f t="shared" si="4"/>
        <v>-9011.7368769999994</v>
      </c>
      <c r="M22" s="23">
        <f t="shared" si="4"/>
        <v>-10502.239142999999</v>
      </c>
    </row>
    <row r="23" spans="1:18">
      <c r="A23" s="10" t="str">
        <f>A15</f>
        <v>Bilanční rozdíl</v>
      </c>
      <c r="B23" s="23">
        <f t="shared" ref="B23:M23" si="5">-B16</f>
        <v>-19.016050999998697</v>
      </c>
      <c r="C23" s="23">
        <f t="shared" si="5"/>
        <v>-30.781567999998515</v>
      </c>
      <c r="D23" s="23">
        <f t="shared" si="5"/>
        <v>-13.720321999997395</v>
      </c>
      <c r="E23" s="23">
        <f t="shared" si="5"/>
        <v>-16.320150999997168</v>
      </c>
      <c r="F23" s="23">
        <f t="shared" si="5"/>
        <v>-16.957301999997071</v>
      </c>
      <c r="G23" s="23">
        <f t="shared" si="5"/>
        <v>-19.675951000001987</v>
      </c>
      <c r="H23" s="23">
        <f t="shared" si="5"/>
        <v>-16.696224000002076</v>
      </c>
      <c r="I23" s="23">
        <f t="shared" si="5"/>
        <v>-17.915243999999348</v>
      </c>
      <c r="J23" s="23">
        <f t="shared" si="5"/>
        <v>-27.295496999999614</v>
      </c>
      <c r="K23" s="23">
        <f t="shared" si="5"/>
        <v>-40.088033999998515</v>
      </c>
      <c r="L23" s="23">
        <f t="shared" si="5"/>
        <v>-20.314760999997816</v>
      </c>
      <c r="M23" s="23">
        <f t="shared" si="5"/>
        <v>-14.591167000000496</v>
      </c>
    </row>
    <row r="42" spans="1:4">
      <c r="A42" s="93"/>
      <c r="B42" s="96"/>
      <c r="C42" s="94"/>
      <c r="D42" s="94"/>
    </row>
    <row r="43" spans="1:4">
      <c r="B43" s="94"/>
      <c r="C43" s="94"/>
      <c r="D43" s="94"/>
    </row>
    <row r="44" spans="1:4">
      <c r="B44" s="94"/>
      <c r="C44" s="94"/>
      <c r="D44" s="94"/>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8"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tabColor theme="0"/>
  </sheetPr>
  <dimension ref="A1:U40"/>
  <sheetViews>
    <sheetView showGridLines="0" zoomScaleNormal="100" zoomScaleSheetLayoutView="100" workbookViewId="0"/>
  </sheetViews>
  <sheetFormatPr defaultColWidth="9.140625" defaultRowHeight="12"/>
  <cols>
    <col min="1" max="1" width="30.85546875" style="60" customWidth="1"/>
    <col min="2" max="13" width="8.5703125" style="60" customWidth="1"/>
    <col min="14" max="14" width="10.42578125" style="60" customWidth="1"/>
    <col min="15" max="15" width="8.42578125" style="60" customWidth="1"/>
    <col min="16" max="16" width="11.42578125" style="60" bestFit="1" customWidth="1"/>
    <col min="17" max="16384" width="9.140625" style="60"/>
  </cols>
  <sheetData>
    <row r="1" spans="1:21" ht="20.25">
      <c r="A1" s="141" t="s">
        <v>257</v>
      </c>
      <c r="N1" s="196" t="str">
        <f>'3'!N1</f>
        <v>2025</v>
      </c>
    </row>
    <row r="2" spans="1:21" s="67" customFormat="1" ht="18">
      <c r="A2" s="194" t="s">
        <v>258</v>
      </c>
      <c r="B2" s="65"/>
      <c r="C2" s="65"/>
      <c r="D2" s="65"/>
      <c r="E2" s="65"/>
      <c r="F2" s="65"/>
      <c r="G2" s="65"/>
      <c r="H2" s="65"/>
      <c r="I2" s="65"/>
      <c r="J2" s="65"/>
      <c r="K2" s="65"/>
      <c r="L2" s="65"/>
      <c r="M2" s="65"/>
    </row>
    <row r="3" spans="1:21" ht="6" customHeight="1">
      <c r="A3" s="7"/>
      <c r="B3" s="156"/>
      <c r="C3" s="156"/>
      <c r="D3" s="156"/>
      <c r="E3" s="156"/>
      <c r="F3" s="156"/>
      <c r="G3" s="156"/>
      <c r="H3" s="156"/>
      <c r="I3" s="156"/>
      <c r="J3" s="156"/>
      <c r="K3" s="156"/>
      <c r="L3" s="156"/>
      <c r="M3" s="156"/>
      <c r="N3" s="156"/>
    </row>
    <row r="4" spans="1:21">
      <c r="A4" s="258"/>
      <c r="B4" s="259" t="s">
        <v>42</v>
      </c>
      <c r="C4" s="260"/>
      <c r="D4" s="261"/>
      <c r="E4" s="260" t="s">
        <v>43</v>
      </c>
      <c r="F4" s="260"/>
      <c r="G4" s="260"/>
      <c r="H4" s="259" t="s">
        <v>44</v>
      </c>
      <c r="I4" s="260"/>
      <c r="J4" s="261"/>
      <c r="K4" s="259" t="s">
        <v>45</v>
      </c>
      <c r="L4" s="260"/>
      <c r="M4" s="261"/>
      <c r="N4" s="175" t="s">
        <v>7</v>
      </c>
    </row>
    <row r="5" spans="1:21">
      <c r="A5" s="258"/>
      <c r="B5" s="223" t="s">
        <v>8</v>
      </c>
      <c r="C5" s="158" t="s">
        <v>9</v>
      </c>
      <c r="D5" s="224" t="s">
        <v>10</v>
      </c>
      <c r="E5" s="158" t="s">
        <v>11</v>
      </c>
      <c r="F5" s="158" t="s">
        <v>12</v>
      </c>
      <c r="G5" s="158" t="s">
        <v>13</v>
      </c>
      <c r="H5" s="223" t="s">
        <v>14</v>
      </c>
      <c r="I5" s="158" t="s">
        <v>15</v>
      </c>
      <c r="J5" s="224" t="s">
        <v>16</v>
      </c>
      <c r="K5" s="223" t="s">
        <v>17</v>
      </c>
      <c r="L5" s="158" t="s">
        <v>18</v>
      </c>
      <c r="M5" s="224" t="s">
        <v>19</v>
      </c>
      <c r="N5" s="159"/>
    </row>
    <row r="6" spans="1:21">
      <c r="A6" s="263" t="s">
        <v>59</v>
      </c>
      <c r="B6" s="264">
        <f>SUM(B7:D7)</f>
        <v>47740.327230999996</v>
      </c>
      <c r="C6" s="253"/>
      <c r="D6" s="265"/>
      <c r="E6" s="253">
        <f>SUM(E7:G7)</f>
        <v>26025.743050999998</v>
      </c>
      <c r="F6" s="253"/>
      <c r="G6" s="253"/>
      <c r="H6" s="264">
        <f>SUM(H7:J7)</f>
        <v>21016.82935</v>
      </c>
      <c r="I6" s="253"/>
      <c r="J6" s="265"/>
      <c r="K6" s="264">
        <f>SUM(K7:M7)</f>
        <v>42551.557183999998</v>
      </c>
      <c r="L6" s="253"/>
      <c r="M6" s="265"/>
      <c r="N6" s="253">
        <f>SUM(N8:N23)</f>
        <v>137334.45681600002</v>
      </c>
    </row>
    <row r="7" spans="1:21">
      <c r="A7" s="263"/>
      <c r="B7" s="227">
        <f t="shared" ref="B7:M7" si="0">SUM(B8:B23)</f>
        <v>17776.669269999995</v>
      </c>
      <c r="C7" s="157">
        <f t="shared" si="0"/>
        <v>16072.978868999999</v>
      </c>
      <c r="D7" s="228">
        <f t="shared" si="0"/>
        <v>13890.679092</v>
      </c>
      <c r="E7" s="157">
        <f t="shared" si="0"/>
        <v>10129.228413999999</v>
      </c>
      <c r="F7" s="157">
        <f t="shared" si="0"/>
        <v>9074.5858589999989</v>
      </c>
      <c r="G7" s="157">
        <f t="shared" si="0"/>
        <v>6821.9287780000004</v>
      </c>
      <c r="H7" s="227">
        <f t="shared" si="0"/>
        <v>6698.5725780000002</v>
      </c>
      <c r="I7" s="157">
        <f t="shared" si="0"/>
        <v>6715.0381390000011</v>
      </c>
      <c r="J7" s="228">
        <f t="shared" si="0"/>
        <v>7603.2186329999995</v>
      </c>
      <c r="K7" s="227">
        <f t="shared" si="0"/>
        <v>11558.006442999998</v>
      </c>
      <c r="L7" s="157">
        <f t="shared" si="0"/>
        <v>14587.348405000001</v>
      </c>
      <c r="M7" s="228">
        <f t="shared" si="0"/>
        <v>16406.202335999998</v>
      </c>
      <c r="N7" s="253"/>
    </row>
    <row r="8" spans="1:21">
      <c r="A8" s="127" t="s">
        <v>40</v>
      </c>
      <c r="B8" s="225">
        <v>2886.1940449999997</v>
      </c>
      <c r="C8" s="154">
        <v>2780.8423480000001</v>
      </c>
      <c r="D8" s="226">
        <v>2839.93309</v>
      </c>
      <c r="E8" s="154">
        <v>2271.3722940000002</v>
      </c>
      <c r="F8" s="154">
        <v>2331.6238069999995</v>
      </c>
      <c r="G8" s="154">
        <v>1960.526879999999</v>
      </c>
      <c r="H8" s="225">
        <v>1843.2877769999998</v>
      </c>
      <c r="I8" s="154">
        <v>1821.5612910000007</v>
      </c>
      <c r="J8" s="226">
        <v>1892.884605</v>
      </c>
      <c r="K8" s="225">
        <v>2016.5162929999995</v>
      </c>
      <c r="L8" s="154">
        <v>2808.2422560000005</v>
      </c>
      <c r="M8" s="226">
        <v>2999.7368469999997</v>
      </c>
      <c r="N8" s="154">
        <f t="shared" ref="N8:N23" si="1">SUM(B8:M8)</f>
        <v>28452.721533000004</v>
      </c>
      <c r="P8" s="94"/>
      <c r="Q8" s="101"/>
      <c r="R8" s="101"/>
      <c r="S8" s="101"/>
      <c r="T8" s="101"/>
      <c r="U8" s="96"/>
    </row>
    <row r="9" spans="1:21">
      <c r="A9" s="127" t="s">
        <v>39</v>
      </c>
      <c r="B9" s="225">
        <v>428.82339799999971</v>
      </c>
      <c r="C9" s="154">
        <v>381.63779800000015</v>
      </c>
      <c r="D9" s="226">
        <v>388.28209800000019</v>
      </c>
      <c r="E9" s="154">
        <v>339.11875999999961</v>
      </c>
      <c r="F9" s="154">
        <v>327.05380499999978</v>
      </c>
      <c r="G9" s="154">
        <v>280.03358800000012</v>
      </c>
      <c r="H9" s="225">
        <v>284.10209800000024</v>
      </c>
      <c r="I9" s="154">
        <v>286.69029400000016</v>
      </c>
      <c r="J9" s="226">
        <v>295.27005299999979</v>
      </c>
      <c r="K9" s="225">
        <v>360.41159999999962</v>
      </c>
      <c r="L9" s="154">
        <v>389.01214500000003</v>
      </c>
      <c r="M9" s="226">
        <v>415.66325499999982</v>
      </c>
      <c r="N9" s="154">
        <f t="shared" si="1"/>
        <v>4176.0988919999991</v>
      </c>
      <c r="P9" s="125"/>
      <c r="Q9" s="101"/>
      <c r="R9" s="101"/>
      <c r="S9" s="101"/>
      <c r="T9" s="101"/>
      <c r="U9" s="96"/>
    </row>
    <row r="10" spans="1:21">
      <c r="A10" s="127" t="s">
        <v>38</v>
      </c>
      <c r="B10" s="225">
        <v>1191.9834470000001</v>
      </c>
      <c r="C10" s="154">
        <v>1068.405988</v>
      </c>
      <c r="D10" s="226">
        <v>840.06755299999998</v>
      </c>
      <c r="E10" s="154">
        <v>535.10350600000004</v>
      </c>
      <c r="F10" s="154">
        <v>389.87119100000001</v>
      </c>
      <c r="G10" s="154">
        <v>238.64380700000004</v>
      </c>
      <c r="H10" s="225">
        <v>218.97862700000002</v>
      </c>
      <c r="I10" s="154">
        <v>309.58034199999997</v>
      </c>
      <c r="J10" s="226">
        <v>353.32003900000001</v>
      </c>
      <c r="K10" s="225">
        <v>704.74515099999996</v>
      </c>
      <c r="L10" s="154">
        <v>864.54262100000005</v>
      </c>
      <c r="M10" s="226">
        <v>885.22837000000015</v>
      </c>
      <c r="N10" s="154">
        <f t="shared" si="1"/>
        <v>7600.4706420000011</v>
      </c>
      <c r="P10" s="125"/>
      <c r="Q10" s="101"/>
      <c r="R10" s="101"/>
      <c r="S10" s="101"/>
      <c r="T10" s="101"/>
      <c r="U10" s="96"/>
    </row>
    <row r="11" spans="1:21">
      <c r="A11" s="127" t="s">
        <v>60</v>
      </c>
      <c r="B11" s="225">
        <v>8.4641999999999999</v>
      </c>
      <c r="C11" s="154">
        <v>6.5362969999999994</v>
      </c>
      <c r="D11" s="226">
        <v>9.5557790000000011</v>
      </c>
      <c r="E11" s="154">
        <v>9.0206859999999995</v>
      </c>
      <c r="F11" s="154">
        <v>7.2004830000000011</v>
      </c>
      <c r="G11" s="154">
        <v>8.978333000000001</v>
      </c>
      <c r="H11" s="225">
        <v>5.1979449999999998</v>
      </c>
      <c r="I11" s="154">
        <v>6.9834749999999994</v>
      </c>
      <c r="J11" s="226">
        <v>5.6043710000000004</v>
      </c>
      <c r="K11" s="225">
        <v>4.938714</v>
      </c>
      <c r="L11" s="154">
        <v>2.7984359999999997</v>
      </c>
      <c r="M11" s="226">
        <v>3.1025699999999996</v>
      </c>
      <c r="N11" s="154">
        <f t="shared" si="1"/>
        <v>78.381288999999995</v>
      </c>
      <c r="P11" s="125"/>
      <c r="Q11" s="101"/>
      <c r="R11" s="101"/>
      <c r="S11" s="101"/>
      <c r="T11" s="101"/>
      <c r="U11" s="96"/>
    </row>
    <row r="12" spans="1:21">
      <c r="A12" s="127" t="s">
        <v>61</v>
      </c>
      <c r="B12" s="225">
        <v>10.092826102609573</v>
      </c>
      <c r="C12" s="154">
        <v>9.8115970693443408</v>
      </c>
      <c r="D12" s="226">
        <v>8.5647440847745511</v>
      </c>
      <c r="E12" s="154">
        <v>7.5743113894828902</v>
      </c>
      <c r="F12" s="154">
        <v>7.218090815806546</v>
      </c>
      <c r="G12" s="154">
        <v>7.1020725153167099</v>
      </c>
      <c r="H12" s="225">
        <v>6.664342292579418</v>
      </c>
      <c r="I12" s="154">
        <v>6.3150251032848113</v>
      </c>
      <c r="J12" s="226">
        <v>6.1613478499682541</v>
      </c>
      <c r="K12" s="225">
        <v>7.9577555093167787</v>
      </c>
      <c r="L12" s="154">
        <v>8.19780914805904</v>
      </c>
      <c r="M12" s="226">
        <v>9.2325501194570929</v>
      </c>
      <c r="N12" s="154">
        <f t="shared" si="1"/>
        <v>94.892471999999998</v>
      </c>
      <c r="P12" s="125"/>
      <c r="Q12" s="101"/>
      <c r="R12" s="101"/>
      <c r="S12" s="101"/>
      <c r="T12" s="101"/>
      <c r="U12" s="96"/>
    </row>
    <row r="13" spans="1:21">
      <c r="A13" s="127" t="s">
        <v>62</v>
      </c>
      <c r="B13" s="225">
        <v>0.13239300000000001</v>
      </c>
      <c r="C13" s="154">
        <v>9.1897000000000006E-2</v>
      </c>
      <c r="D13" s="226">
        <v>8.668300000000001E-2</v>
      </c>
      <c r="E13" s="154">
        <v>0.26817599999999997</v>
      </c>
      <c r="F13" s="154">
        <v>8.1819000000000003E-2</v>
      </c>
      <c r="G13" s="154">
        <v>0.103688</v>
      </c>
      <c r="H13" s="225">
        <v>8.139600000000001E-2</v>
      </c>
      <c r="I13" s="154">
        <v>8.4158999999999998E-2</v>
      </c>
      <c r="J13" s="226">
        <v>7.3440999999999992E-2</v>
      </c>
      <c r="K13" s="225">
        <v>2.5090000000000001E-2</v>
      </c>
      <c r="L13" s="154">
        <v>1.3119E-2</v>
      </c>
      <c r="M13" s="226">
        <v>9.1149999999999998E-3</v>
      </c>
      <c r="N13" s="154">
        <f t="shared" si="1"/>
        <v>1.0509760000000001</v>
      </c>
      <c r="P13" s="125"/>
      <c r="Q13" s="101"/>
      <c r="R13" s="101"/>
      <c r="S13" s="101"/>
      <c r="T13" s="101"/>
      <c r="U13" s="96"/>
    </row>
    <row r="14" spans="1:21">
      <c r="A14" s="127" t="s">
        <v>37</v>
      </c>
      <c r="B14" s="225">
        <v>6729.1287229999989</v>
      </c>
      <c r="C14" s="154">
        <v>6118.3898970000009</v>
      </c>
      <c r="D14" s="226">
        <v>5100.5716630000006</v>
      </c>
      <c r="E14" s="154">
        <v>3504.3321049999995</v>
      </c>
      <c r="F14" s="154">
        <v>2775.3962080000006</v>
      </c>
      <c r="G14" s="154">
        <v>1678.136481</v>
      </c>
      <c r="H14" s="225">
        <v>1648.3997199999999</v>
      </c>
      <c r="I14" s="154">
        <v>1698.3892800000003</v>
      </c>
      <c r="J14" s="226">
        <v>2119.7089309999997</v>
      </c>
      <c r="K14" s="225">
        <v>3908.9498360000002</v>
      </c>
      <c r="L14" s="154">
        <v>5188.3245389999984</v>
      </c>
      <c r="M14" s="226">
        <v>6068.4466600000005</v>
      </c>
      <c r="N14" s="154">
        <f t="shared" si="1"/>
        <v>46538.174043000006</v>
      </c>
      <c r="P14" s="94"/>
      <c r="Q14" s="101"/>
      <c r="R14" s="101"/>
      <c r="S14" s="101"/>
      <c r="T14" s="101"/>
      <c r="U14" s="96"/>
    </row>
    <row r="15" spans="1:21">
      <c r="A15" s="127" t="s">
        <v>72</v>
      </c>
      <c r="B15" s="225">
        <v>288.73899999999998</v>
      </c>
      <c r="C15" s="154">
        <v>255.24299999999999</v>
      </c>
      <c r="D15" s="226">
        <v>163.875</v>
      </c>
      <c r="E15" s="154">
        <v>121.599</v>
      </c>
      <c r="F15" s="154">
        <v>105.85</v>
      </c>
      <c r="G15" s="154">
        <v>54.954000000000001</v>
      </c>
      <c r="H15" s="225">
        <v>47.25</v>
      </c>
      <c r="I15" s="154">
        <v>28.913</v>
      </c>
      <c r="J15" s="226">
        <v>70.477999999999994</v>
      </c>
      <c r="K15" s="225">
        <v>162.31100000000001</v>
      </c>
      <c r="L15" s="154">
        <v>193.78</v>
      </c>
      <c r="M15" s="226">
        <v>205.114</v>
      </c>
      <c r="N15" s="154">
        <f t="shared" ref="N15" si="2">SUM(B15:M15)</f>
        <v>1698.106</v>
      </c>
      <c r="P15" s="125"/>
      <c r="Q15" s="101"/>
      <c r="R15" s="101"/>
      <c r="S15" s="101"/>
      <c r="T15" s="101"/>
      <c r="U15" s="96"/>
    </row>
    <row r="16" spans="1:21">
      <c r="A16" s="127" t="s">
        <v>36</v>
      </c>
      <c r="B16" s="225">
        <v>0</v>
      </c>
      <c r="C16" s="154">
        <v>0</v>
      </c>
      <c r="D16" s="226">
        <v>0</v>
      </c>
      <c r="E16" s="154">
        <v>0</v>
      </c>
      <c r="F16" s="154">
        <v>0</v>
      </c>
      <c r="G16" s="154">
        <v>0</v>
      </c>
      <c r="H16" s="225">
        <v>0</v>
      </c>
      <c r="I16" s="154">
        <v>0</v>
      </c>
      <c r="J16" s="226">
        <v>0</v>
      </c>
      <c r="K16" s="225">
        <v>0</v>
      </c>
      <c r="L16" s="154">
        <v>0</v>
      </c>
      <c r="M16" s="226">
        <v>0</v>
      </c>
      <c r="N16" s="154">
        <f t="shared" si="1"/>
        <v>0</v>
      </c>
      <c r="P16" s="125"/>
      <c r="Q16" s="101"/>
      <c r="R16" s="101"/>
      <c r="S16" s="101"/>
      <c r="T16" s="101"/>
      <c r="U16" s="96"/>
    </row>
    <row r="17" spans="1:21">
      <c r="A17" s="127" t="s">
        <v>35</v>
      </c>
      <c r="B17" s="225">
        <v>649.42890899999998</v>
      </c>
      <c r="C17" s="154">
        <v>547.52115900000001</v>
      </c>
      <c r="D17" s="226">
        <v>597.77222899999992</v>
      </c>
      <c r="E17" s="154">
        <v>567.41801399999997</v>
      </c>
      <c r="F17" s="154">
        <v>599.49592100000007</v>
      </c>
      <c r="G17" s="154">
        <v>596.68909400000007</v>
      </c>
      <c r="H17" s="225">
        <v>510.80502400000006</v>
      </c>
      <c r="I17" s="154">
        <v>465.378491</v>
      </c>
      <c r="J17" s="226">
        <v>531.62015899999994</v>
      </c>
      <c r="K17" s="225">
        <v>607.96601899999996</v>
      </c>
      <c r="L17" s="154">
        <v>578.68453599999998</v>
      </c>
      <c r="M17" s="226">
        <v>665.68714899999998</v>
      </c>
      <c r="N17" s="154">
        <f t="shared" si="1"/>
        <v>6918.4667040000004</v>
      </c>
      <c r="P17" s="125"/>
      <c r="Q17" s="101"/>
      <c r="R17" s="101"/>
      <c r="S17" s="101"/>
      <c r="T17" s="101"/>
      <c r="U17" s="96"/>
    </row>
    <row r="18" spans="1:21">
      <c r="A18" s="127" t="s">
        <v>34</v>
      </c>
      <c r="B18" s="225">
        <v>2.6741980000000001</v>
      </c>
      <c r="C18" s="154">
        <v>2.8312179999999998</v>
      </c>
      <c r="D18" s="226">
        <v>2.3364059999999998</v>
      </c>
      <c r="E18" s="154">
        <v>0.63553099999999996</v>
      </c>
      <c r="F18" s="154">
        <v>0.67357100000000003</v>
      </c>
      <c r="G18" s="154">
        <v>0.58597800000000011</v>
      </c>
      <c r="H18" s="225">
        <v>0.52681200000000006</v>
      </c>
      <c r="I18" s="154">
        <v>0.682558</v>
      </c>
      <c r="J18" s="226">
        <v>0.525451</v>
      </c>
      <c r="K18" s="225">
        <v>17.795936999999999</v>
      </c>
      <c r="L18" s="154">
        <v>38.462813000000004</v>
      </c>
      <c r="M18" s="226">
        <v>43.518440000000005</v>
      </c>
      <c r="N18" s="154">
        <f t="shared" si="1"/>
        <v>111.24891300000002</v>
      </c>
      <c r="P18" s="125"/>
      <c r="Q18" s="101"/>
      <c r="R18" s="101"/>
      <c r="S18" s="101"/>
      <c r="T18" s="101"/>
      <c r="U18" s="96"/>
    </row>
    <row r="19" spans="1:21">
      <c r="A19" s="127" t="s">
        <v>33</v>
      </c>
      <c r="B19" s="225">
        <v>513.64987899999994</v>
      </c>
      <c r="C19" s="154">
        <v>464.83387399999998</v>
      </c>
      <c r="D19" s="226">
        <v>446.25828799999999</v>
      </c>
      <c r="E19" s="154">
        <v>430.80910299999999</v>
      </c>
      <c r="F19" s="154">
        <v>397.93519600000008</v>
      </c>
      <c r="G19" s="154">
        <v>351.49276799999996</v>
      </c>
      <c r="H19" s="225">
        <v>305.24789600000003</v>
      </c>
      <c r="I19" s="154">
        <v>323.37362899999999</v>
      </c>
      <c r="J19" s="226">
        <v>374.42604400000005</v>
      </c>
      <c r="K19" s="225">
        <v>356.59377199999994</v>
      </c>
      <c r="L19" s="154">
        <v>398.01475499999992</v>
      </c>
      <c r="M19" s="226">
        <v>438.1909</v>
      </c>
      <c r="N19" s="154">
        <f t="shared" si="1"/>
        <v>4800.8261039999998</v>
      </c>
      <c r="P19" s="125"/>
      <c r="Q19" s="101"/>
      <c r="R19" s="101"/>
      <c r="S19" s="101"/>
      <c r="T19" s="101"/>
      <c r="U19" s="96"/>
    </row>
    <row r="20" spans="1:21">
      <c r="A20" s="127" t="s">
        <v>32</v>
      </c>
      <c r="B20" s="225">
        <v>579.21939899999984</v>
      </c>
      <c r="C20" s="154">
        <v>526.79929499999992</v>
      </c>
      <c r="D20" s="226">
        <v>539.49875200000008</v>
      </c>
      <c r="E20" s="154">
        <v>517.29084</v>
      </c>
      <c r="F20" s="154">
        <v>577.45080399999995</v>
      </c>
      <c r="G20" s="154">
        <v>475.24125300000003</v>
      </c>
      <c r="H20" s="225">
        <v>503.81722699999989</v>
      </c>
      <c r="I20" s="154">
        <v>487.92218399999996</v>
      </c>
      <c r="J20" s="226">
        <v>481.17700499999995</v>
      </c>
      <c r="K20" s="225">
        <v>567.18822900000009</v>
      </c>
      <c r="L20" s="154">
        <v>544.39064000000008</v>
      </c>
      <c r="M20" s="226">
        <v>573.13409000000024</v>
      </c>
      <c r="N20" s="154">
        <f t="shared" si="1"/>
        <v>6373.129718000001</v>
      </c>
      <c r="P20" s="125"/>
      <c r="Q20" s="101"/>
      <c r="R20" s="101"/>
      <c r="S20" s="101"/>
      <c r="T20" s="101"/>
      <c r="U20" s="96"/>
    </row>
    <row r="21" spans="1:21">
      <c r="A21" s="127" t="s">
        <v>3</v>
      </c>
      <c r="B21" s="225">
        <v>0</v>
      </c>
      <c r="C21" s="154">
        <v>0</v>
      </c>
      <c r="D21" s="226">
        <v>0</v>
      </c>
      <c r="E21" s="154">
        <v>0</v>
      </c>
      <c r="F21" s="154">
        <v>0</v>
      </c>
      <c r="G21" s="154">
        <v>0</v>
      </c>
      <c r="H21" s="225">
        <v>0</v>
      </c>
      <c r="I21" s="154">
        <v>0</v>
      </c>
      <c r="J21" s="226">
        <v>0</v>
      </c>
      <c r="K21" s="225">
        <v>0</v>
      </c>
      <c r="L21" s="154">
        <v>0</v>
      </c>
      <c r="M21" s="226">
        <v>0</v>
      </c>
      <c r="N21" s="154">
        <f t="shared" si="1"/>
        <v>0</v>
      </c>
      <c r="P21" s="125"/>
      <c r="Q21" s="101"/>
      <c r="R21" s="101"/>
      <c r="S21" s="101"/>
      <c r="T21" s="101"/>
      <c r="U21" s="96"/>
    </row>
    <row r="22" spans="1:21">
      <c r="A22" s="127" t="s">
        <v>31</v>
      </c>
      <c r="B22" s="225">
        <v>32.992674000000015</v>
      </c>
      <c r="C22" s="154">
        <v>42.257221000000008</v>
      </c>
      <c r="D22" s="226">
        <v>18.490400999999999</v>
      </c>
      <c r="E22" s="154">
        <v>8.8269530000000014</v>
      </c>
      <c r="F22" s="154">
        <v>4.5780010000000004</v>
      </c>
      <c r="G22" s="154">
        <v>11.713188000000002</v>
      </c>
      <c r="H22" s="225">
        <v>6.5402319999999987</v>
      </c>
      <c r="I22" s="154">
        <v>4.1048540000000004</v>
      </c>
      <c r="J22" s="226">
        <v>7.8787449999999959</v>
      </c>
      <c r="K22" s="225">
        <v>14.114493999999995</v>
      </c>
      <c r="L22" s="154">
        <v>24.638608999999995</v>
      </c>
      <c r="M22" s="226">
        <v>26.807938000000007</v>
      </c>
      <c r="N22" s="154">
        <f t="shared" si="1"/>
        <v>202.94331000000005</v>
      </c>
      <c r="P22" s="125"/>
      <c r="Q22" s="101"/>
      <c r="R22" s="101"/>
      <c r="S22" s="101"/>
      <c r="T22" s="101"/>
      <c r="U22" s="96"/>
    </row>
    <row r="23" spans="1:21">
      <c r="A23" s="127" t="s">
        <v>30</v>
      </c>
      <c r="B23" s="225">
        <v>4455.1461788973875</v>
      </c>
      <c r="C23" s="154">
        <v>3867.7772799306535</v>
      </c>
      <c r="D23" s="226">
        <v>2935.3864059152274</v>
      </c>
      <c r="E23" s="154">
        <v>1815.8591346105163</v>
      </c>
      <c r="F23" s="154">
        <v>1550.1569621841916</v>
      </c>
      <c r="G23" s="154">
        <v>1157.7276474846849</v>
      </c>
      <c r="H23" s="225">
        <v>1317.6734817074209</v>
      </c>
      <c r="I23" s="154">
        <v>1275.0595568967149</v>
      </c>
      <c r="J23" s="226">
        <v>1464.0904411500317</v>
      </c>
      <c r="K23" s="225">
        <v>2828.4925524906839</v>
      </c>
      <c r="L23" s="154">
        <v>3548.2461268519414</v>
      </c>
      <c r="M23" s="226">
        <v>4072.3304518805448</v>
      </c>
      <c r="N23" s="154">
        <f t="shared" si="1"/>
        <v>30287.946219999998</v>
      </c>
      <c r="P23" s="94"/>
      <c r="Q23" s="101"/>
      <c r="R23" s="101"/>
      <c r="S23" s="101"/>
      <c r="T23" s="101"/>
      <c r="U23" s="96"/>
    </row>
    <row r="24" spans="1:21" s="68" customFormat="1" ht="11.25">
      <c r="A24" s="155"/>
      <c r="B24" s="4"/>
      <c r="C24" s="4"/>
      <c r="D24" s="4"/>
      <c r="E24" s="4"/>
      <c r="F24" s="4"/>
      <c r="G24" s="4"/>
      <c r="H24" s="4"/>
      <c r="I24" s="4"/>
      <c r="J24" s="4"/>
      <c r="K24" s="4"/>
      <c r="L24" s="4"/>
      <c r="M24" s="4"/>
      <c r="N24" s="3"/>
      <c r="P24" s="105"/>
      <c r="Q24" s="105"/>
      <c r="R24" s="105"/>
      <c r="S24" s="105"/>
      <c r="T24" s="105"/>
      <c r="U24" s="108"/>
    </row>
    <row r="25" spans="1:21">
      <c r="A25" s="95" t="s">
        <v>40</v>
      </c>
      <c r="B25" s="23">
        <v>28452.721533000004</v>
      </c>
      <c r="C25" s="7"/>
      <c r="D25" s="7"/>
      <c r="E25" s="7"/>
      <c r="F25" s="7"/>
      <c r="G25" s="7"/>
      <c r="H25" s="7"/>
      <c r="I25" s="7"/>
      <c r="J25" s="7"/>
      <c r="K25" s="7"/>
      <c r="L25" s="7"/>
      <c r="M25" s="7"/>
    </row>
    <row r="26" spans="1:21">
      <c r="A26" s="95" t="s">
        <v>39</v>
      </c>
      <c r="B26" s="23">
        <v>4176.0988919999991</v>
      </c>
    </row>
    <row r="27" spans="1:21">
      <c r="A27" s="95" t="s">
        <v>38</v>
      </c>
      <c r="B27" s="23">
        <v>7600.4706420000011</v>
      </c>
      <c r="C27" s="8"/>
      <c r="D27" s="8"/>
      <c r="E27" s="8"/>
      <c r="F27" s="8"/>
      <c r="G27" s="8"/>
      <c r="H27" s="8"/>
      <c r="I27" s="8"/>
      <c r="J27" s="8"/>
      <c r="K27" s="8"/>
      <c r="L27" s="8"/>
      <c r="M27" s="8"/>
      <c r="N27" s="8"/>
    </row>
    <row r="28" spans="1:21">
      <c r="A28" s="95" t="s">
        <v>60</v>
      </c>
      <c r="B28" s="23">
        <v>78.381288999999995</v>
      </c>
      <c r="C28" s="8"/>
      <c r="D28" s="8"/>
      <c r="E28" s="8"/>
      <c r="F28" s="8"/>
      <c r="G28" s="8"/>
      <c r="H28" s="8"/>
      <c r="I28" s="8"/>
      <c r="J28" s="8"/>
      <c r="K28" s="8"/>
      <c r="L28" s="8"/>
      <c r="M28" s="8"/>
      <c r="N28" s="8"/>
    </row>
    <row r="29" spans="1:21">
      <c r="A29" s="95" t="s">
        <v>61</v>
      </c>
      <c r="B29" s="23">
        <v>94.892471999999998</v>
      </c>
    </row>
    <row r="30" spans="1:21">
      <c r="A30" s="95" t="s">
        <v>62</v>
      </c>
      <c r="B30" s="23">
        <v>1.0509760000000001</v>
      </c>
    </row>
    <row r="31" spans="1:21">
      <c r="A31" s="95" t="s">
        <v>37</v>
      </c>
      <c r="B31" s="23">
        <v>46538.174043000006</v>
      </c>
    </row>
    <row r="32" spans="1:21">
      <c r="A32" s="95" t="s">
        <v>72</v>
      </c>
      <c r="B32" s="23">
        <v>1698.106</v>
      </c>
    </row>
    <row r="33" spans="1:2">
      <c r="A33" s="95" t="s">
        <v>36</v>
      </c>
      <c r="B33" s="23">
        <v>0</v>
      </c>
    </row>
    <row r="34" spans="1:2">
      <c r="A34" s="95" t="s">
        <v>35</v>
      </c>
      <c r="B34" s="23">
        <v>6918.4667040000004</v>
      </c>
    </row>
    <row r="35" spans="1:2">
      <c r="A35" s="95" t="s">
        <v>34</v>
      </c>
      <c r="B35" s="23">
        <v>111.24891300000002</v>
      </c>
    </row>
    <row r="36" spans="1:2">
      <c r="A36" s="95" t="s">
        <v>33</v>
      </c>
      <c r="B36" s="23">
        <v>4800.8261039999998</v>
      </c>
    </row>
    <row r="37" spans="1:2">
      <c r="A37" s="95" t="s">
        <v>32</v>
      </c>
      <c r="B37" s="23">
        <v>6373.129718000001</v>
      </c>
    </row>
    <row r="38" spans="1:2">
      <c r="A38" s="95" t="s">
        <v>3</v>
      </c>
      <c r="B38" s="23">
        <v>0</v>
      </c>
    </row>
    <row r="39" spans="1:2">
      <c r="A39" s="95" t="s">
        <v>31</v>
      </c>
      <c r="B39" s="23">
        <v>202.94331000000005</v>
      </c>
    </row>
    <row r="40" spans="1:2">
      <c r="A40" s="95" t="s">
        <v>30</v>
      </c>
      <c r="B40" s="23">
        <v>30287.946219999998</v>
      </c>
    </row>
  </sheetData>
  <mergeCells count="11">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tabColor theme="0"/>
  </sheetPr>
  <dimension ref="A1:U35"/>
  <sheetViews>
    <sheetView showGridLines="0" zoomScaleNormal="100" zoomScaleSheetLayoutView="100" workbookViewId="0"/>
  </sheetViews>
  <sheetFormatPr defaultColWidth="9.140625" defaultRowHeight="12"/>
  <cols>
    <col min="1" max="1" width="18.85546875" style="7" customWidth="1"/>
    <col min="2" max="13" width="9.5703125" style="7" customWidth="1"/>
    <col min="14" max="14" width="10.42578125" style="7" customWidth="1"/>
    <col min="15" max="16384" width="9.140625" style="7"/>
  </cols>
  <sheetData>
    <row r="1" spans="1:21" ht="18">
      <c r="A1" s="194" t="s">
        <v>259</v>
      </c>
      <c r="N1" s="196" t="str">
        <f>'3'!N1</f>
        <v>2025</v>
      </c>
    </row>
    <row r="2" spans="1:21" ht="6" customHeight="1"/>
    <row r="3" spans="1:21">
      <c r="A3" s="258"/>
      <c r="B3" s="259" t="s">
        <v>42</v>
      </c>
      <c r="C3" s="260"/>
      <c r="D3" s="261"/>
      <c r="E3" s="259" t="s">
        <v>43</v>
      </c>
      <c r="F3" s="260"/>
      <c r="G3" s="261"/>
      <c r="H3" s="259" t="s">
        <v>44</v>
      </c>
      <c r="I3" s="260"/>
      <c r="J3" s="261"/>
      <c r="K3" s="259" t="s">
        <v>45</v>
      </c>
      <c r="L3" s="260"/>
      <c r="M3" s="261"/>
      <c r="N3" s="175" t="s">
        <v>7</v>
      </c>
    </row>
    <row r="4" spans="1:21">
      <c r="A4" s="258"/>
      <c r="B4" s="223" t="s">
        <v>8</v>
      </c>
      <c r="C4" s="158" t="s">
        <v>9</v>
      </c>
      <c r="D4" s="224" t="s">
        <v>10</v>
      </c>
      <c r="E4" s="223" t="s">
        <v>11</v>
      </c>
      <c r="F4" s="158" t="s">
        <v>12</v>
      </c>
      <c r="G4" s="224" t="s">
        <v>13</v>
      </c>
      <c r="H4" s="223" t="s">
        <v>14</v>
      </c>
      <c r="I4" s="158" t="s">
        <v>15</v>
      </c>
      <c r="J4" s="224" t="s">
        <v>16</v>
      </c>
      <c r="K4" s="223" t="s">
        <v>17</v>
      </c>
      <c r="L4" s="158" t="s">
        <v>18</v>
      </c>
      <c r="M4" s="224" t="s">
        <v>19</v>
      </c>
      <c r="N4" s="159"/>
    </row>
    <row r="5" spans="1:21">
      <c r="A5" s="263" t="s">
        <v>59</v>
      </c>
      <c r="B5" s="264">
        <f>SUM(B6:D6)</f>
        <v>47740.327230999996</v>
      </c>
      <c r="C5" s="253"/>
      <c r="D5" s="265"/>
      <c r="E5" s="264">
        <f t="shared" ref="E5" si="0">SUM(E6:G6)</f>
        <v>26025.743050999994</v>
      </c>
      <c r="F5" s="253"/>
      <c r="G5" s="265"/>
      <c r="H5" s="264">
        <f t="shared" ref="H5" si="1">SUM(H6:J6)</f>
        <v>21016.861109000001</v>
      </c>
      <c r="I5" s="253"/>
      <c r="J5" s="265"/>
      <c r="K5" s="264">
        <f t="shared" ref="K5" si="2">SUM(K6:M6)</f>
        <v>42551.557184000005</v>
      </c>
      <c r="L5" s="253"/>
      <c r="M5" s="265"/>
      <c r="N5" s="253">
        <f>SUM(N7:N20)</f>
        <v>137334.488575</v>
      </c>
    </row>
    <row r="6" spans="1:21">
      <c r="A6" s="263"/>
      <c r="B6" s="227">
        <f>SUM(B7:B20)</f>
        <v>17776.669269999999</v>
      </c>
      <c r="C6" s="157">
        <f t="shared" ref="C6:M6" si="3">SUM(C7:C20)</f>
        <v>16072.978869</v>
      </c>
      <c r="D6" s="228">
        <f t="shared" si="3"/>
        <v>13890.679092</v>
      </c>
      <c r="E6" s="227">
        <f t="shared" si="3"/>
        <v>10129.228413999999</v>
      </c>
      <c r="F6" s="157">
        <f t="shared" si="3"/>
        <v>9074.5858589999989</v>
      </c>
      <c r="G6" s="228">
        <f t="shared" si="3"/>
        <v>6821.9287779999986</v>
      </c>
      <c r="H6" s="227">
        <f t="shared" si="3"/>
        <v>6698.6043370000007</v>
      </c>
      <c r="I6" s="157">
        <f t="shared" si="3"/>
        <v>6715.0381390000002</v>
      </c>
      <c r="J6" s="228">
        <f t="shared" si="3"/>
        <v>7603.2186330000004</v>
      </c>
      <c r="K6" s="227">
        <f t="shared" si="3"/>
        <v>11558.006443</v>
      </c>
      <c r="L6" s="157">
        <f t="shared" si="3"/>
        <v>14587.348404999999</v>
      </c>
      <c r="M6" s="228">
        <f t="shared" si="3"/>
        <v>16406.202336000002</v>
      </c>
      <c r="N6" s="253"/>
      <c r="P6" s="60"/>
      <c r="Q6" s="60"/>
      <c r="R6" s="60"/>
      <c r="S6" s="60"/>
      <c r="T6" s="60"/>
    </row>
    <row r="7" spans="1:21">
      <c r="A7" s="127" t="s">
        <v>131</v>
      </c>
      <c r="B7" s="225">
        <v>701.83383899999978</v>
      </c>
      <c r="C7" s="154">
        <v>647.42768200000012</v>
      </c>
      <c r="D7" s="226">
        <v>535.96928300000002</v>
      </c>
      <c r="E7" s="225">
        <v>350.22648999999996</v>
      </c>
      <c r="F7" s="154">
        <v>278.73124899999999</v>
      </c>
      <c r="G7" s="226">
        <v>212.67398999999989</v>
      </c>
      <c r="H7" s="225">
        <v>209.35098999999997</v>
      </c>
      <c r="I7" s="154">
        <v>219.42076000000003</v>
      </c>
      <c r="J7" s="226">
        <v>201.22339300000002</v>
      </c>
      <c r="K7" s="225">
        <v>412.82934299999999</v>
      </c>
      <c r="L7" s="154">
        <v>532.71223899999995</v>
      </c>
      <c r="M7" s="226">
        <v>647.58369800000014</v>
      </c>
      <c r="N7" s="154">
        <f>SUM(B7:M7)</f>
        <v>4949.9829559999998</v>
      </c>
      <c r="P7" s="38"/>
      <c r="Q7" s="101"/>
      <c r="R7" s="101"/>
      <c r="S7" s="101"/>
      <c r="T7" s="101"/>
      <c r="U7" s="96"/>
    </row>
    <row r="8" spans="1:21">
      <c r="A8" s="127" t="s">
        <v>99</v>
      </c>
      <c r="B8" s="225">
        <v>941.83407799999998</v>
      </c>
      <c r="C8" s="154">
        <v>837.91943500000014</v>
      </c>
      <c r="D8" s="226">
        <v>700.63859200000047</v>
      </c>
      <c r="E8" s="225">
        <v>495.05722999999989</v>
      </c>
      <c r="F8" s="154">
        <v>409.36051000000015</v>
      </c>
      <c r="G8" s="226">
        <v>265.20983900000004</v>
      </c>
      <c r="H8" s="225">
        <v>257.11681400000009</v>
      </c>
      <c r="I8" s="154">
        <v>255.2556780000001</v>
      </c>
      <c r="J8" s="226">
        <v>310.04777299999984</v>
      </c>
      <c r="K8" s="225">
        <v>591.44738799999971</v>
      </c>
      <c r="L8" s="154">
        <v>751.59259099999963</v>
      </c>
      <c r="M8" s="226">
        <v>857.76357499999961</v>
      </c>
      <c r="N8" s="154">
        <f t="shared" ref="N8:N20" si="4">SUM(B8:M8)</f>
        <v>6673.2435030000006</v>
      </c>
      <c r="P8" s="38"/>
      <c r="Q8" s="101"/>
      <c r="R8" s="101"/>
      <c r="S8" s="101"/>
      <c r="T8" s="101"/>
      <c r="U8" s="96"/>
    </row>
    <row r="9" spans="1:21">
      <c r="A9" s="127" t="s">
        <v>100</v>
      </c>
      <c r="B9" s="225">
        <v>1106.8514629999997</v>
      </c>
      <c r="C9" s="154">
        <v>918.8392369999998</v>
      </c>
      <c r="D9" s="226">
        <v>675.92072499999972</v>
      </c>
      <c r="E9" s="225">
        <v>481.49774799999989</v>
      </c>
      <c r="F9" s="154">
        <v>395.53288500000002</v>
      </c>
      <c r="G9" s="226">
        <v>267.10593800000009</v>
      </c>
      <c r="H9" s="225">
        <v>255.97213199999996</v>
      </c>
      <c r="I9" s="154">
        <v>261.86374699999999</v>
      </c>
      <c r="J9" s="226">
        <v>315.67641499999991</v>
      </c>
      <c r="K9" s="225">
        <v>563.67818299999988</v>
      </c>
      <c r="L9" s="154">
        <v>792.25264600000003</v>
      </c>
      <c r="M9" s="226">
        <v>929.96756200000004</v>
      </c>
      <c r="N9" s="154">
        <f t="shared" si="4"/>
        <v>6965.158680999999</v>
      </c>
      <c r="P9" s="38"/>
      <c r="Q9" s="101"/>
      <c r="R9" s="101"/>
      <c r="S9" s="101"/>
      <c r="T9" s="101"/>
      <c r="U9" s="96"/>
    </row>
    <row r="10" spans="1:21">
      <c r="A10" s="127" t="s">
        <v>101</v>
      </c>
      <c r="B10" s="225">
        <v>761.0698910000001</v>
      </c>
      <c r="C10" s="154">
        <v>686.87834900000018</v>
      </c>
      <c r="D10" s="226">
        <v>633.17939699999999</v>
      </c>
      <c r="E10" s="225">
        <v>428.76314099999991</v>
      </c>
      <c r="F10" s="154">
        <v>381.84763600000002</v>
      </c>
      <c r="G10" s="226">
        <v>274.14864999999992</v>
      </c>
      <c r="H10" s="225">
        <v>222.32362900000004</v>
      </c>
      <c r="I10" s="154">
        <v>250.58322900000007</v>
      </c>
      <c r="J10" s="226">
        <v>329.56837400000001</v>
      </c>
      <c r="K10" s="225">
        <v>508.68928600000015</v>
      </c>
      <c r="L10" s="154">
        <v>610.46966499999996</v>
      </c>
      <c r="M10" s="226">
        <v>655.6247340000001</v>
      </c>
      <c r="N10" s="154">
        <f t="shared" si="4"/>
        <v>5743.1459809999997</v>
      </c>
      <c r="P10" s="38"/>
      <c r="Q10" s="101"/>
      <c r="R10" s="101"/>
      <c r="S10" s="101"/>
      <c r="T10" s="101"/>
      <c r="U10" s="96"/>
    </row>
    <row r="11" spans="1:21">
      <c r="A11" s="127" t="s">
        <v>130</v>
      </c>
      <c r="B11" s="225">
        <v>494.95268000000027</v>
      </c>
      <c r="C11" s="154">
        <v>443.48810400000025</v>
      </c>
      <c r="D11" s="226">
        <v>377.33746100000013</v>
      </c>
      <c r="E11" s="225">
        <v>278.087647</v>
      </c>
      <c r="F11" s="154">
        <v>246.05467499999997</v>
      </c>
      <c r="G11" s="226">
        <v>174.85272399999999</v>
      </c>
      <c r="H11" s="225">
        <v>153.48962099999989</v>
      </c>
      <c r="I11" s="154">
        <v>153.339778</v>
      </c>
      <c r="J11" s="226">
        <v>161.83980099999999</v>
      </c>
      <c r="K11" s="225">
        <v>285.88415299999991</v>
      </c>
      <c r="L11" s="154">
        <v>403.26669999999973</v>
      </c>
      <c r="M11" s="226">
        <v>449.61077999999986</v>
      </c>
      <c r="N11" s="154">
        <f t="shared" si="4"/>
        <v>3622.2041240000003</v>
      </c>
      <c r="P11" s="38"/>
      <c r="Q11" s="101"/>
      <c r="R11" s="101"/>
      <c r="S11" s="101"/>
      <c r="T11" s="101"/>
      <c r="U11" s="96"/>
    </row>
    <row r="12" spans="1:21">
      <c r="A12" s="127" t="s">
        <v>102</v>
      </c>
      <c r="B12" s="225">
        <v>577.04798699999992</v>
      </c>
      <c r="C12" s="154">
        <v>466.03972299999998</v>
      </c>
      <c r="D12" s="226">
        <v>390.98162500000018</v>
      </c>
      <c r="E12" s="225">
        <v>290.69342299999994</v>
      </c>
      <c r="F12" s="154">
        <v>261.554057</v>
      </c>
      <c r="G12" s="226">
        <v>183.29052200000001</v>
      </c>
      <c r="H12" s="225">
        <v>159.35952400000008</v>
      </c>
      <c r="I12" s="154">
        <v>172.037429</v>
      </c>
      <c r="J12" s="226">
        <v>227.47142299999996</v>
      </c>
      <c r="K12" s="225">
        <v>437.50827000000021</v>
      </c>
      <c r="L12" s="154">
        <v>511.96691700000002</v>
      </c>
      <c r="M12" s="226">
        <v>546.30764000000022</v>
      </c>
      <c r="N12" s="154">
        <f t="shared" si="4"/>
        <v>4224.2585400000007</v>
      </c>
      <c r="P12" s="38"/>
      <c r="Q12" s="101"/>
      <c r="R12" s="101"/>
      <c r="S12" s="101"/>
      <c r="T12" s="101"/>
      <c r="U12" s="96"/>
    </row>
    <row r="13" spans="1:21">
      <c r="A13" s="127" t="s">
        <v>103</v>
      </c>
      <c r="B13" s="225">
        <v>320.51495699999987</v>
      </c>
      <c r="C13" s="154">
        <v>291.27961799999997</v>
      </c>
      <c r="D13" s="226">
        <v>233.27520199999992</v>
      </c>
      <c r="E13" s="225">
        <v>169.58790899999994</v>
      </c>
      <c r="F13" s="154">
        <v>139.49206800000002</v>
      </c>
      <c r="G13" s="226">
        <v>108.268145</v>
      </c>
      <c r="H13" s="225">
        <v>108.78134799999999</v>
      </c>
      <c r="I13" s="154">
        <v>111.67087500000001</v>
      </c>
      <c r="J13" s="226">
        <v>125.48661300000001</v>
      </c>
      <c r="K13" s="225">
        <v>197.10084799999998</v>
      </c>
      <c r="L13" s="154">
        <v>244.74630699999997</v>
      </c>
      <c r="M13" s="226">
        <v>286.93005199999999</v>
      </c>
      <c r="N13" s="154">
        <f t="shared" si="4"/>
        <v>2337.1339419999999</v>
      </c>
      <c r="P13" s="38"/>
      <c r="Q13" s="101"/>
      <c r="R13" s="101"/>
      <c r="S13" s="101"/>
      <c r="T13" s="101"/>
      <c r="U13" s="96"/>
    </row>
    <row r="14" spans="1:21">
      <c r="A14" s="127" t="s">
        <v>104</v>
      </c>
      <c r="B14" s="225">
        <v>2898.5000739999996</v>
      </c>
      <c r="C14" s="154">
        <v>2596.5932919999982</v>
      </c>
      <c r="D14" s="226">
        <v>2278.9672000000014</v>
      </c>
      <c r="E14" s="225">
        <v>1797.450376</v>
      </c>
      <c r="F14" s="154">
        <v>1727.0730469999999</v>
      </c>
      <c r="G14" s="226">
        <v>1361.2338269999991</v>
      </c>
      <c r="H14" s="225">
        <v>1365.6938140000002</v>
      </c>
      <c r="I14" s="154">
        <v>1281.7341759999997</v>
      </c>
      <c r="J14" s="226">
        <v>1399.4293289999994</v>
      </c>
      <c r="K14" s="225">
        <v>1852.5069699999995</v>
      </c>
      <c r="L14" s="154">
        <v>2396.0390179999986</v>
      </c>
      <c r="M14" s="226">
        <v>2617.2329359999981</v>
      </c>
      <c r="N14" s="154">
        <f t="shared" si="4"/>
        <v>23572.454058999992</v>
      </c>
      <c r="P14" s="38"/>
      <c r="Q14" s="101"/>
      <c r="R14" s="101"/>
      <c r="S14" s="101"/>
      <c r="T14" s="101"/>
      <c r="U14" s="110"/>
    </row>
    <row r="15" spans="1:21">
      <c r="A15" s="127" t="s">
        <v>105</v>
      </c>
      <c r="B15" s="225">
        <v>840.45302899999979</v>
      </c>
      <c r="C15" s="154">
        <v>731.69727200000023</v>
      </c>
      <c r="D15" s="226">
        <v>609.35652299999958</v>
      </c>
      <c r="E15" s="225">
        <v>433.18756399999995</v>
      </c>
      <c r="F15" s="154">
        <v>396.204814</v>
      </c>
      <c r="G15" s="226">
        <v>291.52868800000005</v>
      </c>
      <c r="H15" s="225">
        <v>297.36584700000009</v>
      </c>
      <c r="I15" s="154">
        <v>298.99763500000006</v>
      </c>
      <c r="J15" s="226">
        <v>384.24273500000004</v>
      </c>
      <c r="K15" s="225">
        <v>604.16556500000002</v>
      </c>
      <c r="L15" s="154">
        <v>712.69148299999972</v>
      </c>
      <c r="M15" s="226">
        <v>763.33287200000029</v>
      </c>
      <c r="N15" s="154">
        <f t="shared" si="4"/>
        <v>6363.2240269999993</v>
      </c>
      <c r="P15" s="38"/>
      <c r="Q15" s="101"/>
      <c r="R15" s="101"/>
      <c r="S15" s="101"/>
      <c r="T15" s="101"/>
      <c r="U15" s="96"/>
    </row>
    <row r="16" spans="1:21">
      <c r="A16" s="127" t="s">
        <v>106</v>
      </c>
      <c r="B16" s="225">
        <v>883.34504800000002</v>
      </c>
      <c r="C16" s="154">
        <v>798.98017700000003</v>
      </c>
      <c r="D16" s="226">
        <v>654.18327000000011</v>
      </c>
      <c r="E16" s="225">
        <v>447.53759099999991</v>
      </c>
      <c r="F16" s="154">
        <v>390.67997399999985</v>
      </c>
      <c r="G16" s="226">
        <v>242.71413300000003</v>
      </c>
      <c r="H16" s="225">
        <v>232.63440199999999</v>
      </c>
      <c r="I16" s="154">
        <v>217.425625</v>
      </c>
      <c r="J16" s="226">
        <v>302.06138300000009</v>
      </c>
      <c r="K16" s="225">
        <v>544.83273700000007</v>
      </c>
      <c r="L16" s="154">
        <v>702.82843100000014</v>
      </c>
      <c r="M16" s="226">
        <v>811.21239099999991</v>
      </c>
      <c r="N16" s="154">
        <f t="shared" si="4"/>
        <v>6228.4351619999989</v>
      </c>
      <c r="P16" s="38"/>
      <c r="Q16" s="101"/>
      <c r="R16" s="101"/>
      <c r="S16" s="101"/>
      <c r="T16" s="101"/>
      <c r="U16" s="96"/>
    </row>
    <row r="17" spans="1:21">
      <c r="A17" s="127" t="s">
        <v>107</v>
      </c>
      <c r="B17" s="225">
        <v>802.96832399999994</v>
      </c>
      <c r="C17" s="154">
        <v>749.67213400000014</v>
      </c>
      <c r="D17" s="226">
        <v>599.70777999999962</v>
      </c>
      <c r="E17" s="225">
        <v>409.47026499999981</v>
      </c>
      <c r="F17" s="154">
        <v>327.26888900000012</v>
      </c>
      <c r="G17" s="226">
        <v>204.52695299999996</v>
      </c>
      <c r="H17" s="225">
        <v>199.27451800000003</v>
      </c>
      <c r="I17" s="154">
        <v>167.58932399999998</v>
      </c>
      <c r="J17" s="226">
        <v>259.11889700000006</v>
      </c>
      <c r="K17" s="225">
        <v>472.53928200000001</v>
      </c>
      <c r="L17" s="154">
        <v>643.962627</v>
      </c>
      <c r="M17" s="226">
        <v>727.06912600000032</v>
      </c>
      <c r="N17" s="154">
        <f t="shared" si="4"/>
        <v>5563.1681189999999</v>
      </c>
      <c r="P17" s="38"/>
      <c r="Q17" s="101"/>
      <c r="R17" s="101"/>
      <c r="S17" s="101"/>
      <c r="T17" s="101"/>
      <c r="U17" s="96"/>
    </row>
    <row r="18" spans="1:21">
      <c r="A18" s="127" t="s">
        <v>108</v>
      </c>
      <c r="B18" s="225">
        <v>3296.4961460000004</v>
      </c>
      <c r="C18" s="154">
        <v>2948.4409509999991</v>
      </c>
      <c r="D18" s="226">
        <v>2475.4287169999984</v>
      </c>
      <c r="E18" s="225">
        <v>1578.0504259999998</v>
      </c>
      <c r="F18" s="154">
        <v>1394.528558</v>
      </c>
      <c r="G18" s="226">
        <v>1015.1108159999997</v>
      </c>
      <c r="H18" s="225">
        <v>892.64355899999953</v>
      </c>
      <c r="I18" s="154">
        <v>956.15823899999998</v>
      </c>
      <c r="J18" s="226">
        <v>1246.9695540000009</v>
      </c>
      <c r="K18" s="225">
        <v>2194.0583110000011</v>
      </c>
      <c r="L18" s="154">
        <v>2704.3923460000024</v>
      </c>
      <c r="M18" s="226">
        <v>3115.2165160000018</v>
      </c>
      <c r="N18" s="154">
        <f t="shared" si="4"/>
        <v>23817.494139000002</v>
      </c>
      <c r="P18" s="38"/>
      <c r="Q18" s="101"/>
      <c r="R18" s="101"/>
      <c r="S18" s="101"/>
      <c r="T18" s="101"/>
      <c r="U18" s="96"/>
    </row>
    <row r="19" spans="1:21">
      <c r="A19" s="127" t="s">
        <v>109</v>
      </c>
      <c r="B19" s="225">
        <v>3318.2928880000013</v>
      </c>
      <c r="C19" s="154">
        <v>3226.4574980000011</v>
      </c>
      <c r="D19" s="226">
        <v>3105.6299070000005</v>
      </c>
      <c r="E19" s="225">
        <v>2500.743132000001</v>
      </c>
      <c r="F19" s="154">
        <v>2281.0711150000002</v>
      </c>
      <c r="G19" s="226">
        <v>1888.0366609999996</v>
      </c>
      <c r="H19" s="225">
        <v>2005.9094800000003</v>
      </c>
      <c r="I19" s="154">
        <v>2064.9610579999999</v>
      </c>
      <c r="J19" s="226">
        <v>1983.1210899999999</v>
      </c>
      <c r="K19" s="225">
        <v>2359.2003109999987</v>
      </c>
      <c r="L19" s="154">
        <v>2952.7232989999989</v>
      </c>
      <c r="M19" s="226">
        <v>3303.9238449999998</v>
      </c>
      <c r="N19" s="154">
        <f t="shared" si="4"/>
        <v>30990.070284000005</v>
      </c>
      <c r="P19" s="38"/>
      <c r="Q19" s="101"/>
      <c r="R19" s="101"/>
      <c r="S19" s="101"/>
      <c r="T19" s="101"/>
      <c r="U19" s="110"/>
    </row>
    <row r="20" spans="1:21">
      <c r="A20" s="127" t="s">
        <v>110</v>
      </c>
      <c r="B20" s="225">
        <v>832.50886599999967</v>
      </c>
      <c r="C20" s="154">
        <v>729.26539700000023</v>
      </c>
      <c r="D20" s="226">
        <v>620.10341000000005</v>
      </c>
      <c r="E20" s="225">
        <v>468.875472</v>
      </c>
      <c r="F20" s="154">
        <v>445.18638199999992</v>
      </c>
      <c r="G20" s="226">
        <v>333.22789200000011</v>
      </c>
      <c r="H20" s="225">
        <v>338.68865899999992</v>
      </c>
      <c r="I20" s="154">
        <v>304.000586</v>
      </c>
      <c r="J20" s="226">
        <v>356.96185299999996</v>
      </c>
      <c r="K20" s="225">
        <v>533.56579600000009</v>
      </c>
      <c r="L20" s="154">
        <v>627.70413599999995</v>
      </c>
      <c r="M20" s="226">
        <v>694.4266090000001</v>
      </c>
      <c r="N20" s="154">
        <f t="shared" si="4"/>
        <v>6284.5150580000009</v>
      </c>
      <c r="P20" s="38"/>
      <c r="Q20" s="101"/>
      <c r="R20" s="101"/>
      <c r="S20" s="101"/>
      <c r="T20" s="101"/>
      <c r="U20" s="96"/>
    </row>
    <row r="21" spans="1:21">
      <c r="A21" s="4"/>
      <c r="N21" s="3"/>
      <c r="P21" s="104"/>
      <c r="Q21" s="104"/>
      <c r="R21" s="104"/>
      <c r="S21" s="104"/>
      <c r="T21" s="104"/>
      <c r="U21" s="109"/>
    </row>
    <row r="22" spans="1:21">
      <c r="A22" s="10" t="s">
        <v>131</v>
      </c>
      <c r="B22" s="23">
        <v>4949.9829559999998</v>
      </c>
      <c r="Q22" s="101"/>
      <c r="R22" s="101"/>
      <c r="S22" s="101"/>
      <c r="U22" s="96"/>
    </row>
    <row r="23" spans="1:21">
      <c r="A23" s="10" t="s">
        <v>99</v>
      </c>
      <c r="B23" s="23">
        <v>6673.2435030000006</v>
      </c>
      <c r="U23" s="108"/>
    </row>
    <row r="24" spans="1:21">
      <c r="A24" s="10" t="s">
        <v>100</v>
      </c>
      <c r="B24" s="23">
        <v>6965.158680999999</v>
      </c>
    </row>
    <row r="25" spans="1:21">
      <c r="A25" s="10" t="s">
        <v>101</v>
      </c>
      <c r="B25" s="23">
        <v>5743.1459809999997</v>
      </c>
    </row>
    <row r="26" spans="1:21">
      <c r="A26" s="10" t="s">
        <v>130</v>
      </c>
      <c r="B26" s="23">
        <v>3622.2041240000003</v>
      </c>
    </row>
    <row r="27" spans="1:21">
      <c r="A27" s="10" t="s">
        <v>102</v>
      </c>
      <c r="B27" s="23">
        <v>4224.2585400000007</v>
      </c>
    </row>
    <row r="28" spans="1:21">
      <c r="A28" s="10" t="s">
        <v>103</v>
      </c>
      <c r="B28" s="23">
        <v>2337.1339419999999</v>
      </c>
    </row>
    <row r="29" spans="1:21">
      <c r="A29" s="10" t="s">
        <v>104</v>
      </c>
      <c r="B29" s="23">
        <v>23572.454058999992</v>
      </c>
    </row>
    <row r="30" spans="1:21">
      <c r="A30" s="10" t="s">
        <v>105</v>
      </c>
      <c r="B30" s="23">
        <v>6363.2240269999993</v>
      </c>
    </row>
    <row r="31" spans="1:21">
      <c r="A31" s="10" t="s">
        <v>106</v>
      </c>
      <c r="B31" s="23">
        <v>6228.4351619999989</v>
      </c>
    </row>
    <row r="32" spans="1:21">
      <c r="A32" s="10" t="s">
        <v>107</v>
      </c>
      <c r="B32" s="23">
        <v>5563.1681189999999</v>
      </c>
    </row>
    <row r="33" spans="1:2">
      <c r="A33" s="10" t="s">
        <v>108</v>
      </c>
      <c r="B33" s="23">
        <v>23817.494139000002</v>
      </c>
    </row>
    <row r="34" spans="1:2">
      <c r="A34" s="10" t="s">
        <v>109</v>
      </c>
      <c r="B34" s="23">
        <v>30990.070284000005</v>
      </c>
    </row>
    <row r="35" spans="1:2">
      <c r="A35" s="10" t="s">
        <v>110</v>
      </c>
      <c r="B35" s="23">
        <v>6284.5150580000009</v>
      </c>
    </row>
  </sheetData>
  <sortState xmlns:xlrd2="http://schemas.microsoft.com/office/spreadsheetml/2017/richdata2"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tabColor theme="0"/>
  </sheetPr>
  <dimension ref="A1:R42"/>
  <sheetViews>
    <sheetView showGridLines="0" zoomScaleNormal="100" zoomScaleSheetLayoutView="100" workbookViewId="0"/>
  </sheetViews>
  <sheetFormatPr defaultColWidth="9.140625" defaultRowHeight="12.75"/>
  <cols>
    <col min="1" max="1" width="30.85546875" style="2" customWidth="1"/>
    <col min="2" max="8" width="7.28515625" style="2" customWidth="1"/>
    <col min="9" max="9" width="7.5703125" style="2" customWidth="1"/>
    <col min="10" max="12" width="7.28515625" style="2" customWidth="1"/>
    <col min="13" max="14" width="7.5703125" style="2" customWidth="1"/>
    <col min="15" max="15" width="7.28515625" style="2" customWidth="1"/>
    <col min="16" max="16" width="9.140625" style="2" customWidth="1"/>
    <col min="17" max="16384" width="9.140625" style="2"/>
  </cols>
  <sheetData>
    <row r="1" spans="1:18" s="60" customFormat="1" ht="18">
      <c r="A1" s="194" t="s">
        <v>194</v>
      </c>
      <c r="B1" s="21"/>
      <c r="C1" s="21"/>
      <c r="D1" s="21"/>
      <c r="E1" s="21"/>
      <c r="G1" s="21"/>
      <c r="H1" s="21"/>
      <c r="I1" s="21"/>
      <c r="J1" s="21"/>
      <c r="K1" s="21"/>
      <c r="L1" s="21"/>
      <c r="M1" s="21"/>
      <c r="N1" s="21"/>
      <c r="P1" s="196" t="str">
        <f>'3'!N1</f>
        <v>2025</v>
      </c>
    </row>
    <row r="2" spans="1:18" s="7" customFormat="1" ht="6" customHeight="1">
      <c r="B2" s="92"/>
      <c r="C2" s="92"/>
      <c r="D2" s="92"/>
      <c r="E2" s="92"/>
      <c r="F2" s="92"/>
      <c r="G2" s="92"/>
      <c r="H2" s="92"/>
      <c r="I2" s="92"/>
      <c r="J2" s="92"/>
      <c r="K2" s="92"/>
      <c r="L2" s="92"/>
      <c r="M2" s="92"/>
      <c r="N2" s="92"/>
      <c r="O2" s="92"/>
    </row>
    <row r="3" spans="1:18" s="7" customFormat="1" ht="12" customHeight="1">
      <c r="A3" s="126"/>
      <c r="B3" s="162" t="s">
        <v>85</v>
      </c>
      <c r="C3" s="162" t="s">
        <v>76</v>
      </c>
      <c r="D3" s="162" t="s">
        <v>77</v>
      </c>
      <c r="E3" s="162" t="s">
        <v>78</v>
      </c>
      <c r="F3" s="162" t="s">
        <v>88</v>
      </c>
      <c r="G3" s="162" t="s">
        <v>79</v>
      </c>
      <c r="H3" s="162" t="s">
        <v>80</v>
      </c>
      <c r="I3" s="162" t="s">
        <v>81</v>
      </c>
      <c r="J3" s="162" t="s">
        <v>82</v>
      </c>
      <c r="K3" s="162" t="s">
        <v>83</v>
      </c>
      <c r="L3" s="162" t="s">
        <v>84</v>
      </c>
      <c r="M3" s="162" t="s">
        <v>86</v>
      </c>
      <c r="N3" s="162" t="s">
        <v>87</v>
      </c>
      <c r="O3" s="162" t="s">
        <v>89</v>
      </c>
      <c r="P3" s="162" t="s">
        <v>7</v>
      </c>
    </row>
    <row r="4" spans="1:18" s="7" customFormat="1" ht="12" customHeight="1">
      <c r="A4" s="128" t="s">
        <v>59</v>
      </c>
      <c r="B4" s="160">
        <f>SUM(B5:B20)</f>
        <v>4949.9829560000007</v>
      </c>
      <c r="C4" s="160">
        <f>SUM(C5:C20)</f>
        <v>6673.2117440000002</v>
      </c>
      <c r="D4" s="160">
        <f t="shared" ref="D4:P4" si="0">SUM(D5:D20)</f>
        <v>6965.1586809999999</v>
      </c>
      <c r="E4" s="160">
        <f t="shared" si="0"/>
        <v>5743.1459809999997</v>
      </c>
      <c r="F4" s="160">
        <f>SUM(F5:F20)</f>
        <v>3622.2041239999999</v>
      </c>
      <c r="G4" s="160">
        <f t="shared" si="0"/>
        <v>4224.2585399999998</v>
      </c>
      <c r="H4" s="160">
        <f t="shared" si="0"/>
        <v>2337.1339420000004</v>
      </c>
      <c r="I4" s="160">
        <f t="shared" si="0"/>
        <v>23572.454059000003</v>
      </c>
      <c r="J4" s="160">
        <f t="shared" si="0"/>
        <v>6363.224027000002</v>
      </c>
      <c r="K4" s="160">
        <f t="shared" si="0"/>
        <v>6228.4351620000007</v>
      </c>
      <c r="L4" s="160">
        <f t="shared" si="0"/>
        <v>5563.1681190000008</v>
      </c>
      <c r="M4" s="160">
        <f t="shared" si="0"/>
        <v>23817.494138999991</v>
      </c>
      <c r="N4" s="160">
        <f t="shared" si="0"/>
        <v>30990.070284000012</v>
      </c>
      <c r="O4" s="160">
        <f t="shared" si="0"/>
        <v>6284.5150580000027</v>
      </c>
      <c r="P4" s="160">
        <f t="shared" si="0"/>
        <v>137334.45681600002</v>
      </c>
    </row>
    <row r="5" spans="1:18" s="7" customFormat="1" ht="12" customHeight="1">
      <c r="A5" s="127" t="s">
        <v>40</v>
      </c>
      <c r="B5" s="161">
        <v>0</v>
      </c>
      <c r="C5" s="161">
        <v>2659.0152970000013</v>
      </c>
      <c r="D5" s="161">
        <v>570.721225</v>
      </c>
      <c r="E5" s="161">
        <v>469.79233399999998</v>
      </c>
      <c r="F5" s="161">
        <v>1465.7979300000002</v>
      </c>
      <c r="G5" s="161">
        <v>998.83309899999972</v>
      </c>
      <c r="H5" s="161">
        <v>6.1033650000000002</v>
      </c>
      <c r="I5" s="161">
        <v>6577.1923609999994</v>
      </c>
      <c r="J5" s="161">
        <v>110.53078500000004</v>
      </c>
      <c r="K5" s="161">
        <v>149.59891099999999</v>
      </c>
      <c r="L5" s="161">
        <v>1700.0613860000001</v>
      </c>
      <c r="M5" s="161">
        <v>2306.7285249999991</v>
      </c>
      <c r="N5" s="161">
        <v>10570.709424000004</v>
      </c>
      <c r="O5" s="161">
        <v>867.63689099999999</v>
      </c>
      <c r="P5" s="161">
        <f>SUM(B5:O5)</f>
        <v>28452.721533000004</v>
      </c>
    </row>
    <row r="6" spans="1:18" s="7" customFormat="1" ht="12" customHeight="1">
      <c r="A6" s="127" t="s">
        <v>39</v>
      </c>
      <c r="B6" s="161">
        <v>190.24960000000002</v>
      </c>
      <c r="C6" s="161">
        <v>409.99302100000028</v>
      </c>
      <c r="D6" s="161">
        <v>306.72936099999993</v>
      </c>
      <c r="E6" s="161">
        <v>48.861753</v>
      </c>
      <c r="F6" s="161">
        <v>614.22622299999989</v>
      </c>
      <c r="G6" s="161">
        <v>402.18448099999966</v>
      </c>
      <c r="H6" s="161">
        <v>39.666316000000016</v>
      </c>
      <c r="I6" s="161">
        <v>320.50370699999974</v>
      </c>
      <c r="J6" s="161">
        <v>348.8740020000003</v>
      </c>
      <c r="K6" s="161">
        <v>413.02942000000036</v>
      </c>
      <c r="L6" s="161">
        <v>356.62181199999981</v>
      </c>
      <c r="M6" s="161">
        <v>477.97765699999979</v>
      </c>
      <c r="N6" s="161">
        <v>87.29606600000001</v>
      </c>
      <c r="O6" s="161">
        <v>159.88547300000002</v>
      </c>
      <c r="P6" s="161">
        <f t="shared" ref="P6:P20" si="1">SUM(B6:O6)</f>
        <v>4176.098892</v>
      </c>
    </row>
    <row r="7" spans="1:18" s="7" customFormat="1" ht="12" customHeight="1">
      <c r="A7" s="127" t="s">
        <v>38</v>
      </c>
      <c r="B7" s="161">
        <v>0</v>
      </c>
      <c r="C7" s="161">
        <v>32.392000000000003</v>
      </c>
      <c r="D7" s="161">
        <v>0.14817000000000002</v>
      </c>
      <c r="E7" s="161">
        <v>0</v>
      </c>
      <c r="F7" s="161">
        <v>0</v>
      </c>
      <c r="G7" s="161">
        <v>0.20102999999999999</v>
      </c>
      <c r="H7" s="161">
        <v>0</v>
      </c>
      <c r="I7" s="161">
        <v>7413.0344320000013</v>
      </c>
      <c r="J7" s="161">
        <v>0</v>
      </c>
      <c r="K7" s="161">
        <v>0</v>
      </c>
      <c r="L7" s="161">
        <v>0</v>
      </c>
      <c r="M7" s="161">
        <v>0</v>
      </c>
      <c r="N7" s="161">
        <v>3.2022300000000001</v>
      </c>
      <c r="O7" s="161">
        <v>151.49278000000001</v>
      </c>
      <c r="P7" s="161">
        <f t="shared" si="1"/>
        <v>7600.4706420000011</v>
      </c>
    </row>
    <row r="8" spans="1:18" s="7" customFormat="1" ht="12" customHeight="1">
      <c r="A8" s="127" t="s">
        <v>60</v>
      </c>
      <c r="B8" s="161">
        <v>2.048</v>
      </c>
      <c r="C8" s="161">
        <v>0.12403999999999998</v>
      </c>
      <c r="D8" s="161">
        <v>5.9444239999999997</v>
      </c>
      <c r="E8" s="161">
        <v>0</v>
      </c>
      <c r="F8" s="161">
        <v>1.9711099999999999</v>
      </c>
      <c r="G8" s="161">
        <v>2.4187999999999996</v>
      </c>
      <c r="H8" s="161">
        <v>3.0195700000000003</v>
      </c>
      <c r="I8" s="161">
        <v>0.77793400000000001</v>
      </c>
      <c r="J8" s="161">
        <v>0.15534699999999999</v>
      </c>
      <c r="K8" s="161">
        <v>25.027750000000001</v>
      </c>
      <c r="L8" s="161">
        <v>5.4628350000000001</v>
      </c>
      <c r="M8" s="161">
        <v>30.698062</v>
      </c>
      <c r="N8" s="161">
        <v>0.73341699999999999</v>
      </c>
      <c r="O8" s="161">
        <v>0</v>
      </c>
      <c r="P8" s="161">
        <f t="shared" si="1"/>
        <v>78.38128900000001</v>
      </c>
    </row>
    <row r="9" spans="1:18" s="7" customFormat="1" ht="12" customHeight="1">
      <c r="A9" s="127" t="s">
        <v>61</v>
      </c>
      <c r="B9" s="161">
        <v>35.353199999999987</v>
      </c>
      <c r="C9" s="161">
        <v>0</v>
      </c>
      <c r="D9" s="161">
        <v>0.24530799999999997</v>
      </c>
      <c r="E9" s="161">
        <v>3.3396340000000002</v>
      </c>
      <c r="F9" s="161">
        <v>3.3147099999999994</v>
      </c>
      <c r="G9" s="161">
        <v>0</v>
      </c>
      <c r="H9" s="161">
        <v>0.90800000000000003</v>
      </c>
      <c r="I9" s="161">
        <v>0</v>
      </c>
      <c r="J9" s="161">
        <v>0</v>
      </c>
      <c r="K9" s="161">
        <v>0</v>
      </c>
      <c r="L9" s="161">
        <v>1.27</v>
      </c>
      <c r="M9" s="161">
        <v>0</v>
      </c>
      <c r="N9" s="161">
        <v>46.251500000000014</v>
      </c>
      <c r="O9" s="161">
        <v>4.2101199999999999</v>
      </c>
      <c r="P9" s="161">
        <f t="shared" si="1"/>
        <v>94.892472000000012</v>
      </c>
    </row>
    <row r="10" spans="1:18" s="7" customFormat="1" ht="12" customHeight="1">
      <c r="A10" s="127" t="s">
        <v>62</v>
      </c>
      <c r="B10" s="161">
        <v>0</v>
      </c>
      <c r="C10" s="161">
        <v>0</v>
      </c>
      <c r="D10" s="161">
        <v>0.11742900000000002</v>
      </c>
      <c r="E10" s="161">
        <v>0.51534700000000011</v>
      </c>
      <c r="F10" s="161">
        <v>0.15800000000000003</v>
      </c>
      <c r="G10" s="161">
        <v>1.1200000000000002E-2</v>
      </c>
      <c r="H10" s="161">
        <v>0</v>
      </c>
      <c r="I10" s="161">
        <v>0</v>
      </c>
      <c r="J10" s="161">
        <v>0</v>
      </c>
      <c r="K10" s="161">
        <v>0</v>
      </c>
      <c r="L10" s="161">
        <v>0</v>
      </c>
      <c r="M10" s="161">
        <v>0</v>
      </c>
      <c r="N10" s="161">
        <v>0.249</v>
      </c>
      <c r="O10" s="161">
        <v>0</v>
      </c>
      <c r="P10" s="161">
        <f t="shared" si="1"/>
        <v>1.0509760000000001</v>
      </c>
      <c r="R10" s="8"/>
    </row>
    <row r="11" spans="1:18" s="7" customFormat="1" ht="12" customHeight="1">
      <c r="A11" s="127" t="s">
        <v>37</v>
      </c>
      <c r="B11" s="161">
        <v>0</v>
      </c>
      <c r="C11" s="161">
        <v>1430.3699939999992</v>
      </c>
      <c r="D11" s="161">
        <v>16.857559999999999</v>
      </c>
      <c r="E11" s="161">
        <v>3974.9697629999987</v>
      </c>
      <c r="F11" s="161">
        <v>307.18638100000004</v>
      </c>
      <c r="G11" s="161">
        <v>1077.51558</v>
      </c>
      <c r="H11" s="161">
        <v>84.486384999999999</v>
      </c>
      <c r="I11" s="161">
        <v>410.52561999999995</v>
      </c>
      <c r="J11" s="161">
        <v>1831.8955539999997</v>
      </c>
      <c r="K11" s="161">
        <v>4992.3875720000005</v>
      </c>
      <c r="L11" s="161">
        <v>2341.6278720000005</v>
      </c>
      <c r="M11" s="161">
        <v>11781.759195000001</v>
      </c>
      <c r="N11" s="161">
        <v>16835.284306000009</v>
      </c>
      <c r="O11" s="161">
        <v>1453.3082610000001</v>
      </c>
      <c r="P11" s="161">
        <f t="shared" si="1"/>
        <v>46538.174043000006</v>
      </c>
    </row>
    <row r="12" spans="1:18" s="7" customFormat="1" ht="12" customHeight="1">
      <c r="A12" s="127" t="s">
        <v>72</v>
      </c>
      <c r="B12" s="161">
        <v>0</v>
      </c>
      <c r="C12" s="161">
        <v>1308.769</v>
      </c>
      <c r="D12" s="161">
        <v>0</v>
      </c>
      <c r="E12" s="161">
        <v>0</v>
      </c>
      <c r="F12" s="161">
        <v>389.33699999999999</v>
      </c>
      <c r="G12" s="161">
        <v>0</v>
      </c>
      <c r="H12" s="161">
        <v>0</v>
      </c>
      <c r="I12" s="161">
        <v>0</v>
      </c>
      <c r="J12" s="161">
        <v>0</v>
      </c>
      <c r="K12" s="161">
        <v>0</v>
      </c>
      <c r="L12" s="161">
        <v>0</v>
      </c>
      <c r="M12" s="161">
        <v>0</v>
      </c>
      <c r="N12" s="161">
        <v>0</v>
      </c>
      <c r="O12" s="161">
        <v>0</v>
      </c>
      <c r="P12" s="161">
        <f t="shared" si="1"/>
        <v>1698.106</v>
      </c>
    </row>
    <row r="13" spans="1:18" s="7" customFormat="1" ht="12" customHeight="1">
      <c r="A13" s="127" t="s">
        <v>36</v>
      </c>
      <c r="B13" s="161">
        <v>0</v>
      </c>
      <c r="C13" s="161">
        <v>0</v>
      </c>
      <c r="D13" s="161">
        <v>0</v>
      </c>
      <c r="E13" s="161">
        <v>0</v>
      </c>
      <c r="F13" s="161">
        <v>0</v>
      </c>
      <c r="G13" s="161">
        <v>0</v>
      </c>
      <c r="H13" s="161">
        <v>0</v>
      </c>
      <c r="I13" s="161">
        <v>0</v>
      </c>
      <c r="J13" s="161">
        <v>0</v>
      </c>
      <c r="K13" s="161">
        <v>0</v>
      </c>
      <c r="L13" s="161">
        <v>0</v>
      </c>
      <c r="M13" s="161">
        <v>0</v>
      </c>
      <c r="N13" s="161">
        <v>0</v>
      </c>
      <c r="O13" s="161">
        <v>0</v>
      </c>
      <c r="P13" s="161">
        <f t="shared" si="1"/>
        <v>0</v>
      </c>
    </row>
    <row r="14" spans="1:18" s="7" customFormat="1" ht="12" customHeight="1">
      <c r="A14" s="127" t="s">
        <v>35</v>
      </c>
      <c r="B14" s="161">
        <v>0</v>
      </c>
      <c r="C14" s="161">
        <v>0</v>
      </c>
      <c r="D14" s="161">
        <v>81.457923000000008</v>
      </c>
      <c r="E14" s="161">
        <v>9.1568000000000005</v>
      </c>
      <c r="F14" s="161">
        <v>28.808</v>
      </c>
      <c r="G14" s="161">
        <v>0</v>
      </c>
      <c r="H14" s="161">
        <v>10.741530000000001</v>
      </c>
      <c r="I14" s="161">
        <v>1669.7017299999998</v>
      </c>
      <c r="J14" s="161">
        <v>670.48699099999999</v>
      </c>
      <c r="K14" s="161">
        <v>141.00800000000001</v>
      </c>
      <c r="L14" s="161">
        <v>0</v>
      </c>
      <c r="M14" s="161">
        <v>2780.3470000000002</v>
      </c>
      <c r="N14" s="161">
        <v>1221.1117300000001</v>
      </c>
      <c r="O14" s="161">
        <v>305.64699999999999</v>
      </c>
      <c r="P14" s="161">
        <f t="shared" si="1"/>
        <v>6918.4667039999995</v>
      </c>
    </row>
    <row r="15" spans="1:18" s="7" customFormat="1" ht="12" customHeight="1">
      <c r="A15" s="127" t="s">
        <v>34</v>
      </c>
      <c r="B15" s="161">
        <v>0</v>
      </c>
      <c r="C15" s="161">
        <v>0</v>
      </c>
      <c r="D15" s="161">
        <v>0</v>
      </c>
      <c r="E15" s="161">
        <v>0</v>
      </c>
      <c r="F15" s="161">
        <v>0</v>
      </c>
      <c r="G15" s="161">
        <v>0</v>
      </c>
      <c r="H15" s="161">
        <v>0</v>
      </c>
      <c r="I15" s="161">
        <v>0</v>
      </c>
      <c r="J15" s="161">
        <v>0</v>
      </c>
      <c r="K15" s="161">
        <v>0</v>
      </c>
      <c r="L15" s="161">
        <v>0</v>
      </c>
      <c r="M15" s="161">
        <v>19.619912999999997</v>
      </c>
      <c r="N15" s="161">
        <v>0</v>
      </c>
      <c r="O15" s="161">
        <v>91.629000000000005</v>
      </c>
      <c r="P15" s="161">
        <f t="shared" si="1"/>
        <v>111.248913</v>
      </c>
    </row>
    <row r="16" spans="1:18" s="7" customFormat="1" ht="12" customHeight="1">
      <c r="A16" s="127" t="s">
        <v>33</v>
      </c>
      <c r="B16" s="161">
        <v>1106.2128299999999</v>
      </c>
      <c r="C16" s="161">
        <v>9.7825450000000025</v>
      </c>
      <c r="D16" s="161">
        <v>1797.921</v>
      </c>
      <c r="E16" s="161">
        <v>1.3132999999999999E-2</v>
      </c>
      <c r="F16" s="161">
        <v>12.649194999999999</v>
      </c>
      <c r="G16" s="161">
        <v>3.4011499999999999</v>
      </c>
      <c r="H16" s="161">
        <v>723.33540599999992</v>
      </c>
      <c r="I16" s="161">
        <v>152.98000300000001</v>
      </c>
      <c r="J16" s="161">
        <v>488.80440199999998</v>
      </c>
      <c r="K16" s="161">
        <v>0</v>
      </c>
      <c r="L16" s="161">
        <v>329.96504000000004</v>
      </c>
      <c r="M16" s="161">
        <v>91.173000000000002</v>
      </c>
      <c r="N16" s="161">
        <v>0</v>
      </c>
      <c r="O16" s="161">
        <v>84.588400000000007</v>
      </c>
      <c r="P16" s="161">
        <f t="shared" si="1"/>
        <v>4800.8261039999998</v>
      </c>
    </row>
    <row r="17" spans="1:18" s="7" customFormat="1" ht="12" customHeight="1">
      <c r="A17" s="127" t="s">
        <v>32</v>
      </c>
      <c r="B17" s="161">
        <v>0</v>
      </c>
      <c r="C17" s="161">
        <v>8.2994419999999991</v>
      </c>
      <c r="D17" s="161">
        <v>0</v>
      </c>
      <c r="E17" s="161">
        <v>0</v>
      </c>
      <c r="F17" s="161">
        <v>0</v>
      </c>
      <c r="G17" s="161">
        <v>0</v>
      </c>
      <c r="H17" s="161">
        <v>0</v>
      </c>
      <c r="I17" s="161">
        <v>3562.5717560000021</v>
      </c>
      <c r="J17" s="161">
        <v>0.47265499999999999</v>
      </c>
      <c r="K17" s="161">
        <v>0</v>
      </c>
      <c r="L17" s="161">
        <v>2.3679999999999999</v>
      </c>
      <c r="M17" s="161">
        <v>599.68299999999988</v>
      </c>
      <c r="N17" s="161">
        <v>886.75199999999995</v>
      </c>
      <c r="O17" s="161">
        <v>1312.9828649999999</v>
      </c>
      <c r="P17" s="161">
        <f t="shared" si="1"/>
        <v>6373.129718000002</v>
      </c>
      <c r="R17" s="8"/>
    </row>
    <row r="18" spans="1:18" s="7" customFormat="1" ht="12" customHeight="1">
      <c r="A18" s="127" t="s">
        <v>3</v>
      </c>
      <c r="B18" s="161">
        <v>0</v>
      </c>
      <c r="C18" s="161">
        <v>0</v>
      </c>
      <c r="D18" s="161">
        <v>0</v>
      </c>
      <c r="E18" s="161">
        <v>0</v>
      </c>
      <c r="F18" s="161">
        <v>0</v>
      </c>
      <c r="G18" s="161">
        <v>0</v>
      </c>
      <c r="H18" s="161">
        <v>0</v>
      </c>
      <c r="I18" s="161">
        <v>0</v>
      </c>
      <c r="J18" s="161">
        <v>0</v>
      </c>
      <c r="K18" s="161">
        <v>0</v>
      </c>
      <c r="L18" s="161">
        <v>0</v>
      </c>
      <c r="M18" s="161">
        <v>0</v>
      </c>
      <c r="N18" s="161">
        <v>0</v>
      </c>
      <c r="O18" s="161">
        <v>0</v>
      </c>
      <c r="P18" s="161">
        <f t="shared" si="1"/>
        <v>0</v>
      </c>
    </row>
    <row r="19" spans="1:18" s="7" customFormat="1" ht="12" customHeight="1">
      <c r="A19" s="127" t="s">
        <v>31</v>
      </c>
      <c r="B19" s="161">
        <v>3.9E-2</v>
      </c>
      <c r="C19" s="161">
        <v>30.264563000000013</v>
      </c>
      <c r="D19" s="161">
        <v>4.1029990000000005</v>
      </c>
      <c r="E19" s="161">
        <v>6.0920000000000002E-2</v>
      </c>
      <c r="F19" s="161">
        <v>0.97312599999999982</v>
      </c>
      <c r="G19" s="161">
        <v>5.1198409999999974</v>
      </c>
      <c r="H19" s="161">
        <v>2.2562879999999996</v>
      </c>
      <c r="I19" s="161">
        <v>92.10663000000001</v>
      </c>
      <c r="J19" s="161">
        <v>20.472446999999999</v>
      </c>
      <c r="K19" s="161">
        <v>2.7479839999999993</v>
      </c>
      <c r="L19" s="161">
        <v>0.81520999999999999</v>
      </c>
      <c r="M19" s="161">
        <v>29.703109999999995</v>
      </c>
      <c r="N19" s="161">
        <v>12.681835000000005</v>
      </c>
      <c r="O19" s="161">
        <v>1.5993569999999999</v>
      </c>
      <c r="P19" s="161">
        <f t="shared" si="1"/>
        <v>202.94331000000003</v>
      </c>
    </row>
    <row r="20" spans="1:18" s="7" customFormat="1" ht="12" customHeight="1">
      <c r="A20" s="127" t="s">
        <v>30</v>
      </c>
      <c r="B20" s="161">
        <v>3616.0803260000007</v>
      </c>
      <c r="C20" s="161">
        <v>784.20184199999915</v>
      </c>
      <c r="D20" s="161">
        <v>4180.9132819999995</v>
      </c>
      <c r="E20" s="161">
        <v>1236.4362970000006</v>
      </c>
      <c r="F20" s="161">
        <v>797.78244899999993</v>
      </c>
      <c r="G20" s="161">
        <v>1734.5733590000004</v>
      </c>
      <c r="H20" s="161">
        <v>1466.6170820000007</v>
      </c>
      <c r="I20" s="161">
        <v>3373.0598860000014</v>
      </c>
      <c r="J20" s="161">
        <v>2891.5318440000019</v>
      </c>
      <c r="K20" s="161">
        <v>504.6355250000002</v>
      </c>
      <c r="L20" s="161">
        <v>824.97596400000009</v>
      </c>
      <c r="M20" s="161">
        <v>5699.8046769999937</v>
      </c>
      <c r="N20" s="161">
        <v>1325.7987760000005</v>
      </c>
      <c r="O20" s="161">
        <v>1851.5349110000031</v>
      </c>
      <c r="P20" s="161">
        <f t="shared" si="1"/>
        <v>30287.946220000002</v>
      </c>
    </row>
    <row r="21" spans="1:18" s="4" customFormat="1" ht="11.25">
      <c r="P21" s="3"/>
    </row>
    <row r="22" spans="1:18" s="7" customFormat="1">
      <c r="A22" s="61"/>
      <c r="B22" s="62"/>
      <c r="C22" s="62"/>
      <c r="D22" s="62"/>
      <c r="E22" s="62"/>
      <c r="F22" s="62"/>
      <c r="G22" s="62"/>
      <c r="H22" s="62"/>
      <c r="I22" s="62"/>
      <c r="J22" s="62"/>
      <c r="K22" s="62"/>
      <c r="L22" s="62"/>
      <c r="M22" s="62"/>
      <c r="N22" s="62"/>
      <c r="O22" s="62"/>
      <c r="P22" s="61"/>
    </row>
    <row r="23" spans="1:18" s="7" customFormat="1">
      <c r="A23" s="61"/>
      <c r="B23" s="62"/>
      <c r="C23" s="62"/>
      <c r="D23" s="62"/>
      <c r="E23" s="62"/>
      <c r="F23" s="62"/>
      <c r="G23" s="62"/>
      <c r="H23" s="62"/>
      <c r="I23" s="62"/>
      <c r="J23" s="62"/>
      <c r="K23" s="62"/>
      <c r="L23" s="62"/>
      <c r="M23" s="62"/>
      <c r="N23" s="62"/>
      <c r="O23" s="62"/>
      <c r="P23" s="62"/>
    </row>
    <row r="24" spans="1:18" s="7" customFormat="1">
      <c r="A24" s="61"/>
      <c r="B24" s="62"/>
      <c r="C24" s="62"/>
      <c r="D24" s="62"/>
      <c r="E24" s="62"/>
      <c r="F24" s="62"/>
      <c r="G24" s="62"/>
      <c r="H24" s="62"/>
      <c r="I24" s="62"/>
      <c r="J24" s="62"/>
      <c r="K24" s="62"/>
      <c r="L24" s="62"/>
      <c r="M24" s="62"/>
      <c r="N24" s="62"/>
      <c r="O24" s="62"/>
      <c r="P24" s="62"/>
      <c r="Q24" s="63"/>
    </row>
    <row r="25" spans="1:18" s="7" customFormat="1">
      <c r="A25" s="61"/>
      <c r="B25" s="62"/>
      <c r="C25" s="62"/>
      <c r="D25" s="62"/>
      <c r="E25" s="62"/>
      <c r="F25" s="62"/>
      <c r="G25" s="62"/>
      <c r="H25" s="62"/>
      <c r="I25" s="62"/>
      <c r="J25" s="62"/>
      <c r="K25" s="62"/>
      <c r="L25" s="62"/>
      <c r="M25" s="62"/>
      <c r="N25" s="62"/>
      <c r="O25" s="62"/>
      <c r="P25" s="62"/>
      <c r="Q25" s="63"/>
    </row>
    <row r="26" spans="1:18" s="7" customFormat="1">
      <c r="A26" s="61"/>
      <c r="B26" s="62"/>
      <c r="C26" s="62"/>
      <c r="D26" s="62"/>
      <c r="E26" s="62"/>
      <c r="F26" s="62"/>
      <c r="G26" s="62"/>
      <c r="H26" s="62"/>
      <c r="I26" s="62"/>
      <c r="J26" s="62"/>
      <c r="K26" s="62"/>
      <c r="L26" s="62"/>
      <c r="M26" s="62"/>
      <c r="N26" s="62"/>
      <c r="O26" s="62"/>
      <c r="P26" s="62"/>
    </row>
    <row r="27" spans="1:18" s="7" customFormat="1">
      <c r="A27" s="61"/>
      <c r="B27" s="62"/>
      <c r="C27" s="62"/>
      <c r="D27" s="62"/>
      <c r="E27" s="62"/>
      <c r="F27" s="62"/>
      <c r="G27" s="62"/>
      <c r="H27" s="62"/>
      <c r="I27" s="62"/>
      <c r="J27" s="62"/>
      <c r="K27" s="62"/>
      <c r="L27" s="62"/>
      <c r="M27" s="62"/>
      <c r="N27" s="62"/>
      <c r="O27" s="62"/>
      <c r="P27" s="62"/>
    </row>
    <row r="28" spans="1:18" s="7" customFormat="1">
      <c r="A28" s="61"/>
      <c r="B28" s="62"/>
      <c r="C28" s="62"/>
      <c r="D28" s="62"/>
      <c r="E28" s="62"/>
      <c r="F28" s="62"/>
      <c r="G28" s="62"/>
      <c r="H28" s="62"/>
      <c r="I28" s="62"/>
      <c r="J28" s="62"/>
      <c r="K28" s="62"/>
      <c r="L28" s="62"/>
      <c r="M28" s="62"/>
      <c r="N28" s="62"/>
      <c r="O28" s="62"/>
      <c r="P28" s="62"/>
    </row>
    <row r="29" spans="1:18" s="7" customFormat="1">
      <c r="A29" s="61"/>
      <c r="B29" s="62"/>
      <c r="C29" s="62"/>
      <c r="D29" s="62"/>
      <c r="E29" s="62"/>
      <c r="F29" s="62"/>
      <c r="G29" s="62"/>
      <c r="H29" s="62"/>
      <c r="I29" s="62"/>
      <c r="J29" s="62"/>
      <c r="K29" s="62"/>
      <c r="L29" s="62"/>
      <c r="M29" s="62"/>
      <c r="N29" s="62"/>
      <c r="O29" s="62"/>
      <c r="P29" s="62"/>
    </row>
    <row r="30" spans="1:18" s="7" customFormat="1">
      <c r="A30" s="61"/>
      <c r="B30" s="62"/>
      <c r="C30" s="62"/>
      <c r="D30" s="62"/>
      <c r="E30" s="62"/>
      <c r="F30" s="62"/>
      <c r="G30" s="62"/>
      <c r="H30" s="62"/>
      <c r="I30" s="62"/>
      <c r="J30" s="62"/>
      <c r="K30" s="62"/>
      <c r="L30" s="62"/>
      <c r="M30" s="62"/>
      <c r="N30" s="62"/>
      <c r="O30" s="62"/>
      <c r="P30" s="62"/>
    </row>
    <row r="31" spans="1:18" s="7" customFormat="1">
      <c r="A31" s="61"/>
      <c r="B31" s="62"/>
      <c r="C31" s="62"/>
      <c r="D31" s="62"/>
      <c r="E31" s="62"/>
      <c r="F31" s="62"/>
      <c r="G31" s="62"/>
      <c r="H31" s="62"/>
      <c r="I31" s="62"/>
      <c r="J31" s="62"/>
      <c r="K31" s="62"/>
      <c r="L31" s="62"/>
      <c r="M31" s="62"/>
      <c r="N31" s="62"/>
      <c r="O31" s="62"/>
      <c r="P31" s="62"/>
    </row>
    <row r="32" spans="1:18" s="7" customFormat="1">
      <c r="A32" s="61"/>
      <c r="B32" s="62"/>
      <c r="C32" s="62"/>
      <c r="D32" s="62"/>
      <c r="E32" s="62"/>
      <c r="F32" s="62"/>
      <c r="G32" s="62"/>
      <c r="H32" s="62"/>
      <c r="I32" s="62"/>
      <c r="J32" s="62"/>
      <c r="K32" s="62"/>
      <c r="L32" s="62"/>
      <c r="M32" s="62"/>
      <c r="N32" s="62"/>
      <c r="O32" s="62"/>
      <c r="P32" s="62"/>
    </row>
    <row r="33" spans="1:16" s="7" customFormat="1">
      <c r="A33" s="61"/>
      <c r="B33" s="62"/>
      <c r="C33" s="62"/>
      <c r="D33" s="62"/>
      <c r="E33" s="62"/>
      <c r="F33" s="62"/>
      <c r="G33" s="62"/>
      <c r="H33" s="62"/>
      <c r="I33" s="62"/>
      <c r="J33" s="62"/>
      <c r="K33" s="62"/>
      <c r="L33" s="62"/>
      <c r="M33" s="62"/>
      <c r="N33" s="62"/>
      <c r="O33" s="62"/>
      <c r="P33" s="62"/>
    </row>
    <row r="34" spans="1:16" s="7" customFormat="1">
      <c r="A34" s="61"/>
      <c r="B34" s="62"/>
      <c r="C34" s="62"/>
      <c r="D34" s="62"/>
      <c r="E34" s="62"/>
      <c r="F34" s="62"/>
      <c r="G34" s="62"/>
      <c r="H34" s="62"/>
      <c r="I34" s="62"/>
      <c r="J34" s="62"/>
      <c r="K34" s="62"/>
      <c r="L34" s="62"/>
      <c r="M34" s="62"/>
      <c r="N34" s="62"/>
      <c r="O34" s="62"/>
      <c r="P34" s="62"/>
    </row>
    <row r="35" spans="1:16" s="7" customFormat="1">
      <c r="A35" s="61"/>
      <c r="B35" s="62"/>
      <c r="C35" s="62"/>
      <c r="D35" s="62"/>
      <c r="E35" s="62"/>
      <c r="F35" s="62"/>
      <c r="G35" s="62"/>
      <c r="H35" s="62"/>
      <c r="I35" s="62"/>
      <c r="J35" s="62"/>
      <c r="K35" s="62"/>
      <c r="L35" s="62"/>
      <c r="M35" s="62"/>
      <c r="N35" s="62"/>
      <c r="O35" s="62"/>
      <c r="P35" s="62"/>
    </row>
    <row r="36" spans="1:16" s="7" customFormat="1">
      <c r="A36" s="61"/>
      <c r="B36" s="62"/>
      <c r="C36" s="62"/>
      <c r="D36" s="62"/>
      <c r="E36" s="62"/>
      <c r="F36" s="62"/>
      <c r="G36" s="62"/>
      <c r="H36" s="62"/>
      <c r="I36" s="62"/>
      <c r="J36" s="62"/>
      <c r="K36" s="62"/>
      <c r="L36" s="62"/>
      <c r="M36" s="62"/>
      <c r="N36" s="62"/>
      <c r="O36" s="62"/>
      <c r="P36" s="62"/>
    </row>
    <row r="37" spans="1:16" s="7" customFormat="1">
      <c r="A37" s="61"/>
      <c r="B37" s="62"/>
      <c r="C37" s="62"/>
      <c r="D37" s="62"/>
      <c r="E37" s="62"/>
      <c r="F37" s="62"/>
      <c r="G37" s="62"/>
      <c r="H37" s="62"/>
      <c r="I37" s="62"/>
      <c r="J37" s="62"/>
      <c r="K37" s="62"/>
      <c r="L37" s="62"/>
      <c r="M37" s="62"/>
      <c r="N37" s="62"/>
      <c r="O37" s="62"/>
      <c r="P37" s="62"/>
    </row>
    <row r="38" spans="1:16" s="7" customFormat="1">
      <c r="A38" s="61"/>
      <c r="B38" s="62"/>
      <c r="C38" s="62"/>
      <c r="D38" s="62"/>
      <c r="E38" s="62"/>
      <c r="F38" s="62"/>
      <c r="G38" s="62"/>
      <c r="H38" s="62"/>
      <c r="I38" s="62"/>
      <c r="J38" s="62"/>
      <c r="K38" s="62"/>
      <c r="L38" s="62"/>
      <c r="M38" s="62"/>
      <c r="N38" s="62"/>
      <c r="O38" s="62"/>
      <c r="P38" s="62"/>
    </row>
    <row r="39" spans="1:16" s="7" customFormat="1">
      <c r="A39" s="61"/>
      <c r="B39" s="62"/>
      <c r="C39" s="62"/>
      <c r="D39" s="62"/>
      <c r="E39" s="62"/>
      <c r="F39" s="62"/>
      <c r="G39" s="62"/>
      <c r="H39" s="62"/>
      <c r="I39" s="62"/>
      <c r="J39" s="62"/>
      <c r="K39" s="62"/>
      <c r="L39" s="62"/>
      <c r="M39" s="62"/>
      <c r="N39" s="62"/>
      <c r="O39" s="62"/>
      <c r="P39" s="62"/>
    </row>
    <row r="40" spans="1:16" s="7" customFormat="1">
      <c r="A40" s="61"/>
      <c r="B40" s="62"/>
      <c r="C40" s="62"/>
      <c r="D40" s="62"/>
      <c r="E40" s="62"/>
      <c r="F40" s="62"/>
      <c r="G40" s="62"/>
      <c r="H40" s="62"/>
      <c r="I40" s="62"/>
      <c r="J40" s="62"/>
      <c r="K40" s="62"/>
      <c r="L40" s="62"/>
      <c r="M40" s="62"/>
      <c r="N40" s="62"/>
      <c r="O40" s="62"/>
      <c r="P40" s="62"/>
    </row>
    <row r="41" spans="1:16" s="7" customFormat="1">
      <c r="A41" s="61"/>
      <c r="B41" s="62"/>
      <c r="C41" s="62"/>
      <c r="D41" s="62"/>
      <c r="E41" s="62"/>
      <c r="F41" s="62"/>
      <c r="G41" s="62"/>
      <c r="H41" s="62"/>
      <c r="I41" s="62"/>
      <c r="J41" s="62"/>
      <c r="K41" s="62"/>
      <c r="L41" s="62"/>
      <c r="M41" s="62"/>
      <c r="N41" s="62"/>
      <c r="O41" s="62"/>
      <c r="P41" s="62"/>
    </row>
    <row r="42" spans="1:16" s="7" customFormat="1">
      <c r="A42" s="2"/>
      <c r="B42" s="2"/>
      <c r="C42" s="2"/>
      <c r="D42" s="2"/>
      <c r="E42" s="2"/>
      <c r="F42" s="2"/>
      <c r="G42" s="2"/>
      <c r="H42" s="2"/>
      <c r="I42" s="2"/>
      <c r="J42" s="2"/>
      <c r="K42" s="2"/>
      <c r="L42" s="2"/>
      <c r="M42" s="2"/>
      <c r="N42" s="2"/>
      <c r="O42" s="2"/>
      <c r="P42" s="2"/>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148F3-6171-44C0-BAD6-807D14DBBAAE}">
  <ds:schemaRefs>
    <ds:schemaRef ds:uri="http://schemas.microsoft.com/office/infopath/2007/PartnerControls"/>
    <ds:schemaRef ds:uri="5bf3f6dc-e993-4359-8647-cf971b7e723e"/>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14dc2d1e-e557-46df-b43d-86cdda3daf61"/>
    <ds:schemaRef ds:uri="http://www.w3.org/XML/1998/namespace"/>
    <ds:schemaRef ds:uri="http://purl.org/dc/dcmitype/"/>
  </ds:schemaRefs>
</ds:datastoreItem>
</file>

<file path=customXml/itemProps2.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52</vt:i4>
      </vt:variant>
      <vt:variant>
        <vt:lpstr>Pojmenované oblasti</vt:lpstr>
      </vt:variant>
      <vt:variant>
        <vt:i4>3</vt:i4>
      </vt:variant>
    </vt:vector>
  </HeadingPairs>
  <TitlesOfParts>
    <vt:vector size="5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lpstr>11.1</vt:lpstr>
      <vt:lpstr>11.2</vt:lpstr>
      <vt:lpstr>'11.1'!Oblast_tisku</vt:lpstr>
      <vt:lpstr>Obsah!Oblast_tisku</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Liška Jan Ing.</cp:lastModifiedBy>
  <cp:lastPrinted>2026-07-01T12:27:46Z</cp:lastPrinted>
  <dcterms:created xsi:type="dcterms:W3CDTF">2006-03-02T11:20:40Z</dcterms:created>
  <dcterms:modified xsi:type="dcterms:W3CDTF">2026-07-01T12:37:56Z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